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440" windowHeight="8175" tabRatio="954" activeTab="0"/>
  </bookViews>
  <sheets>
    <sheet name="1. Bev.-Kiad." sheetId="1" r:id="rId1"/>
    <sheet name="2. Bev." sheetId="2" r:id="rId2"/>
    <sheet name="3. Kiad." sheetId="3" r:id="rId3"/>
    <sheet name="4.a Cof.-B-Önk." sheetId="4" r:id="rId4"/>
    <sheet name="4.b Cof.-K-Önk." sheetId="5" r:id="rId5"/>
    <sheet name="5.a Cof.B-Ph." sheetId="6" r:id="rId6"/>
    <sheet name="5.b Cof.-K-Ph." sheetId="7" r:id="rId7"/>
    <sheet name="6.Tám.- Önk." sheetId="8" r:id="rId8"/>
    <sheet name="6.Tám.- Önk.-m." sheetId="9" r:id="rId9"/>
    <sheet name="7. Felh.-Önk." sheetId="10" r:id="rId10"/>
    <sheet name="7. Felh.-Önk.-m." sheetId="11" r:id="rId11"/>
    <sheet name="8. Felh.-Ph." sheetId="12" r:id="rId12"/>
    <sheet name="8. Felh.-Ph.-m." sheetId="13" r:id="rId13"/>
    <sheet name="9. Tartalék" sheetId="14" r:id="rId14"/>
    <sheet name="10. Intb." sheetId="15" r:id="rId15"/>
    <sheet name="11. Intk." sheetId="16" r:id="rId16"/>
    <sheet name="12. Felh.-Int." sheetId="17" r:id="rId17"/>
    <sheet name="12. Felh.-Int.-m." sheetId="18" r:id="rId18"/>
    <sheet name="13. Létszám" sheetId="19" r:id="rId19"/>
    <sheet name="14. Pály." sheetId="20" r:id="rId20"/>
    <sheet name="15. Cégek" sheetId="21" r:id="rId21"/>
    <sheet name="16. Stab. tv." sheetId="22" r:id="rId22"/>
  </sheets>
  <externalReferences>
    <externalReference r:id="rId25"/>
    <externalReference r:id="rId26"/>
  </externalReferences>
  <definedNames>
    <definedName name="beruh" localSheetId="0">'[1]4.1. táj.'!#REF!</definedName>
    <definedName name="beruh" localSheetId="15">'[1]4.1. táj.'!#REF!</definedName>
    <definedName name="beruh" localSheetId="16">'[1]4.1. táj.'!#REF!</definedName>
    <definedName name="beruh" localSheetId="17">'[1]4.1. táj.'!#REF!</definedName>
    <definedName name="beruh" localSheetId="20">'[1]4.1. táj.'!#REF!</definedName>
    <definedName name="beruh" localSheetId="1">'[1]4.1. táj.'!#REF!</definedName>
    <definedName name="beruh" localSheetId="4">'[1]4.1. táj.'!#REF!</definedName>
    <definedName name="beruh" localSheetId="6">'[1]4.1. táj.'!#REF!</definedName>
    <definedName name="beruh" localSheetId="7">'[1]4.1. táj.'!#REF!</definedName>
    <definedName name="beruh" localSheetId="8">'[1]4.1. táj.'!#REF!</definedName>
    <definedName name="beruh" localSheetId="9">'[1]4.1. táj.'!#REF!</definedName>
    <definedName name="beruh" localSheetId="10">'[1]4.1. táj.'!#REF!</definedName>
    <definedName name="beruh" localSheetId="11">'[1]4.1. táj.'!#REF!</definedName>
    <definedName name="beruh" localSheetId="12">'[1]4.1. táj.'!#REF!</definedName>
    <definedName name="beruh" localSheetId="13">'[1]4.1. táj.'!#REF!</definedName>
    <definedName name="beruh">'[1]4.1. táj.'!#REF!</definedName>
    <definedName name="intézmények" localSheetId="0">'[2]4.1. táj.'!#REF!</definedName>
    <definedName name="intézmények" localSheetId="15">'[2]4.1. táj.'!#REF!</definedName>
    <definedName name="intézmények" localSheetId="16">'[2]4.1. táj.'!#REF!</definedName>
    <definedName name="intézmények" localSheetId="17">'[2]4.1. táj.'!#REF!</definedName>
    <definedName name="intézmények" localSheetId="20">'[2]4.1. táj.'!#REF!</definedName>
    <definedName name="intézmények" localSheetId="1">'[2]4.1. táj.'!#REF!</definedName>
    <definedName name="intézmények" localSheetId="4">'[2]4.1. táj.'!#REF!</definedName>
    <definedName name="intézmények" localSheetId="6">'[2]4.1. táj.'!#REF!</definedName>
    <definedName name="intézmények" localSheetId="7">'[2]4.1. táj.'!#REF!</definedName>
    <definedName name="intézmények" localSheetId="8">'[2]4.1. táj.'!#REF!</definedName>
    <definedName name="intézmények" localSheetId="9">'[2]4.1. táj.'!#REF!</definedName>
    <definedName name="intézmények" localSheetId="10">'[2]4.1. táj.'!#REF!</definedName>
    <definedName name="intézmények" localSheetId="11">'[2]4.1. táj.'!#REF!</definedName>
    <definedName name="intézmények" localSheetId="12">'[2]4.1. táj.'!#REF!</definedName>
    <definedName name="intézmények" localSheetId="13">'[2]4.1. táj.'!#REF!</definedName>
    <definedName name="intézmények">'[2]4.1. táj.'!#REF!</definedName>
    <definedName name="_xlnm.Print_Titles" localSheetId="0">'1. Bev.-Kiad.'!$A:$D,'1. Bev.-Kiad.'!$1:$6</definedName>
    <definedName name="_xlnm.Print_Titles" localSheetId="14">'10. Intb.'!$A:$B,'10. Intb.'!$1:$4</definedName>
    <definedName name="_xlnm.Print_Titles" localSheetId="15">'11. Intk.'!$A:$B,'11. Intk.'!$1:$4</definedName>
    <definedName name="_xlnm.Print_Titles" localSheetId="16">'12. Felh.-Int.'!$A:$C,'12. Felh.-Int.'!$1:$7</definedName>
    <definedName name="_xlnm.Print_Titles" localSheetId="17">'12. Felh.-Int.-m.'!$A:$C,'12. Felh.-Int.-m.'!$1:$7</definedName>
    <definedName name="_xlnm.Print_Titles" localSheetId="18">'13. Létszám'!$A:$B</definedName>
    <definedName name="_xlnm.Print_Titles" localSheetId="20">'15. Cégek'!$A:$B</definedName>
    <definedName name="_xlnm.Print_Titles" localSheetId="21">'16. Stab. tv.'!$1:$9</definedName>
    <definedName name="_xlnm.Print_Titles" localSheetId="1">'2. Bev.'!$A:$C,'2. Bev.'!$1:$7</definedName>
    <definedName name="_xlnm.Print_Titles" localSheetId="2">'3. Kiad.'!$A:$C,'3. Kiad.'!$1:$7</definedName>
    <definedName name="_xlnm.Print_Titles" localSheetId="3">'4.a Cof.-B-Önk.'!$A:$B,'4.a Cof.-B-Önk.'!$1:$9</definedName>
    <definedName name="_xlnm.Print_Titles" localSheetId="4">'4.b Cof.-K-Önk.'!$A:$B,'4.b Cof.-K-Önk.'!$1:$9</definedName>
    <definedName name="_xlnm.Print_Titles" localSheetId="5">'5.a Cof.B-Ph.'!$A:$B,'5.a Cof.B-Ph.'!$1:$9</definedName>
    <definedName name="_xlnm.Print_Titles" localSheetId="6">'5.b Cof.-K-Ph.'!$A:$B,'5.b Cof.-K-Ph.'!$1:$9</definedName>
    <definedName name="_xlnm.Print_Titles" localSheetId="7">'6.Tám.- Önk.'!$A:$C,'6.Tám.- Önk.'!$1:$9</definedName>
    <definedName name="_xlnm.Print_Titles" localSheetId="8">'6.Tám.- Önk.-m.'!$A:$C,'6.Tám.- Önk.-m.'!$1:$9</definedName>
    <definedName name="_xlnm.Print_Titles" localSheetId="9">'7. Felh.-Önk.'!$A:$C,'7. Felh.-Önk.'!$1:$9</definedName>
    <definedName name="_xlnm.Print_Titles" localSheetId="10">'7. Felh.-Önk.-m.'!$A:$C,'7. Felh.-Önk.-m.'!$1:$9</definedName>
    <definedName name="_xlnm.Print_Titles" localSheetId="11">'8. Felh.-Ph.'!$A:$C,'8. Felh.-Ph.'!$1:$9</definedName>
    <definedName name="_xlnm.Print_Titles" localSheetId="12">'8. Felh.-Ph.-m.'!$A:$C,'8. Felh.-Ph.-m.'!$1:$9</definedName>
    <definedName name="_xlnm.Print_Titles" localSheetId="13">'9. Tartalék'!$A:$C,'9. Tartalék'!$1:$9</definedName>
    <definedName name="_xlnm.Print_Area" localSheetId="0">'1. Bev.-Kiad.'!$A$1:$AB$52</definedName>
    <definedName name="_xlnm.Print_Area" localSheetId="14">'10. Intb.'!$A$1:$AL$20</definedName>
    <definedName name="_xlnm.Print_Area" localSheetId="15">'11. Intk.'!$A$1:$AN$20</definedName>
    <definedName name="_xlnm.Print_Area" localSheetId="18">'13. Létszám'!$A$1:$V$21</definedName>
    <definedName name="_xlnm.Print_Area" localSheetId="19">'14. Pály.'!$A$1:$AC$26</definedName>
    <definedName name="_xlnm.Print_Area" localSheetId="20">'15. Cégek'!$A$1:$AD$25</definedName>
    <definedName name="_xlnm.Print_Area" localSheetId="1">'2. Bev.'!$A$1:$U$108</definedName>
    <definedName name="_xlnm.Print_Area" localSheetId="2">'3. Kiad.'!$A$1:$U$142</definedName>
    <definedName name="_xlnm.Print_Area" localSheetId="3">'4.a Cof.-B-Önk.'!$A$1:$BF$55</definedName>
    <definedName name="_xlnm.Print_Area" localSheetId="4">'4.b Cof.-K-Önk.'!$A$1:$BL$55</definedName>
    <definedName name="_xlnm.Print_Area" localSheetId="5">'5.a Cof.B-Ph.'!$A$1:$BF$22</definedName>
    <definedName name="_xlnm.Print_Area" localSheetId="6">'5.b Cof.-K-Ph.'!$A$1:$BL$25</definedName>
    <definedName name="_xlnm.Print_Area" localSheetId="7">'6.Tám.- Önk.'!$A$1:$BK$69</definedName>
    <definedName name="_xlnm.Print_Area" localSheetId="8">'6.Tám.- Önk.-m.'!$A$1:$BM$127</definedName>
    <definedName name="_xlnm.Print_Area" localSheetId="9">'7. Felh.-Önk.'!$A$1:$BM$142</definedName>
    <definedName name="_xlnm.Print_Area" localSheetId="10">'7. Felh.-Önk.-m.'!$A$1:$BM$218</definedName>
    <definedName name="_xlnm.Print_Area" localSheetId="11">'8. Felh.-Ph.'!$A$1:$Z$108</definedName>
    <definedName name="_xlnm.Print_Area" localSheetId="12">'8. Felh.-Ph.-m.'!$A$1:$Z$141</definedName>
    <definedName name="_xlnm.Print_Area" localSheetId="13">'9. Tartalék'!$A$1:$K$58</definedName>
  </definedNames>
  <calcPr fullCalcOnLoad="1"/>
</workbook>
</file>

<file path=xl/sharedStrings.xml><?xml version="1.0" encoding="utf-8"?>
<sst xmlns="http://schemas.openxmlformats.org/spreadsheetml/2006/main" count="4508" uniqueCount="1357">
  <si>
    <t>Felújítások</t>
  </si>
  <si>
    <t>Egyéb felhalmozási célú kiadások</t>
  </si>
  <si>
    <t>Hitel-, kölcsöntörlesztés államháztartáson kívülre</t>
  </si>
  <si>
    <t>Belföldi értékpapírok kiadásai</t>
  </si>
  <si>
    <t>Külföldi finanszírozás kiadásai</t>
  </si>
  <si>
    <t>Önkormányzatok működési támogatásai</t>
  </si>
  <si>
    <t>Felhalmozási célú támogatások államháztartáson belülről</t>
  </si>
  <si>
    <t>Közhatalmi bevételek</t>
  </si>
  <si>
    <t>Működési bevételek</t>
  </si>
  <si>
    <t>Felhalmozási bevételek</t>
  </si>
  <si>
    <t>Immateriális javak értékesítése</t>
  </si>
  <si>
    <t>Működési célú átvett pénzeszközök</t>
  </si>
  <si>
    <t>Felhalmozási célú átvett pénzeszközök</t>
  </si>
  <si>
    <t>Hitel-, kölcsönfelvétel államháztartáson kívülről</t>
  </si>
  <si>
    <t>Belföldi értékpapírok bevételei</t>
  </si>
  <si>
    <t>Maradvány igénybevétele</t>
  </si>
  <si>
    <t>Megnevezés</t>
  </si>
  <si>
    <t>Személyi juttatások</t>
  </si>
  <si>
    <t>Foglalkoztatottak személyi juttatásai</t>
  </si>
  <si>
    <t>Külső személyi juttatások</t>
  </si>
  <si>
    <t>Munkaadókat terhelő járulékok és szociális hozzájárulási adó</t>
  </si>
  <si>
    <t>Dologi kiadások</t>
  </si>
  <si>
    <t>Készletbeszerzés</t>
  </si>
  <si>
    <t>Szolgáltatási kiadások</t>
  </si>
  <si>
    <t>Különféle befizetések és egyéb dologi kiadások</t>
  </si>
  <si>
    <t>Ellátottak pénzbeli juttatásai</t>
  </si>
  <si>
    <t>Egyéb működési célú kiadások</t>
  </si>
  <si>
    <t>Beruházások</t>
  </si>
  <si>
    <t>0511011.</t>
  </si>
  <si>
    <t>0511021.</t>
  </si>
  <si>
    <t>0511031.</t>
  </si>
  <si>
    <t>0511041.</t>
  </si>
  <si>
    <t>0511051.</t>
  </si>
  <si>
    <t>0511061.</t>
  </si>
  <si>
    <t>0511071.</t>
  </si>
  <si>
    <t>0511081.</t>
  </si>
  <si>
    <t>0511091.</t>
  </si>
  <si>
    <t>0511101.</t>
  </si>
  <si>
    <t>0511111.</t>
  </si>
  <si>
    <t>0511121.</t>
  </si>
  <si>
    <t>0511131.</t>
  </si>
  <si>
    <t>051211.</t>
  </si>
  <si>
    <t>051221.</t>
  </si>
  <si>
    <t>051231.</t>
  </si>
  <si>
    <t>0521.</t>
  </si>
  <si>
    <t>0511.</t>
  </si>
  <si>
    <t>0512.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</si>
  <si>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</si>
  <si>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</si>
  <si>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</si>
  <si>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</si>
  <si>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</si>
  <si>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</si>
  <si>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</si>
  <si>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</si>
  <si>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</si>
  <si>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</si>
  <si>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</si>
  <si>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</si>
  <si>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</si>
  <si>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K11</t>
  </si>
  <si>
    <t>Foglalkoztatottak személyi juttatásai összesen</t>
  </si>
  <si>
    <t>K121</t>
  </si>
  <si>
    <t>K122</t>
  </si>
  <si>
    <t>K123</t>
  </si>
  <si>
    <t>K12</t>
  </si>
  <si>
    <t>K311</t>
  </si>
  <si>
    <t>053111.</t>
  </si>
  <si>
    <t>053121.</t>
  </si>
  <si>
    <t>053131.</t>
  </si>
  <si>
    <t>053211.</t>
  </si>
  <si>
    <t>053221.</t>
  </si>
  <si>
    <t>053311.</t>
  </si>
  <si>
    <t>053321.</t>
  </si>
  <si>
    <t>053331.</t>
  </si>
  <si>
    <t>053341.</t>
  </si>
  <si>
    <t>053351.</t>
  </si>
  <si>
    <t>053361.</t>
  </si>
  <si>
    <t>053371.</t>
  </si>
  <si>
    <t>053411.</t>
  </si>
  <si>
    <t>053421.</t>
  </si>
  <si>
    <t>053511.</t>
  </si>
  <si>
    <t>053521.</t>
  </si>
  <si>
    <t>053531.</t>
  </si>
  <si>
    <t>053541.</t>
  </si>
  <si>
    <t>053551.</t>
  </si>
  <si>
    <t>05411.</t>
  </si>
  <si>
    <t>05421.</t>
  </si>
  <si>
    <t>05431.</t>
  </si>
  <si>
    <t>05441.</t>
  </si>
  <si>
    <t>05451.</t>
  </si>
  <si>
    <t>05461.</t>
  </si>
  <si>
    <t>05471.</t>
  </si>
  <si>
    <t>05481.</t>
  </si>
  <si>
    <t>05611.</t>
  </si>
  <si>
    <t>05621.</t>
  </si>
  <si>
    <t>05631.</t>
  </si>
  <si>
    <t>05641.</t>
  </si>
  <si>
    <t>05651.</t>
  </si>
  <si>
    <t>05661.</t>
  </si>
  <si>
    <t>05671.</t>
  </si>
  <si>
    <t>05711.</t>
  </si>
  <si>
    <t>05721.</t>
  </si>
  <si>
    <t>05731.</t>
  </si>
  <si>
    <t>05741.</t>
  </si>
  <si>
    <t>05811.</t>
  </si>
  <si>
    <t>05821.</t>
  </si>
  <si>
    <t>05831.</t>
  </si>
  <si>
    <t>05841.</t>
  </si>
  <si>
    <t>05851.</t>
  </si>
  <si>
    <t>05861.</t>
  </si>
  <si>
    <t>05871.</t>
  </si>
  <si>
    <t>05881.</t>
  </si>
  <si>
    <t>05931.</t>
  </si>
  <si>
    <t>09121.</t>
  </si>
  <si>
    <t>09131.</t>
  </si>
  <si>
    <t>09141.</t>
  </si>
  <si>
    <t>09151.</t>
  </si>
  <si>
    <t>09161.</t>
  </si>
  <si>
    <t>09211.</t>
  </si>
  <si>
    <t>09221.</t>
  </si>
  <si>
    <t>09231.</t>
  </si>
  <si>
    <t>09241.</t>
  </si>
  <si>
    <t>09251.</t>
  </si>
  <si>
    <t>09321.</t>
  </si>
  <si>
    <t>09331.</t>
  </si>
  <si>
    <t>09341.</t>
  </si>
  <si>
    <t>09361.</t>
  </si>
  <si>
    <t>09521.</t>
  </si>
  <si>
    <t>09531.</t>
  </si>
  <si>
    <t>09541.</t>
  </si>
  <si>
    <t>09551.</t>
  </si>
  <si>
    <t>09611.</t>
  </si>
  <si>
    <t>09621.</t>
  </si>
  <si>
    <t>09631.</t>
  </si>
  <si>
    <t>09711.</t>
  </si>
  <si>
    <t>09721.</t>
  </si>
  <si>
    <t>09731.</t>
  </si>
  <si>
    <t>09831.</t>
  </si>
  <si>
    <t>055011.</t>
  </si>
  <si>
    <t>055021.</t>
  </si>
  <si>
    <t>055031.</t>
  </si>
  <si>
    <t>055041.</t>
  </si>
  <si>
    <t>055051.</t>
  </si>
  <si>
    <t>055061.</t>
  </si>
  <si>
    <t>055071.</t>
  </si>
  <si>
    <t>055081.</t>
  </si>
  <si>
    <t>055091.</t>
  </si>
  <si>
    <t>055101.</t>
  </si>
  <si>
    <t>055111.</t>
  </si>
  <si>
    <t>055121.</t>
  </si>
  <si>
    <t>059131.</t>
  </si>
  <si>
    <t>059141.</t>
  </si>
  <si>
    <t>059151.</t>
  </si>
  <si>
    <t>059161.</t>
  </si>
  <si>
    <t>059171.</t>
  </si>
  <si>
    <t>059181.</t>
  </si>
  <si>
    <t>059211.</t>
  </si>
  <si>
    <t>059221.</t>
  </si>
  <si>
    <t>059231.</t>
  </si>
  <si>
    <t>059241.</t>
  </si>
  <si>
    <t>091111.</t>
  </si>
  <si>
    <t>091121.</t>
  </si>
  <si>
    <t>091131.</t>
  </si>
  <si>
    <t>091141.</t>
  </si>
  <si>
    <t>091151.</t>
  </si>
  <si>
    <t>091161.</t>
  </si>
  <si>
    <t>093111.</t>
  </si>
  <si>
    <t>093121.</t>
  </si>
  <si>
    <t>093511.</t>
  </si>
  <si>
    <t>093521.</t>
  </si>
  <si>
    <t>093531.</t>
  </si>
  <si>
    <t>093541.</t>
  </si>
  <si>
    <t>093551.</t>
  </si>
  <si>
    <t>094011.</t>
  </si>
  <si>
    <t>094021.</t>
  </si>
  <si>
    <t>094031.</t>
  </si>
  <si>
    <t>094041.</t>
  </si>
  <si>
    <t>094051.</t>
  </si>
  <si>
    <t>094061.</t>
  </si>
  <si>
    <t>094071.</t>
  </si>
  <si>
    <t>094081.</t>
  </si>
  <si>
    <t>094091.</t>
  </si>
  <si>
    <t>094101.</t>
  </si>
  <si>
    <t>098141.</t>
  </si>
  <si>
    <t>098151.</t>
  </si>
  <si>
    <t>098161.</t>
  </si>
  <si>
    <t>098171.</t>
  </si>
  <si>
    <t>098181.</t>
  </si>
  <si>
    <t>098211.</t>
  </si>
  <si>
    <t>098221.</t>
  </si>
  <si>
    <t>098231.</t>
  </si>
  <si>
    <t>098241.</t>
  </si>
  <si>
    <t>0591111.</t>
  </si>
  <si>
    <t>0591121.</t>
  </si>
  <si>
    <t>0591131.</t>
  </si>
  <si>
    <t>0591211.</t>
  </si>
  <si>
    <t>0591221.</t>
  </si>
  <si>
    <t>0591231.</t>
  </si>
  <si>
    <t>0591241.</t>
  </si>
  <si>
    <t>0981111.</t>
  </si>
  <si>
    <t>0981121.</t>
  </si>
  <si>
    <t>0981131.</t>
  </si>
  <si>
    <t>0981211.</t>
  </si>
  <si>
    <t>0981221.</t>
  </si>
  <si>
    <t>0981231.</t>
  </si>
  <si>
    <t>0981241.</t>
  </si>
  <si>
    <t>0981311.</t>
  </si>
  <si>
    <t>0981321.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</si>
  <si>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</si>
  <si>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</si>
  <si>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</si>
  <si>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</si>
  <si>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</si>
  <si>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</si>
  <si>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</si>
  <si>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</si>
  <si>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</si>
  <si>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</si>
  <si>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</si>
  <si>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K341</t>
  </si>
  <si>
    <t>K342</t>
  </si>
  <si>
    <t>K351</t>
  </si>
  <si>
    <t>K352</t>
  </si>
  <si>
    <t>K353</t>
  </si>
  <si>
    <t>K354</t>
  </si>
  <si>
    <t>K355</t>
  </si>
  <si>
    <t>K31</t>
  </si>
  <si>
    <t>Készletbeszerzés összesen</t>
  </si>
  <si>
    <t>Külső személyi juttatások összsen</t>
  </si>
  <si>
    <t>K1</t>
  </si>
  <si>
    <t>K32</t>
  </si>
  <si>
    <t>Kommunikációs szolgáltatások összesen</t>
  </si>
  <si>
    <t>K33</t>
  </si>
  <si>
    <t>Szolgáltatási kiadások összesen</t>
  </si>
  <si>
    <t>K34</t>
  </si>
  <si>
    <t>K35</t>
  </si>
  <si>
    <t>K3</t>
  </si>
  <si>
    <t>DOLOGI KIADÁSOK ÖSSZESEN</t>
  </si>
  <si>
    <t>K2</t>
  </si>
  <si>
    <t xml:space="preserve">Kommunikációs szolgáltatások </t>
  </si>
  <si>
    <t>Kiküldetések, reklám- és propaganda kiadások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</si>
  <si>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</si>
  <si>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</si>
  <si>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</si>
  <si>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</si>
  <si>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</si>
  <si>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</si>
  <si>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</si>
  <si>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</si>
  <si>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</si>
  <si>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</si>
  <si>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</si>
  <si>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</si>
  <si>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</si>
  <si>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</si>
  <si>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</si>
  <si>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</si>
  <si>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</si>
  <si>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</si>
  <si>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</si>
  <si>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</si>
  <si>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K5</t>
  </si>
  <si>
    <t>K61</t>
  </si>
  <si>
    <t>K62</t>
  </si>
  <si>
    <t>K63</t>
  </si>
  <si>
    <t>K64</t>
  </si>
  <si>
    <t>K65</t>
  </si>
  <si>
    <t>K66</t>
  </si>
  <si>
    <t>K67</t>
  </si>
  <si>
    <t>K6</t>
  </si>
  <si>
    <t>K81</t>
  </si>
  <si>
    <t>K71</t>
  </si>
  <si>
    <t>K72</t>
  </si>
  <si>
    <t>K73</t>
  </si>
  <si>
    <t>K74</t>
  </si>
  <si>
    <t>K7</t>
  </si>
  <si>
    <t>K82</t>
  </si>
  <si>
    <t>K83</t>
  </si>
  <si>
    <t>K84</t>
  </si>
  <si>
    <t>K85</t>
  </si>
  <si>
    <t>K86</t>
  </si>
  <si>
    <t>K87</t>
  </si>
  <si>
    <t>K88</t>
  </si>
  <si>
    <t>K8</t>
  </si>
  <si>
    <t>KÖLTSÉGVETÉSI KIADÁSOK ÖSSZESEN</t>
  </si>
  <si>
    <t>K9111</t>
  </si>
  <si>
    <t>K9112</t>
  </si>
  <si>
    <t>K9113</t>
  </si>
  <si>
    <t>K911</t>
  </si>
  <si>
    <t>K9121</t>
  </si>
  <si>
    <t>K9122</t>
  </si>
  <si>
    <t>K9123</t>
  </si>
  <si>
    <t>K9124</t>
  </si>
  <si>
    <t>K912</t>
  </si>
  <si>
    <t>K913</t>
  </si>
  <si>
    <t>K914</t>
  </si>
  <si>
    <t>K915</t>
  </si>
  <si>
    <t>K916</t>
  </si>
  <si>
    <t>K917</t>
  </si>
  <si>
    <t>K918</t>
  </si>
  <si>
    <t>K91</t>
  </si>
  <si>
    <t>SZEMÉLYI JUTTATÁSOK ÖSSZESEN</t>
  </si>
  <si>
    <t>BERUHÁZÁSOK ÖSSZESEN</t>
  </si>
  <si>
    <t>FELÚJÍTÁSOK ÖSSZESEN</t>
  </si>
  <si>
    <t>K921</t>
  </si>
  <si>
    <t>K922</t>
  </si>
  <si>
    <t>K923</t>
  </si>
  <si>
    <t>K924</t>
  </si>
  <si>
    <t>K92</t>
  </si>
  <si>
    <t>Külföldi finanszírozás kiadásai összesen</t>
  </si>
  <si>
    <t>K93</t>
  </si>
  <si>
    <t>K9</t>
  </si>
  <si>
    <t>FINANSZÍROZÁSI KIADÁSOK ÖSSZESEN</t>
  </si>
  <si>
    <t>KIADÁSOK ÖSSZESEN</t>
  </si>
  <si>
    <t xml:space="preserve">Törvény szerinti illetmények, munkabérek </t>
  </si>
  <si>
    <t xml:space="preserve">Normatív jutalmak </t>
  </si>
  <si>
    <t xml:space="preserve">Céljuttatás, projektprémium </t>
  </si>
  <si>
    <t xml:space="preserve">Végkielégítés </t>
  </si>
  <si>
    <t xml:space="preserve">Jubileumi jutalom </t>
  </si>
  <si>
    <t xml:space="preserve">Béren kívüli juttatások </t>
  </si>
  <si>
    <t xml:space="preserve">Ruházati költségtérítés </t>
  </si>
  <si>
    <t xml:space="preserve">Közlekedési költségtérítés </t>
  </si>
  <si>
    <t xml:space="preserve">Egyéb költségtérítések </t>
  </si>
  <si>
    <t xml:space="preserve">Lakhatási támogatások </t>
  </si>
  <si>
    <t xml:space="preserve">Szociális támogatások </t>
  </si>
  <si>
    <t xml:space="preserve">Foglalkoztatottak egyéb személyi juttatásai </t>
  </si>
  <si>
    <t xml:space="preserve">Választott tisztségviselők juttatásai </t>
  </si>
  <si>
    <t xml:space="preserve">Egyéb külső személyi juttatások </t>
  </si>
  <si>
    <t xml:space="preserve">Szakmai anyagok beszerzése </t>
  </si>
  <si>
    <t xml:space="preserve">Üzemeltetési anyagok beszerzése </t>
  </si>
  <si>
    <t xml:space="preserve">Árubeszerzés </t>
  </si>
  <si>
    <t xml:space="preserve">Informatikai szolgáltatások igénybevétele </t>
  </si>
  <si>
    <t xml:space="preserve">Egyéb kommunikációs szolgáltatások </t>
  </si>
  <si>
    <t xml:space="preserve">Közüzemi díjak </t>
  </si>
  <si>
    <t xml:space="preserve">Vásárolt élelmezés </t>
  </si>
  <si>
    <t xml:space="preserve">Bérleti és lízing díjak </t>
  </si>
  <si>
    <t xml:space="preserve">Karbantartási, kisjavítási szolgáltatások </t>
  </si>
  <si>
    <t xml:space="preserve">Közvetített szolgáltatások </t>
  </si>
  <si>
    <t xml:space="preserve">Szakmai tevékenységet segítő szolgáltatások </t>
  </si>
  <si>
    <t xml:space="preserve">Egyéb szolgáltatások </t>
  </si>
  <si>
    <t xml:space="preserve">Kiküldetések kiadásai </t>
  </si>
  <si>
    <t xml:space="preserve">Reklám- és propagandakiadások </t>
  </si>
  <si>
    <t xml:space="preserve">Fizetendő általános forgalmi adó </t>
  </si>
  <si>
    <t xml:space="preserve">Kamatkiadások </t>
  </si>
  <si>
    <t xml:space="preserve">Egyéb pénzügyi műveletek kiadásai </t>
  </si>
  <si>
    <t xml:space="preserve">Egyéb dologi kiadások </t>
  </si>
  <si>
    <t xml:space="preserve">Társadalombiztosítási ellátások </t>
  </si>
  <si>
    <t xml:space="preserve">Családi támogatások   </t>
  </si>
  <si>
    <t xml:space="preserve">Pénzbeli kárpótlások, kártérítések </t>
  </si>
  <si>
    <t xml:space="preserve">Lakhatással kapcsolatos ellátások </t>
  </si>
  <si>
    <t xml:space="preserve">Intézményi ellátottak pénzbeli juttatásai </t>
  </si>
  <si>
    <t xml:space="preserve">Egyéb nem intézményi ellátások   </t>
  </si>
  <si>
    <t xml:space="preserve">Nemzetközi kötelezettségek </t>
  </si>
  <si>
    <t xml:space="preserve">Árkiegészítések, ártámogatások </t>
  </si>
  <si>
    <t xml:space="preserve">Kamattámogatások </t>
  </si>
  <si>
    <t xml:space="preserve">Tartalékok </t>
  </si>
  <si>
    <t xml:space="preserve">Immateriális javak beszerzése, létesítése </t>
  </si>
  <si>
    <t xml:space="preserve">Ingatlanok beszerzése, létesítése </t>
  </si>
  <si>
    <t xml:space="preserve">Informatikai eszközök beszerzése, létesítése </t>
  </si>
  <si>
    <t xml:space="preserve">Egyéb tárgyi eszközök beszerzése, létesítése </t>
  </si>
  <si>
    <t xml:space="preserve">Részesedések beszerzése </t>
  </si>
  <si>
    <t xml:space="preserve">Ingatlanok felújítása </t>
  </si>
  <si>
    <t xml:space="preserve">Informatikai eszközök felújítása </t>
  </si>
  <si>
    <t xml:space="preserve">Egyéb tárgyi eszközök felújítása </t>
  </si>
  <si>
    <t xml:space="preserve">Lakástámogatás </t>
  </si>
  <si>
    <t xml:space="preserve">Forgatási célú belföldi értékpapírok vásárlása </t>
  </si>
  <si>
    <t xml:space="preserve">Befektetési célú belföldi értékpapírok vásárlása </t>
  </si>
  <si>
    <t xml:space="preserve">Központi, irányító szervi támogatás folyósítása </t>
  </si>
  <si>
    <t xml:space="preserve">Pénzügyi lízing kiadásai </t>
  </si>
  <si>
    <t xml:space="preserve">Forgatási célú külföldi értékpapírok vásárlása </t>
  </si>
  <si>
    <t xml:space="preserve">Befektetési célú külföldi értékpapírok vásárlása </t>
  </si>
  <si>
    <t xml:space="preserve">Külföldi értékpapírok beváltása </t>
  </si>
  <si>
    <t xml:space="preserve">Elvonások és befizetések bevételei </t>
  </si>
  <si>
    <t xml:space="preserve">Felhalmozási célú önkormányzati támogatások </t>
  </si>
  <si>
    <t xml:space="preserve">Magánszemélyek jövedelemadói </t>
  </si>
  <si>
    <t xml:space="preserve">Társaságok jövedelemadói </t>
  </si>
  <si>
    <t xml:space="preserve">Szociális hozzájárulási adó és járulékok </t>
  </si>
  <si>
    <t xml:space="preserve">Bérhez és foglalkoztatáshoz kapcsolódó adók </t>
  </si>
  <si>
    <t xml:space="preserve">Vagyoni típusú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</si>
  <si>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</si>
  <si>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</si>
  <si>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</si>
  <si>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 xml:space="preserve">Gépjárműadók </t>
  </si>
  <si>
    <t xml:space="preserve">Egyéb áruhasználati és szolgáltatási adók </t>
  </si>
  <si>
    <t xml:space="preserve">Egyéb közhatalmi bevételek </t>
  </si>
  <si>
    <t xml:space="preserve">Szolgáltatások ellenértéke </t>
  </si>
  <si>
    <t xml:space="preserve">Közvetített szolgáltatások ellenértéke </t>
  </si>
  <si>
    <t xml:space="preserve">Tulajdonosi bevételek </t>
  </si>
  <si>
    <t xml:space="preserve">Ellátási díjak </t>
  </si>
  <si>
    <t xml:space="preserve">Kiszámlázott általános forgalmi adó </t>
  </si>
  <si>
    <t xml:space="preserve">Általános forgalmi adó visszatérítése </t>
  </si>
  <si>
    <t xml:space="preserve">Kamatbevételek </t>
  </si>
  <si>
    <t xml:space="preserve">Egyéb pénzügyi műveletek bevételei </t>
  </si>
  <si>
    <t xml:space="preserve">Egyéb működési bevételek </t>
  </si>
  <si>
    <t xml:space="preserve">Ingatlanok értékesítése </t>
  </si>
  <si>
    <t xml:space="preserve">Egyéb tárgyi eszközök értékesítése </t>
  </si>
  <si>
    <t xml:space="preserve">Részesedések értékesítése </t>
  </si>
  <si>
    <t xml:space="preserve">Egyéb működési célú átvett pénzeszközök </t>
  </si>
  <si>
    <t xml:space="preserve">Egyéb felhalmozási célú átvett pénzeszközök </t>
  </si>
  <si>
    <t xml:space="preserve">Központi, irányító szervi támogatás </t>
  </si>
  <si>
    <t xml:space="preserve">Külföldi értékpapírok kibocsátása </t>
  </si>
  <si>
    <t xml:space="preserve">Külföldi hitelek, kölcsönök felvétele </t>
  </si>
  <si>
    <t>B111</t>
  </si>
  <si>
    <t>B112</t>
  </si>
  <si>
    <t>B113</t>
  </si>
  <si>
    <t>B114</t>
  </si>
  <si>
    <t>B115</t>
  </si>
  <si>
    <t>B116</t>
  </si>
  <si>
    <t>B11</t>
  </si>
  <si>
    <t>B12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</si>
  <si>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</si>
  <si>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</si>
  <si>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</si>
  <si>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</si>
  <si>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</si>
  <si>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</si>
  <si>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</si>
  <si>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</si>
  <si>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</si>
  <si>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</si>
  <si>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>B2</t>
  </si>
  <si>
    <t>B311</t>
  </si>
  <si>
    <t>B312</t>
  </si>
  <si>
    <t>B31</t>
  </si>
  <si>
    <t>Jövedelemadók összesen</t>
  </si>
  <si>
    <t>B32</t>
  </si>
  <si>
    <t>B33</t>
  </si>
  <si>
    <t>B34</t>
  </si>
  <si>
    <t>B35</t>
  </si>
  <si>
    <t>B351</t>
  </si>
  <si>
    <t>B352</t>
  </si>
  <si>
    <t>B353</t>
  </si>
  <si>
    <t>B354</t>
  </si>
  <si>
    <t>B355</t>
  </si>
  <si>
    <t>Termékek és szolgáltatások adói összesen</t>
  </si>
  <si>
    <t>B36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</si>
  <si>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</si>
  <si>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</si>
  <si>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</si>
  <si>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</si>
  <si>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</si>
  <si>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</si>
  <si>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</si>
  <si>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</si>
  <si>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</si>
  <si>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</si>
  <si>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</si>
  <si>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</si>
  <si>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</si>
  <si>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MŰKÖDÉSI BEVÉTELEK ÖSSZESEN</t>
  </si>
  <si>
    <t>B51</t>
  </si>
  <si>
    <t>09511.</t>
  </si>
  <si>
    <t>B52</t>
  </si>
  <si>
    <t>B53</t>
  </si>
  <si>
    <t>B54</t>
  </si>
  <si>
    <t>B55</t>
  </si>
  <si>
    <t>B5</t>
  </si>
  <si>
    <t>FELHALMOZÁSI BEVÉTELEK ÖSSZESEN</t>
  </si>
  <si>
    <t>B61</t>
  </si>
  <si>
    <t>B62</t>
  </si>
  <si>
    <t>B63</t>
  </si>
  <si>
    <t>B6</t>
  </si>
  <si>
    <t>B71</t>
  </si>
  <si>
    <t>B72</t>
  </si>
  <si>
    <t>B73</t>
  </si>
  <si>
    <t>B7</t>
  </si>
  <si>
    <t>KÖLTSÉGVETÉSI BEVÉTELEK ÖSSZESEN</t>
  </si>
  <si>
    <t>B8111</t>
  </si>
  <si>
    <t>B8112</t>
  </si>
  <si>
    <t>B8113</t>
  </si>
  <si>
    <t>B811</t>
  </si>
  <si>
    <t>B8121</t>
  </si>
  <si>
    <t>B8122</t>
  </si>
  <si>
    <t>B8123</t>
  </si>
  <si>
    <t>B8124</t>
  </si>
  <si>
    <t>B812</t>
  </si>
  <si>
    <t>Belföldi értékpapírok bevételei összesen</t>
  </si>
  <si>
    <t>B8131</t>
  </si>
  <si>
    <t>B8132</t>
  </si>
  <si>
    <t>B813</t>
  </si>
  <si>
    <t>Maradvány igénybevétele összesen</t>
  </si>
  <si>
    <t>B814</t>
  </si>
  <si>
    <t>B815</t>
  </si>
  <si>
    <t>B816</t>
  </si>
  <si>
    <t>B817</t>
  </si>
  <si>
    <t>B818</t>
  </si>
  <si>
    <t>B8</t>
  </si>
  <si>
    <t>B81</t>
  </si>
  <si>
    <t>Belföldi finanszírozás bevételei összesen</t>
  </si>
  <si>
    <t>B821</t>
  </si>
  <si>
    <t>B822</t>
  </si>
  <si>
    <t>B823</t>
  </si>
  <si>
    <t>B824</t>
  </si>
  <si>
    <t>B82</t>
  </si>
  <si>
    <t>Külföldi finanszírozás bevételei összesen</t>
  </si>
  <si>
    <t>B83</t>
  </si>
  <si>
    <t>FINANSZÍROZÁSI BEVÉTELK ÖSSZESEN</t>
  </si>
  <si>
    <t>BEVÉTELEK ÖSSZESEN</t>
  </si>
  <si>
    <t>COFOG kód</t>
  </si>
  <si>
    <t>Kötelező</t>
  </si>
  <si>
    <t>Önként</t>
  </si>
  <si>
    <t>Államig.</t>
  </si>
  <si>
    <t>Összesen</t>
  </si>
  <si>
    <t>Rovat-szám</t>
  </si>
  <si>
    <t>Számla-szám</t>
  </si>
  <si>
    <t xml:space="preserve">Készenléti, ügyeleti, helyett. díj, túlóra, túlszolg. </t>
  </si>
  <si>
    <t xml:space="preserve">Mvégz. ir. egyéb jogv. nem saját fogl. fiz. jutt. </t>
  </si>
  <si>
    <t xml:space="preserve">MADÓKAT TERH. JÁR. ÉS SZOC. HJ. ADÓ </t>
  </si>
  <si>
    <t>Kiküld., reklám- és propaganda kiad. összesen</t>
  </si>
  <si>
    <t xml:space="preserve">Műk. célú előzetesen felsz. ÁFA </t>
  </si>
  <si>
    <t>Különféle befiz. és egyéb dologi kiad. összesen</t>
  </si>
  <si>
    <t xml:space="preserve">Betegséggel kapcs. (nem TB-i) ellátások </t>
  </si>
  <si>
    <t xml:space="preserve">Foglalk., munkanélküliséggel kapcs. ellátások </t>
  </si>
  <si>
    <t>ELLÁTOTTAK PÉNZBELI JUTT. ÖSSZESEN</t>
  </si>
  <si>
    <t xml:space="preserve">Műk. c. garancia- és kez. szárm. kifiz. áht-n belülre </t>
  </si>
  <si>
    <t xml:space="preserve">Műk. c. visszatér. tám., kölcs. nyújt. áht-n belülre  </t>
  </si>
  <si>
    <t xml:space="preserve">Műk. c. visszatér. tám., kölcs. törl. áht-n belülre  </t>
  </si>
  <si>
    <t xml:space="preserve">Egyéb műk. célú tám. áht-n belülre  </t>
  </si>
  <si>
    <t xml:space="preserve">Műk. c. gar.- és kez.váll. szárm. kifiz. áht-n kívülre </t>
  </si>
  <si>
    <t xml:space="preserve">Műk. c. visszatér. tám., kölcs. nyújt. áht-n kívülre  </t>
  </si>
  <si>
    <t xml:space="preserve">Egyéb működési célú tám. áht-n kívülre  </t>
  </si>
  <si>
    <t xml:space="preserve">Meglévő részesedések növeléséhez kapcs. kiad. </t>
  </si>
  <si>
    <t>Beruházási célú előzetesen felszámított ÁFA</t>
  </si>
  <si>
    <t>Felújítási célú előzetesen felszámított ÁFA</t>
  </si>
  <si>
    <t xml:space="preserve">Felh. c. garancia- és kez. szárm. kifiz. áht-n belülre </t>
  </si>
  <si>
    <t xml:space="preserve">Felh. c. visszatér. tám., kölcs. nyújt. áht-n belülre  </t>
  </si>
  <si>
    <t xml:space="preserve">Felh. c. visszatér. tám., kölcs. törl. áht-n belülre  </t>
  </si>
  <si>
    <t xml:space="preserve">Egyéb felhalm. célú tám. áht-n belülre  </t>
  </si>
  <si>
    <t xml:space="preserve">Felh. c. gar.- és kez.váll. szárm. kifiz. áht-n kívülre </t>
  </si>
  <si>
    <t xml:space="preserve">Felh. c. visszatér. tám., kölcs. nyújt. áht-n kívülre  </t>
  </si>
  <si>
    <t xml:space="preserve">Egyéb felhalm. célú támogatások áht-n kívülre  </t>
  </si>
  <si>
    <t xml:space="preserve">Likvid. c. hitelek, kölcsönök törl. pénzügyi váll. </t>
  </si>
  <si>
    <t>Hitel-, kölcsöntörlesztés áht-n kívülre összesen</t>
  </si>
  <si>
    <t xml:space="preserve">Áht-n belüli megelőlegezések folyósítása </t>
  </si>
  <si>
    <t xml:space="preserve">Áht-n belüli megelőlegezések visszafizetése </t>
  </si>
  <si>
    <t xml:space="preserve">Központi költségvetés sajátos finanszírozási kiad. </t>
  </si>
  <si>
    <t xml:space="preserve">Adóssághoz nem kapcs. szárm. ügyletek kiad. </t>
  </si>
  <si>
    <t xml:space="preserve">Helyi önkorm. működésének ált. tám. </t>
  </si>
  <si>
    <t xml:space="preserve">Tel. önk. egyes köznevelési feladatainak tám. </t>
  </si>
  <si>
    <t xml:space="preserve">Tel. önk.szoc., gyermekjóléti és gy.étk.fel.tám.ei.  </t>
  </si>
  <si>
    <t xml:space="preserve">Tel. önk. kulturális feladatainak tám. </t>
  </si>
  <si>
    <t>Önk. működési támogatásai összesen</t>
  </si>
  <si>
    <t xml:space="preserve">Műk. c. gar.- és kez. szárm. megtér. áht-n belülről </t>
  </si>
  <si>
    <t xml:space="preserve">Műk. c. visszatér. tám., kölcs. visszatér. áht-n bel. </t>
  </si>
  <si>
    <t xml:space="preserve">Műk. c. visszatér. tám., kölcs. igénybev. áht-n bel. </t>
  </si>
  <si>
    <t xml:space="preserve">Egyéb műk. célú támog. bevételei áht-n belülről </t>
  </si>
  <si>
    <t>MŰK. CÉLÚ TÁMOG. ÁHT-N BELÜLRŐL</t>
  </si>
  <si>
    <t xml:space="preserve">Felh. c. gar.- és kez. szárm. megtér. áht-n belülről </t>
  </si>
  <si>
    <t xml:space="preserve">Felh. c. visszatér. tám., kölcs. visszatér. áht-n bel. </t>
  </si>
  <si>
    <t xml:space="preserve">Felh. c. visszatér. tám., kölcs. igénybev. áht-n bel. </t>
  </si>
  <si>
    <t xml:space="preserve">Egyéb felh. célú támog. bevételei áht-n belülről </t>
  </si>
  <si>
    <t xml:space="preserve">Részesedések megszűnéséhez kapcs. bevételek </t>
  </si>
  <si>
    <t xml:space="preserve">Műk. c. gar.- és kez. szárm. megtér. áht-n kívülről </t>
  </si>
  <si>
    <t xml:space="preserve">Műk. c. visszatér. tám., kölcs. visszatér. áht-n kív. </t>
  </si>
  <si>
    <t xml:space="preserve">Felh. c. gar.- és kez. szárm. megtér. áht-n kívülről </t>
  </si>
  <si>
    <t xml:space="preserve">Felh. c. visszatér. tám., kölcs. visszatér. áht-n kív. </t>
  </si>
  <si>
    <t>FELH. CÉLÚ ÁTVETT PÉNZESZK. ÖSSZESEN</t>
  </si>
  <si>
    <t xml:space="preserve">Likvid. célú hitelek, kölcs. felvétele pénzügyi váll. </t>
  </si>
  <si>
    <t>Hitel-, kölcsönfelvétel áht-n kívülről összesen</t>
  </si>
  <si>
    <t xml:space="preserve">Forgatási célú belföldi értékpapírok beváltása, ért. </t>
  </si>
  <si>
    <t xml:space="preserve">Befektetési célú belföldi értékpapírok bevált., ért. </t>
  </si>
  <si>
    <t xml:space="preserve">Előző év költségvetési maradványának igénybev. </t>
  </si>
  <si>
    <t>Előző év vállalkozási maradványának igénybev.</t>
  </si>
  <si>
    <t xml:space="preserve">Áht-n belüli megelőlegezések törlesztése </t>
  </si>
  <si>
    <t xml:space="preserve">Áht-n belüli megelőlegezések </t>
  </si>
  <si>
    <t>Központi költségvetés sajátos finanszírozási bev.</t>
  </si>
  <si>
    <t xml:space="preserve">Forgatási célú külföldi értékpapírok beváltása, ért. </t>
  </si>
  <si>
    <t>Befektetési célú külföldi értékpapírok bevált., ért.</t>
  </si>
  <si>
    <t xml:space="preserve">Adóssághoz nem kapcs. szárm. ügyletek bev. </t>
  </si>
  <si>
    <t>MŰK. CÉLÚ ÁTVETT PÉNZESZKÖZÖK ÖSSZ.</t>
  </si>
  <si>
    <t>adatok ezer Ft-ban</t>
  </si>
  <si>
    <t>Önkormányzat</t>
  </si>
  <si>
    <t>Polg. Hivatal</t>
  </si>
  <si>
    <t>Intézmények</t>
  </si>
  <si>
    <t>Kötelező feladat</t>
  </si>
  <si>
    <t>Önként vállalt feladat</t>
  </si>
  <si>
    <t>Államigazg. feladat</t>
  </si>
  <si>
    <t>1.</t>
  </si>
  <si>
    <t>2.</t>
  </si>
  <si>
    <t>3.</t>
  </si>
  <si>
    <t>4.</t>
  </si>
  <si>
    <t>5.</t>
  </si>
  <si>
    <t>Költségvetési bevételek összesen</t>
  </si>
  <si>
    <t>091.</t>
  </si>
  <si>
    <t>092.</t>
  </si>
  <si>
    <t>093.</t>
  </si>
  <si>
    <t>094.</t>
  </si>
  <si>
    <t>095.</t>
  </si>
  <si>
    <t>096.</t>
  </si>
  <si>
    <t>097.</t>
  </si>
  <si>
    <t>Felhalm. célú támog. áht-n belülről</t>
  </si>
  <si>
    <t>Műk. célú átvett pénzeszközök</t>
  </si>
  <si>
    <t>Felhalm. célú átvett pénzeszközök</t>
  </si>
  <si>
    <t>098.</t>
  </si>
  <si>
    <t>6.</t>
  </si>
  <si>
    <t>7.</t>
  </si>
  <si>
    <t>8.</t>
  </si>
  <si>
    <t>9.</t>
  </si>
  <si>
    <t>10.</t>
  </si>
  <si>
    <t>Sor-szám</t>
  </si>
  <si>
    <t>Mind-összesen</t>
  </si>
  <si>
    <t>FELHALM. CÉLÚ TÁM. ÁHT-N BELÜLRŐL</t>
  </si>
  <si>
    <t>Munkaadókat terh. jár. és szoc. hozzájár. adó</t>
  </si>
  <si>
    <t>051.</t>
  </si>
  <si>
    <t>052.</t>
  </si>
  <si>
    <t>053.</t>
  </si>
  <si>
    <t>054.</t>
  </si>
  <si>
    <t>055.</t>
  </si>
  <si>
    <t>056.</t>
  </si>
  <si>
    <t>057.</t>
  </si>
  <si>
    <t>058.</t>
  </si>
  <si>
    <t>Költségvetési kiadások összesen</t>
  </si>
  <si>
    <t>059.</t>
  </si>
  <si>
    <t>Kötelező feladat összesen</t>
  </si>
  <si>
    <t>Államig. feladat összesen</t>
  </si>
  <si>
    <t>Önként vállalt feladat összsen</t>
  </si>
  <si>
    <t>011130</t>
  </si>
  <si>
    <t>013110</t>
  </si>
  <si>
    <t>013330</t>
  </si>
  <si>
    <t>013350</t>
  </si>
  <si>
    <t>016010</t>
  </si>
  <si>
    <t>016080</t>
  </si>
  <si>
    <t>018010</t>
  </si>
  <si>
    <t>018030</t>
  </si>
  <si>
    <t>022010</t>
  </si>
  <si>
    <t>031030</t>
  </si>
  <si>
    <t>041231</t>
  </si>
  <si>
    <t>041232</t>
  </si>
  <si>
    <t>041233</t>
  </si>
  <si>
    <t>041237</t>
  </si>
  <si>
    <t>045110</t>
  </si>
  <si>
    <t>045120</t>
  </si>
  <si>
    <t>045140</t>
  </si>
  <si>
    <t>045160</t>
  </si>
  <si>
    <t>051030</t>
  </si>
  <si>
    <t>052080</t>
  </si>
  <si>
    <t>054020</t>
  </si>
  <si>
    <t>061030</t>
  </si>
  <si>
    <t>062020</t>
  </si>
  <si>
    <t>063080</t>
  </si>
  <si>
    <t>064010</t>
  </si>
  <si>
    <t>066020</t>
  </si>
  <si>
    <t>072112</t>
  </si>
  <si>
    <t>081030</t>
  </si>
  <si>
    <t>081041</t>
  </si>
  <si>
    <t>081042</t>
  </si>
  <si>
    <t>083040</t>
  </si>
  <si>
    <t>083050</t>
  </si>
  <si>
    <t>084032</t>
  </si>
  <si>
    <t>086030</t>
  </si>
  <si>
    <t>094260</t>
  </si>
  <si>
    <t>104051</t>
  </si>
  <si>
    <t>105010</t>
  </si>
  <si>
    <t>106020</t>
  </si>
  <si>
    <t>107060</t>
  </si>
  <si>
    <t>084031</t>
  </si>
  <si>
    <t>091140</t>
  </si>
  <si>
    <t>900060</t>
  </si>
  <si>
    <t>900070</t>
  </si>
  <si>
    <t xml:space="preserve">Felh. c. garancia- és kez. szárm. kif. áht-n belülre </t>
  </si>
  <si>
    <t xml:space="preserve">Felh. c. gar.- és kez.váll. szárm. kifz. áht-n kív. </t>
  </si>
  <si>
    <t>FELHALMOZÁSI KIADÁSOK ÖSSZESEN</t>
  </si>
  <si>
    <t>107080</t>
  </si>
  <si>
    <t xml:space="preserve">Műk. c. gar.- és kez.váll. szárm. kifiz. áht-n kív. </t>
  </si>
  <si>
    <t xml:space="preserve">Műk. c. garancia- és kez. szárm. kif. áht-n bel. </t>
  </si>
  <si>
    <t xml:space="preserve">Műk. c. visszatér. tám., kölcs. nyújt. áht-n bel.  </t>
  </si>
  <si>
    <t xml:space="preserve">Műk. c. visszatér. tám., kölcs. törl. áht-n bel.  </t>
  </si>
  <si>
    <t xml:space="preserve">Műk. c. visszatér. tám., kölcs. nyújt. áht-n kív.  </t>
  </si>
  <si>
    <t>Tartalékok</t>
  </si>
  <si>
    <t>Általános tartalék</t>
  </si>
  <si>
    <t>e Ft-ban</t>
  </si>
  <si>
    <t>Tartalékok előirányzatai</t>
  </si>
  <si>
    <t>TARTALÉKOK ÖSSZESEN</t>
  </si>
  <si>
    <t>fő</t>
  </si>
  <si>
    <t>Polgármesteri Hivatal</t>
  </si>
  <si>
    <t>Közfoglk.</t>
  </si>
  <si>
    <t>Önként.</t>
  </si>
  <si>
    <t>Szepes Gyula Művelődési Központ</t>
  </si>
  <si>
    <t>Szociális Gondozó Központ</t>
  </si>
  <si>
    <t>dr. Romics László Egészségügyi Intézmény</t>
  </si>
  <si>
    <t>Érdi Közterületfenntartó Intézmény</t>
  </si>
  <si>
    <t>Intézményi Gondnokság saját</t>
  </si>
  <si>
    <t>Magyar Földrajzi Múzeum</t>
  </si>
  <si>
    <t>Csuka Zoltán Városi Könyvtár</t>
  </si>
  <si>
    <t>Szivárvány Óvoda összesen</t>
  </si>
  <si>
    <t>Kincses Óvoda  összesen</t>
  </si>
  <si>
    <t>Intézményi Gondnokság összesen:</t>
  </si>
  <si>
    <t>Mindösszesen</t>
  </si>
  <si>
    <t>Kötelezettség jogcíme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</si>
  <si>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</si>
  <si>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</si>
  <si>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</si>
  <si>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</si>
  <si>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</si>
  <si>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</si>
  <si>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</si>
  <si>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</si>
  <si>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2023. év</t>
  </si>
  <si>
    <t>2024. év</t>
  </si>
  <si>
    <t>2025. év</t>
  </si>
  <si>
    <t>2026. év</t>
  </si>
  <si>
    <t>2027. év</t>
  </si>
  <si>
    <t>2028. év</t>
  </si>
  <si>
    <t>2029. év</t>
  </si>
  <si>
    <t>2030. év</t>
  </si>
  <si>
    <t>2031. év</t>
  </si>
  <si>
    <t>2032. év</t>
  </si>
  <si>
    <t>2033. év</t>
  </si>
  <si>
    <t>2034. év</t>
  </si>
  <si>
    <t>2035. év</t>
  </si>
  <si>
    <t>2036. év</t>
  </si>
  <si>
    <t xml:space="preserve">Felhalmozási célú hiteltörlesztés </t>
  </si>
  <si>
    <t xml:space="preserve">Kötvénykibocsátás törlesztés </t>
  </si>
  <si>
    <t>Kezességvállalás</t>
  </si>
  <si>
    <t>Érd és Térsége Szennyvízelvezetési és Szennyvíztisztítási Társulás</t>
  </si>
  <si>
    <t>11.</t>
  </si>
  <si>
    <t>12.</t>
  </si>
  <si>
    <t>13.</t>
  </si>
  <si>
    <t>Svájci-Magyar Együttműködés - Svájci Alap</t>
  </si>
  <si>
    <t>Közvilágítás</t>
  </si>
  <si>
    <t>-</t>
  </si>
  <si>
    <t>Pályázatokkal kapcsolatos bevételek és kiadások</t>
  </si>
  <si>
    <t>Megjegyzés</t>
  </si>
  <si>
    <t>Bevételek</t>
  </si>
  <si>
    <t>Kiadások</t>
  </si>
  <si>
    <t>Személyi jutt.</t>
  </si>
  <si>
    <t>Szoc. hozzáj. adó</t>
  </si>
  <si>
    <t>Dologi kiad.</t>
  </si>
  <si>
    <t>Egyéb műk. kiad.</t>
  </si>
  <si>
    <t>Felhalm.</t>
  </si>
  <si>
    <t>Közlekedés Koordinációs Központ - 6. sz. út</t>
  </si>
  <si>
    <t>Európai Uniós pályázat</t>
  </si>
  <si>
    <t>Esélyegyenlőség. tev. - TÁMOP-3.3.2</t>
  </si>
  <si>
    <t xml:space="preserve">Adósságot keletkeztető ügyletekből és kezességvállalásokból fennálló kötelezettségek és a saját bevételek </t>
  </si>
  <si>
    <t>Adósságot keletkeztető ügyletből származó tárgyévi fizetési kötelezettség</t>
  </si>
  <si>
    <t>Lízingdíj</t>
  </si>
  <si>
    <t>Adósságot keletkeztető ügyletekből származó fitetési kötelezettség különbsége</t>
  </si>
  <si>
    <t>Saját bevételek a 353/2011. (XII.30.) Korm. rendelet 2. §. (1) bek. szerint</t>
  </si>
  <si>
    <t>Helyi adókból származó bevételek</t>
  </si>
  <si>
    <t>Osztalék, koncessziós díj és hozambevétel</t>
  </si>
  <si>
    <t>Bírság-, pótlék- és díjbevétel</t>
  </si>
  <si>
    <t>Kezességvállalással kapcsolatos megtérülés</t>
  </si>
  <si>
    <t>Saját bevételek összesen</t>
  </si>
  <si>
    <t>Saját bevételek 50 %-a</t>
  </si>
  <si>
    <t>Saját bevételek 50 %-a és az adósságot keletkeztető ügyletekből származó fitetési kötelezettség különbsége</t>
  </si>
  <si>
    <t>Beruh.</t>
  </si>
  <si>
    <t>Egyéb felhalm.</t>
  </si>
  <si>
    <t>Műk. célú támog. áht-n belülről</t>
  </si>
  <si>
    <t>Műk.c.támÁht-n bel.</t>
  </si>
  <si>
    <t>Felh.c.támÁht-n bel.</t>
  </si>
  <si>
    <t>Működési  bev.</t>
  </si>
  <si>
    <t>Felhalm. bev.</t>
  </si>
  <si>
    <t xml:space="preserve">Megnevezés     </t>
  </si>
  <si>
    <t>Érdi Közterület-fenntartó Intézmény</t>
  </si>
  <si>
    <t>Intézményi Gondnokság összesen</t>
  </si>
  <si>
    <t>Személyi juttatás</t>
  </si>
  <si>
    <t>Műk. célú. Átvett .pe.</t>
  </si>
  <si>
    <t>Felh. célú. Átvett .pe.</t>
  </si>
  <si>
    <t>Finansz. bev.</t>
  </si>
  <si>
    <t>Önként vállalt feladat összesen</t>
  </si>
  <si>
    <t>M.ad. jár. szoc.hj.adó</t>
  </si>
  <si>
    <t>Ellátottak pénzb. jutt.</t>
  </si>
  <si>
    <t>Beru-házások</t>
  </si>
  <si>
    <t>Felújí-tások</t>
  </si>
  <si>
    <t>Egyéb felh. kiad.</t>
  </si>
  <si>
    <t>dr. Romics L. Egészs. Intézm.</t>
  </si>
  <si>
    <t>Érdi Közter.-fennt. Int.</t>
  </si>
  <si>
    <t>Intézm. Gondnoks.</t>
  </si>
  <si>
    <t xml:space="preserve">Önként </t>
  </si>
  <si>
    <t>KORMÁNYZTI FUNKCIÓK ÖSSZESEN</t>
  </si>
  <si>
    <t>Államigazgatási feladat</t>
  </si>
  <si>
    <t>Kormányzti funkciók - Bevételek - Önkormányzat</t>
  </si>
  <si>
    <t>Kormányzati funkciók - Kiadások - Önkormányzat</t>
  </si>
  <si>
    <t>Kormányzti funkciók - Bevételek - Polgármesteri Hivatal</t>
  </si>
  <si>
    <t>Kormányzati funkciók - Kiadások - Polgármesteri Hivatal</t>
  </si>
  <si>
    <t>011220</t>
  </si>
  <si>
    <t>Önk. és önk. hiv. jogalk. és ált. ig. tev.</t>
  </si>
  <si>
    <t>Az önk. vagyonnal való gazd. kapcs. felad.</t>
  </si>
  <si>
    <t>OGY-i, önkorm. képviselővál. kapccs. tev.</t>
  </si>
  <si>
    <t>Kiemelt állami és önkorm.-i rendezvények</t>
  </si>
  <si>
    <t>Önkorm. elszámolásai a közp. költségvetéssel</t>
  </si>
  <si>
    <t>Támogatási célú finanszírozási műveletek</t>
  </si>
  <si>
    <t>Polgári honvéd. ágazatai felad., a lak. felk.</t>
  </si>
  <si>
    <t>Közterület rendjének fenntartása</t>
  </si>
  <si>
    <t>Rövid időtartamú közfoglalkoztatás</t>
  </si>
  <si>
    <t>Start-munka program - Téli közfoglalkoztatás</t>
  </si>
  <si>
    <t>Hosszabb időtartamú közfoglalkoztatás</t>
  </si>
  <si>
    <t>Közfoglalkoztatási mintaprogram</t>
  </si>
  <si>
    <t>Út, autópálya építése</t>
  </si>
  <si>
    <t>Közutak, hidak, alagutak üzmelt., fenntart.</t>
  </si>
  <si>
    <t>Nem veszélyes hulladék vegyes begyűjt.,száll.</t>
  </si>
  <si>
    <t>Szennyvízcsatorna építése, fenntart., üzemelt.</t>
  </si>
  <si>
    <t>Védett természeti területek… megőrz. és fennt.</t>
  </si>
  <si>
    <t>Víztermelés, - kezelés, -ellátás</t>
  </si>
  <si>
    <t>Vízellátással kapcs. közmű ép, fennt., üzemelt.</t>
  </si>
  <si>
    <t>Város-, községgazdálkodási egyéb szolg.</t>
  </si>
  <si>
    <t>Háziorvosi ügyeleti ellátás</t>
  </si>
  <si>
    <t>Sportlétesítmények működtetése és fejleszt.</t>
  </si>
  <si>
    <t>Óvodai nevelés, ellátás működtetési feladatai</t>
  </si>
  <si>
    <t>Lakásfenntart., lakhatással összefüggő ell.</t>
  </si>
  <si>
    <t>Egyéb szociális pénzbeli és term. ellátás., tám.</t>
  </si>
  <si>
    <t>Esélyegyenlőség elősegít. célzó tev. és prog.</t>
  </si>
  <si>
    <t>Forgatási és befektetési célú finansz. műv.</t>
  </si>
  <si>
    <t>Fejezeti és általános tartalék elszámolása</t>
  </si>
  <si>
    <t>Adó</t>
  </si>
  <si>
    <t>Pályázat</t>
  </si>
  <si>
    <t>Választás</t>
  </si>
  <si>
    <t>Közterület</t>
  </si>
  <si>
    <t>Közhatal. bevételek</t>
  </si>
  <si>
    <t>A közszolg. egyetemes humánerő-gazdálk</t>
  </si>
  <si>
    <t>Közúti közlekedés igazgatása és támogatása</t>
  </si>
  <si>
    <t>Lakáshoz jutást segítő támogatások</t>
  </si>
  <si>
    <t>Versenysport- és utánpól-nev. tev. tám.</t>
  </si>
  <si>
    <t>Fogyatékossággal élők versenysport tev. tám.</t>
  </si>
  <si>
    <t>Rádióműsor szolgáltatás és támogatása</t>
  </si>
  <si>
    <t>Televízió-műsor szolgáltatása és támogatása</t>
  </si>
  <si>
    <t>Civil szervezetek működési támogatása</t>
  </si>
  <si>
    <t>Civil szervezetek programtámogatása</t>
  </si>
  <si>
    <t>Nemzetközi kulturális együttműködés</t>
  </si>
  <si>
    <t>Hallgatói és oktatói ösztöndíjak, egyéb juttat.</t>
  </si>
  <si>
    <t>Finansz. kiad.</t>
  </si>
  <si>
    <t>Önk. Vagyong.</t>
  </si>
  <si>
    <t>Választások</t>
  </si>
  <si>
    <t>Kiemelt rendezv.</t>
  </si>
  <si>
    <t>Elszámolás KK.-vel</t>
  </si>
  <si>
    <t>Int. Finansz.</t>
  </si>
  <si>
    <t>Polg.véd.</t>
  </si>
  <si>
    <t>Közter.</t>
  </si>
  <si>
    <t>Közfogl. Rövid</t>
  </si>
  <si>
    <t>Közfogl. Hosszú</t>
  </si>
  <si>
    <t>Közfogl. Minaprog.</t>
  </si>
  <si>
    <t>Út, autópálya</t>
  </si>
  <si>
    <t>Közutak, fennt.</t>
  </si>
  <si>
    <t>Hulladék</t>
  </si>
  <si>
    <t>Szennyvíz</t>
  </si>
  <si>
    <t>Védett term. Ter.</t>
  </si>
  <si>
    <t>Településf.projekt</t>
  </si>
  <si>
    <t>Város és k.g. mns</t>
  </si>
  <si>
    <t>Orvosi ügyelet</t>
  </si>
  <si>
    <t>Sportlétesítmény</t>
  </si>
  <si>
    <t>Óvoda</t>
  </si>
  <si>
    <t>Lakásfennt</t>
  </si>
  <si>
    <t>Egyéb szoc.ell.</t>
  </si>
  <si>
    <t>Esélyegyenlőség</t>
  </si>
  <si>
    <t>Forg.és bef.c. fin.</t>
  </si>
  <si>
    <t>Fejezeti és ált.tart.</t>
  </si>
  <si>
    <t>ÁROP</t>
  </si>
  <si>
    <t>KÖZOP</t>
  </si>
  <si>
    <t>Munkáltatói kölcs.</t>
  </si>
  <si>
    <t>Paralimp.</t>
  </si>
  <si>
    <t>Rádió</t>
  </si>
  <si>
    <t>TV</t>
  </si>
  <si>
    <t>Civil műk.</t>
  </si>
  <si>
    <t>Civil program</t>
  </si>
  <si>
    <t>Külföldi kapcs.</t>
  </si>
  <si>
    <t>Ösztöndíj</t>
  </si>
  <si>
    <t>Lakásfennt.</t>
  </si>
  <si>
    <t>Egyéb szoc. tám.</t>
  </si>
  <si>
    <t>Mnélk.akt kor. ell.</t>
  </si>
  <si>
    <t>Gyv.pénzb. term., ell.</t>
  </si>
  <si>
    <t>Lakásf. ellátások</t>
  </si>
  <si>
    <t>Adó-, vám- és jövedéki igazgatás</t>
  </si>
  <si>
    <t>Pályázat- és támogatáskezelés, ell.</t>
  </si>
  <si>
    <t>OGY, önk. és EU képviselőválasztás</t>
  </si>
  <si>
    <t>Munkanélküli aktív korúak ellátasai</t>
  </si>
  <si>
    <t>Lakásfenntartással összefüggő ellát.</t>
  </si>
  <si>
    <t>Gyermekvéd. pénzbeli és term. ellát.</t>
  </si>
  <si>
    <t>Önk.Ph. ig.tev.</t>
  </si>
  <si>
    <t>4.1.</t>
  </si>
  <si>
    <t>4.2.</t>
  </si>
  <si>
    <t>4.3.</t>
  </si>
  <si>
    <t>4.4.</t>
  </si>
  <si>
    <t>4.5.</t>
  </si>
  <si>
    <t>4.6.</t>
  </si>
  <si>
    <t>044320</t>
  </si>
  <si>
    <t>092260</t>
  </si>
  <si>
    <t>063020</t>
  </si>
  <si>
    <t>Vízterm., kez., ell.</t>
  </si>
  <si>
    <t>Településfejlesztési projektek és támogatások</t>
  </si>
  <si>
    <t>Építőipar támogatása</t>
  </si>
  <si>
    <t>Gimn. és szakképz. isk. tan.  … okt. műk. felad.</t>
  </si>
  <si>
    <t>Építőipar támog.</t>
  </si>
  <si>
    <t>Gimn.műk felad.</t>
  </si>
  <si>
    <t>A közszolg. egyetemes humánerő-gazdálk.</t>
  </si>
  <si>
    <t>Bíró András életjáradék</t>
  </si>
  <si>
    <t xml:space="preserve">"Testvérvárosok polgárainak találkozói" című pályázat </t>
  </si>
  <si>
    <t>Válasz-tások</t>
  </si>
  <si>
    <t>Polg. véd.</t>
  </si>
  <si>
    <t>Elszám. KK.-vel</t>
  </si>
  <si>
    <t>Egyéb szoc. ell.</t>
  </si>
  <si>
    <t>Érd és Térsége Szilárd Hulladékkezelési Társulás</t>
  </si>
  <si>
    <t>Számítógép beszerzés</t>
  </si>
  <si>
    <t xml:space="preserve">SZIPPANT-HAT Konzorcium </t>
  </si>
  <si>
    <t>Polgármesteri Hivatal tárgyieszköz beszerzés</t>
  </si>
  <si>
    <t>Polgármesteri keret</t>
  </si>
  <si>
    <t>Civil keret - tartalékok</t>
  </si>
  <si>
    <t>Sportev. tám.</t>
  </si>
  <si>
    <t>Kincstár Köznevelési Intézmények műk. befiz.</t>
  </si>
  <si>
    <t>Érd és Térs. Szennyvízelv. és Szennyvíztiszt. 
Önk. Társ. - működési költség hozzájárulás</t>
  </si>
  <si>
    <t>Érd és Térsége Szilárd Hulladékkezelési Önkormányzati Társulás</t>
  </si>
  <si>
    <t>Sportegyesületek támogatása</t>
  </si>
  <si>
    <t>Polgárőrség támogatáa</t>
  </si>
  <si>
    <t>ÉVSE támogatása</t>
  </si>
  <si>
    <t>Peres eljárások</t>
  </si>
  <si>
    <t>Idősügyi Tanács</t>
  </si>
  <si>
    <t>Könyvtári érdekeltségnövelő pályázat önrész</t>
  </si>
  <si>
    <t>Közművelődési érdekeltségnövelő pályázat önrész</t>
  </si>
  <si>
    <t>Könyvtár felzárkóztató pályázat önrész</t>
  </si>
  <si>
    <t>Helyi önkormányzat által fenntartott múzeumok szakmai támogatása önrész</t>
  </si>
  <si>
    <t>Napközis tábor</t>
  </si>
  <si>
    <t>6.1.</t>
  </si>
  <si>
    <t>6.2.</t>
  </si>
  <si>
    <t>6.3.</t>
  </si>
  <si>
    <t>6.4.</t>
  </si>
  <si>
    <t>6.10.</t>
  </si>
  <si>
    <t>6.19</t>
  </si>
  <si>
    <t>ÉTCS csatornaközmű felújítás</t>
  </si>
  <si>
    <t>Közfogl. Mintaprog.</t>
  </si>
  <si>
    <t>Közfogl. Start prog.</t>
  </si>
  <si>
    <t>Vízell. Közmű</t>
  </si>
  <si>
    <t>ÉTV viziközmű vagyon felújítás</t>
  </si>
  <si>
    <t>Háztartásoknak nyújtott házi szennyvíz kiépítési kölcsön</t>
  </si>
  <si>
    <t>Munkáltatói kölcsön</t>
  </si>
  <si>
    <t xml:space="preserve">Hitel-, kölcsöntörlesztés áht-n kívülre </t>
  </si>
  <si>
    <t>Polgármesteri Hivatal Felhalmozási kiadások</t>
  </si>
  <si>
    <t>Önkormányzat Felhalmozási kiadások</t>
  </si>
  <si>
    <t xml:space="preserve"> Intézmények bevételei</t>
  </si>
  <si>
    <t xml:space="preserve"> Intézmények kiadásai</t>
  </si>
  <si>
    <t>Intézmények kiadásai - Felhalmozási kiadások</t>
  </si>
  <si>
    <t>Létszámkeret</t>
  </si>
  <si>
    <t>Intézményfinanszírozás</t>
  </si>
  <si>
    <t>EGYÉB MŰKÖDÉSI CÉLÚ KIAD. ÖSSZESEN</t>
  </si>
  <si>
    <t>Egyéb felh. c. kiad.</t>
  </si>
  <si>
    <t>EGYÉB FELHALM. CÉLÚ KIAD. ÖSSZESEN</t>
  </si>
  <si>
    <t>Egyéb műk c. kiad.</t>
  </si>
  <si>
    <t xml:space="preserve">Készletértékesítés ellenértéke   </t>
  </si>
  <si>
    <t>Belföldi értékpapírok kiadásai összesen</t>
  </si>
  <si>
    <t>Belföldi finanszírozás kiadásai összesen</t>
  </si>
  <si>
    <t>Városi és elővárosi közúti személyszállítás</t>
  </si>
  <si>
    <t>Városi szem.száll.</t>
  </si>
  <si>
    <t>VOLÁN</t>
  </si>
  <si>
    <t>KORMÁNYZATI FUNKCIÓK ÖSSZESEN</t>
  </si>
  <si>
    <t>Egyéb működési célú kiadások - Önkormányzat</t>
  </si>
  <si>
    <t>Céltartalékok</t>
  </si>
  <si>
    <t>INTÉZMÉNYEK BEVÉTELEI ÖSSZESEN</t>
  </si>
  <si>
    <t>INTÉZMÉNYEK KIADÁSAI ÖSSZESEN</t>
  </si>
  <si>
    <t>Intézményfinanszírozás kiszűrése</t>
  </si>
  <si>
    <t>Maradvány igénybevétele - működési</t>
  </si>
  <si>
    <t>Maradvány igénybevétele - felhalmozási</t>
  </si>
  <si>
    <t>98.</t>
  </si>
  <si>
    <t>Önkorm. hozzájár.</t>
  </si>
  <si>
    <t>Működési célú bevételek</t>
  </si>
  <si>
    <t>Felhalmozási célú bevételek</t>
  </si>
  <si>
    <t>VÁROS BEVÉTELEK ÖSSZESEN</t>
  </si>
  <si>
    <t>VÁROS KIADÁSOK ÖSSZESEN</t>
  </si>
  <si>
    <t>Hitel-, kölcsönfelvétel áht-n kívülről - felhalm.</t>
  </si>
  <si>
    <t>Működési célú kiadások</t>
  </si>
  <si>
    <t>Felhalmozási célú kiadások</t>
  </si>
  <si>
    <t>Működési célú bevételek - kiadások</t>
  </si>
  <si>
    <t>Felhalmozási célú bevételek - kiadások</t>
  </si>
  <si>
    <t>VÁROS BEVÉTELE ÉS KIADÁSOK EGYENLEGE</t>
  </si>
  <si>
    <t>KMOP-5.1.1/D1-13-2013-0001 Az érdi fenntartható városfejlészti programok készítése</t>
  </si>
  <si>
    <t xml:space="preserve">ÁROP-3.A.2-2013-2013-0003 </t>
  </si>
  <si>
    <t>KEOP-2.2.3. Üzemelő vízbázisok</t>
  </si>
  <si>
    <t>Egyenleg</t>
  </si>
  <si>
    <t>Érdi Városfejlesztési Szolgáltató Kft. részére közszolgáltatási szerződés szerint fizetendő összeg</t>
  </si>
  <si>
    <t>ÉRD MJV ÖNKORMÁNYZAT 2015. ÉVI KÖLTSÉGVETÉSE</t>
  </si>
  <si>
    <t>2015. évi eredeti előirányzat</t>
  </si>
  <si>
    <t xml:space="preserve">ÉRD MEGYEI JOGÚ VÁROS ÖNKORMÁNYZAT 2015. ÉVI KÖLTSÉGVETÉSE </t>
  </si>
  <si>
    <t>ÉRD MEGYEI JOGÚ VÁROS ÖNKORMÁNYZAT 2015. ÉVI KÖLTSÉGVETÉSE - BEVÉTELEK</t>
  </si>
  <si>
    <t>ÉRD MEGYEI JOGÚ VÁROS ÖNKORMÁNYZAT 2015. ÉVI KÖLTSÉGVETÉSE - KIADÁSOK</t>
  </si>
  <si>
    <t>ÉRD MEGYEI JOGÚ VÁROS ÖNKORMÁNYZAT 2015. ÉVI KÖLTSÉGVETÉSE</t>
  </si>
  <si>
    <t>2015. évi engedélyezett létszám</t>
  </si>
  <si>
    <t>Svájci Alap</t>
  </si>
  <si>
    <t>KEOP</t>
  </si>
  <si>
    <t>Sport Kft.</t>
  </si>
  <si>
    <t>ÉTH</t>
  </si>
  <si>
    <t>Városfejl. Kft.</t>
  </si>
  <si>
    <t>Csatorna kártalanítás</t>
  </si>
  <si>
    <t>Kemencés és Lakoma Kft. -  Bérleti díjba beszámítás</t>
  </si>
  <si>
    <t>Tárnok Nagyközség Önk: hulladék rekultiváció - Szemétlerakó utógondozás</t>
  </si>
  <si>
    <t>HÉSZ módosítása, felülvizsg.</t>
  </si>
  <si>
    <t>Érd, Diósdi út 83. Óvoda - engedélyezési terv</t>
  </si>
  <si>
    <t>Működési célú támogatások az Európai Uniónak</t>
  </si>
  <si>
    <t>055112.</t>
  </si>
  <si>
    <t>K513</t>
  </si>
  <si>
    <t>055131.</t>
  </si>
  <si>
    <t>K919</t>
  </si>
  <si>
    <t>059191.</t>
  </si>
  <si>
    <t>Tulajdonosi kölcsönök kiadásai</t>
  </si>
  <si>
    <t>K5021</t>
  </si>
  <si>
    <t>K5022</t>
  </si>
  <si>
    <t>K5023</t>
  </si>
  <si>
    <t>055022.</t>
  </si>
  <si>
    <t>055023.</t>
  </si>
  <si>
    <t>A helyi önkorm. előző évi elsz. származó kiad.</t>
  </si>
  <si>
    <t>A helyi önkorm. törvényi előir. alapuló befiz.</t>
  </si>
  <si>
    <t>Egyéb elvonások, befizetések</t>
  </si>
  <si>
    <t>Felhalmozási célú támog. az Európai Uniónak</t>
  </si>
  <si>
    <t>K89</t>
  </si>
  <si>
    <t>05891.</t>
  </si>
  <si>
    <t xml:space="preserve">Hosszú lejáratú hitelek, kölcsönök törl. pü. váll. </t>
  </si>
  <si>
    <t>Rövid lejáratú hitelek, kölcsönök törl. pü. váll.</t>
  </si>
  <si>
    <t>Kincstári jegyek beváltása</t>
  </si>
  <si>
    <t>Éven belüli lejáratú belföldi értékpapírok bevált.</t>
  </si>
  <si>
    <t xml:space="preserve">Pénzeszközök lekötött bankbetétként elhelyezése </t>
  </si>
  <si>
    <t>Hitelek, kölcsönök törl. külf. korm. és nemz. szerv.</t>
  </si>
  <si>
    <t>Működési célú költségvet. támog. és kieg. támog.</t>
  </si>
  <si>
    <t>Elszámolásból származó bevételek</t>
  </si>
  <si>
    <t>Biztosító által fizetett kártérítés</t>
  </si>
  <si>
    <t>B411</t>
  </si>
  <si>
    <t>094111.</t>
  </si>
  <si>
    <t>Műk. c. visszatér. tám., kölcs. visszatér. az EU-ból</t>
  </si>
  <si>
    <t>B64</t>
  </si>
  <si>
    <t>09641.</t>
  </si>
  <si>
    <t>B65</t>
  </si>
  <si>
    <t>09651.</t>
  </si>
  <si>
    <t>B74</t>
  </si>
  <si>
    <t>09741.</t>
  </si>
  <si>
    <t>Felh. c. visszatér. tám., kölcs. visszatér. az EU-ból</t>
  </si>
  <si>
    <t>Felh. célú visszatér. tám., kölcs. visszatér. korm. és nemz. szerv.-től</t>
  </si>
  <si>
    <t>Műk. célú visszatér. tám., kölcs. visszatér. korm. és nemz. szerv.-től</t>
  </si>
  <si>
    <t>B75</t>
  </si>
  <si>
    <t>09751.</t>
  </si>
  <si>
    <t>Hosszú lej. hitelek, kölcsönök felvétele pü. váll.-tól</t>
  </si>
  <si>
    <t>Rövid lej. hitelek, kölcsönök felvétele pü. váll.-tól</t>
  </si>
  <si>
    <t>Éven belüli lej. belf. értékpapír kibocsátása</t>
  </si>
  <si>
    <t>Éven túli lej. belf. értékpapír kibocsátása</t>
  </si>
  <si>
    <t xml:space="preserve">Lekötött bankbetét megszüntetése </t>
  </si>
  <si>
    <t>B819</t>
  </si>
  <si>
    <t>098191.</t>
  </si>
  <si>
    <t>Tulajdonosi kölcsönök bevételei</t>
  </si>
  <si>
    <t>Lábtartó</t>
  </si>
  <si>
    <t>Szent Gergely Népfőiskola - Óvodák továbbképzés</t>
  </si>
  <si>
    <t>Megyei Jogú Városok sporttalálkozója</t>
  </si>
  <si>
    <t>Intézmények érintésvédelmi felülvizsgálata</t>
  </si>
  <si>
    <t>KAB-KEF pályázatok, Hajlék Alapítvány, Szociális Gond. Közp. pályázataihoz önrész</t>
  </si>
  <si>
    <t>Városi sportrendezvények</t>
  </si>
  <si>
    <t>Olimpikonok támogatása</t>
  </si>
  <si>
    <t xml:space="preserve">Szivárvány Óvoda </t>
  </si>
  <si>
    <t xml:space="preserve">Kincses Óvoda </t>
  </si>
  <si>
    <t>Gyermekjóléti szolgálat - ingatlan felújítása</t>
  </si>
  <si>
    <t>Érd, Tolmács u. 2. (18754 hrsz-ú) ingatlan megvás.</t>
  </si>
  <si>
    <t>Kincses Ó. Fácán Tagóvoda újjáépítési tervei</t>
  </si>
  <si>
    <t>Batthyány Sportisk. Ált. Isk. újraépítési tervei</t>
  </si>
  <si>
    <t>Csapadékvíz elvezetési tervek</t>
  </si>
  <si>
    <t>Diák polgármester</t>
  </si>
  <si>
    <t>MFM Kocsiszín felújítása</t>
  </si>
  <si>
    <t>Térfigyelő kamerák bővítése</t>
  </si>
  <si>
    <t>Önkormányzati tulajdonú ingatlanok felújítása</t>
  </si>
  <si>
    <t>Riminyáki Tagóvoda átalakítása német nemzetiségi óvodává</t>
  </si>
  <si>
    <t>Érd, Bajcsy Zs. u. 47. Orvosi rendelő felújítása</t>
  </si>
  <si>
    <t>Intézmények ÁNTSZ felülvizsgálatában kifogásolt hiányosságok pótlása</t>
  </si>
  <si>
    <t>Polg. Hivatal parkolójának és kerítésének kiépítése</t>
  </si>
  <si>
    <t>Kisétékű tárgyieszköz beszerzés</t>
  </si>
  <si>
    <t>Polgármesteri Hivatal nyílászáró csere</t>
  </si>
  <si>
    <t>Polg. Hivatal tetőjavítás, beázás megszüntetése</t>
  </si>
  <si>
    <t>Katasztrófa- és polgári védelem - eszközbeszerzés</t>
  </si>
  <si>
    <t>Temető bővítés - Érd, Jolán u. 6.</t>
  </si>
  <si>
    <t>Érd, Erkel u. 2. (15254 hrsz.-ú) telekrész vásárlás - Református Egyháztól</t>
  </si>
  <si>
    <t>Érd, Darukezelő u. 1. lakás kiváltása új ingatlan vás.</t>
  </si>
  <si>
    <t>Egyházak támog.</t>
  </si>
  <si>
    <t>084040</t>
  </si>
  <si>
    <t xml:space="preserve">Egyházak támogatása </t>
  </si>
  <si>
    <t>Egyházak közösségi és hitéleti tev. tám.</t>
  </si>
  <si>
    <t>Polg. Hivatal - informatikai áramellátás biztosítása</t>
  </si>
  <si>
    <t>Polg. Hivatal - klíma berendezések</t>
  </si>
  <si>
    <t>Hivatal passzív LAN hálózat rekonstrukció</t>
  </si>
  <si>
    <t>MVOKS upgrade + kamera fejlesztés</t>
  </si>
  <si>
    <t>Temető szórókút és kegyeleti park kialakítása, kertépítészeti tanulmány</t>
  </si>
  <si>
    <t>Természetvédelmi feladatok</t>
  </si>
  <si>
    <t>Bérmentesítőgép beszerzés</t>
  </si>
  <si>
    <t>Nyomtató beszerzés - mátrix</t>
  </si>
  <si>
    <t>Letét nyilvántartó és számlázó program</t>
  </si>
  <si>
    <t>Fürdőszoba kialakítás Családok Átmeneti Otthona</t>
  </si>
  <si>
    <t>ÉKF - multifunkciós fénymásoló-nyomtató</t>
  </si>
  <si>
    <t>Dr. Romics - Szervergép (1 db)</t>
  </si>
  <si>
    <t>Dr. Romics - Számítógépek (8 db)</t>
  </si>
  <si>
    <t>Pöttöm Sziget Bölcsöde kisértékű tárgyieszköz</t>
  </si>
  <si>
    <t>Apró Falva Bölcsöde kisértékű tárgyieszköz</t>
  </si>
  <si>
    <t>Kincses Óvoda kisértékű tárgyieszköz</t>
  </si>
  <si>
    <t>Szivárvány Óvoda kisértékű tárgyieszköz</t>
  </si>
  <si>
    <t>Csuka Z. VK. Polc</t>
  </si>
  <si>
    <t>MFM NAV pénztárgép</t>
  </si>
  <si>
    <t>Intézményi Gondnokság - fénymásoló</t>
  </si>
  <si>
    <t>ÉKF - Csontkamra</t>
  </si>
  <si>
    <t>ÉKF - 6 db Stihl fűkasza</t>
  </si>
  <si>
    <t>ÉKF - 20 db öltözőszekrény</t>
  </si>
  <si>
    <t>ÉKF - 1 db fűnyíró</t>
  </si>
  <si>
    <t>ÉKF - 1 db padkahenger</t>
  </si>
  <si>
    <t>ÉKF - árokásó rakodógép</t>
  </si>
  <si>
    <t>ÉKF - piac parkoló világítás kiépítése</t>
  </si>
  <si>
    <t>ÉKF - piac vizesblokk építés</t>
  </si>
  <si>
    <t>Orvostechnikai eszközök (30 fokos optika, szálysebészeti eszköz, fizikoterápiás uh.)</t>
  </si>
  <si>
    <t>Intézményi Gondnokság - ablak</t>
  </si>
  <si>
    <t>ÉKF - telep portafülke felújítás</t>
  </si>
  <si>
    <t>ÉKF - piac vízrendszer átépítés</t>
  </si>
  <si>
    <t>SH/3/32 Svájci Alap - Érd MJV vízellátási rendszerének rekonstrukciója</t>
  </si>
  <si>
    <t>Sasvárosi vízbázis kialakítása (KEOP)</t>
  </si>
  <si>
    <t>Planet Press Pruduction szoftver 
(ÖNKADÓ csomag)</t>
  </si>
  <si>
    <t>Digitális nyomdagép Konica Minolta bizhub PRO951 (ÖNKADÓ csomag)</t>
  </si>
  <si>
    <t>Tűzoltókészülék beszerzés (2 db)</t>
  </si>
  <si>
    <t>Defibrilátor vásárlása (2 db)</t>
  </si>
  <si>
    <t>Eszközök vásárlása - Mezőőrök</t>
  </si>
  <si>
    <t>Motorkerékpár beszerzés - Mezőőrök</t>
  </si>
  <si>
    <t>Magyar Labdarúgó Szövetség Országos Pályaépítő Program keretében műfüves pálya építés önerő</t>
  </si>
  <si>
    <t>Kós K. Szakképző Isk. - Tankonyha előkészítő helység kialakítása</t>
  </si>
  <si>
    <t xml:space="preserve">Városi Galéria "de minimis" támogatás </t>
  </si>
  <si>
    <t>Paralimpikonok támogatása</t>
  </si>
  <si>
    <t>Sport tev. támog.</t>
  </si>
  <si>
    <t>Sajátos nevelésű igényű gyermekek nappali ell. (SNI)</t>
  </si>
  <si>
    <t>Temető bővítés - Érd, Janka u. 22. (23192 hrsz.-ú) ingatlanrész kisajátítása</t>
  </si>
  <si>
    <t>Temető bővítés - Érd, Janka u. 24. (23191/2 hrsz.-ú) ingatlanrész kisajátítása</t>
  </si>
  <si>
    <t>Szalagos számológép beszerzés</t>
  </si>
  <si>
    <t>3 db autó vásárlás</t>
  </si>
  <si>
    <t>Városi WIFI hálózat</t>
  </si>
  <si>
    <t>DocOriginal Dokumentumtár és kereső szoftver</t>
  </si>
  <si>
    <t>Dr. Romics László Egészségügyi Int.</t>
  </si>
  <si>
    <t>Cégekkel kapcsolatos bevételek és kiadások</t>
  </si>
  <si>
    <t>Belföldi finanszírozás kiadásai</t>
  </si>
  <si>
    <t>Teleki S. Ált. Isk. újraépítési tervei</t>
  </si>
  <si>
    <t>Önk. vagyon, vagyoni értékű jog ért., hasznosításából, Tárgyi eszköz, immateriális jószág, részvény, részesedés ért. származó bevétel</t>
  </si>
  <si>
    <t>2015. évi módosított előirányzat</t>
  </si>
  <si>
    <t>2015. évimódosított előirányzat</t>
  </si>
  <si>
    <t>Módosítás</t>
  </si>
  <si>
    <t>2015. évi módosított létszám</t>
  </si>
  <si>
    <t>2013. évi beszámoló kamatfizetés</t>
  </si>
  <si>
    <t>Támogatás tőke rés fisszafiz. + késedelmi kamata</t>
  </si>
  <si>
    <t>ÉTH tagi kölcsön</t>
  </si>
  <si>
    <t>Vízkezelő berendezéssor átépítése</t>
  </si>
  <si>
    <t>Gép felújítása</t>
  </si>
  <si>
    <t>Budapest Főv. Önkorm. pénzeszköz átad.</t>
  </si>
  <si>
    <t>E-ügyintézéshez szoftver (ÁNYK nyomtatv.)</t>
  </si>
  <si>
    <t>Pénzm.</t>
  </si>
  <si>
    <t>Érd-parkvárosi Református Egyházközösség támogatása - ingatlanváslárlás céljára</t>
  </si>
  <si>
    <t>Érdligeti Reformátud Egyházközsség támogatása - ingatlanvásárlás céljára</t>
  </si>
  <si>
    <t>Érd-óvárosi Római Katolikus Egyházközsség tám. - beruházási és felújítási munkák elvégzéséhez</t>
  </si>
  <si>
    <t>Érd-tusculanumi Római Katolikus Egyházközsség tám. - beruházási és felújítási munkák elvégzéséhez</t>
  </si>
  <si>
    <t xml:space="preserve">Intézm. - 2014. évi áthúzódó bérkompenzáció </t>
  </si>
  <si>
    <t>Intézm. - 2015. évi bérkompenzáció 01-03. hó</t>
  </si>
  <si>
    <t>PMKIK - Érdi Nyitnikék - Tavaszi Vásár tám.</t>
  </si>
  <si>
    <t xml:space="preserve">Polgármesteri keret mód. - Csuka Z. Városi Könyvtár.: Érdi Irodalmi Estek </t>
  </si>
  <si>
    <t>Érdi Csatornamű Vízgazdálkodási Társulat</t>
  </si>
  <si>
    <t>Gépjármű beszerzés (2014. évi mar.)</t>
  </si>
  <si>
    <t>MAH-585 gk.-ba védelmi rendszer (2014. évi mar.)</t>
  </si>
  <si>
    <t>Csatorna kártalanítás (2014. évi mar.)</t>
  </si>
  <si>
    <t>Érd, Tolmács u. 2. (18754 hrsz-ú) vás. (2014. mar.)</t>
  </si>
  <si>
    <t>Ingatlan vásárlás, ajánlati biztosíték (2014. évi mar.)</t>
  </si>
  <si>
    <t>2014. évi víziközmű felújítás (2014. évi mar.)</t>
  </si>
  <si>
    <t>Szent I. híd ajánlatkérési dok. (2014. évi mar.)</t>
  </si>
  <si>
    <t>Eszközhasználat fejében végz. felúj. (2014. mar.)</t>
  </si>
  <si>
    <t>Dél-B Szennyvízprojekt előkész. (2014. évi mar.)</t>
  </si>
  <si>
    <t>SZIPPANT-HAT Konzorcium (+ 2014. évi mar.)</t>
  </si>
  <si>
    <t>HÉSZ módosítása, felülvizsg. (+ 2014. évi mar.)</t>
  </si>
  <si>
    <t>Temető bőv. kertépítészeti tanulmány (2014. mar.)</t>
  </si>
  <si>
    <t>Érd, Bethlen G. u. 33. ép. átalakítás (2014. mar.)</t>
  </si>
  <si>
    <t>Kemencés és Lakoma Kft. -  Bérleti díjba beszámítás (+ 2014. évi mar.)</t>
  </si>
  <si>
    <t>Kemencés és Lakoma Kft. -  Bérleti díjba beszámítás (+ 2014. mar.)</t>
  </si>
  <si>
    <t>Ebtelep felújítása (2014. évi mar.)</t>
  </si>
  <si>
    <t>Érd, Diósdi út 83. Óvoda - engedélyezési terv 
(2014. évi mar.)</t>
  </si>
  <si>
    <t>Civil keret - Természet és környezetvédelemi keret</t>
  </si>
  <si>
    <t>Civil keret - Egészségügyi keret</t>
  </si>
  <si>
    <t>Civil ketet - Szociális ketet</t>
  </si>
  <si>
    <t>Civil ketet - Kulturális keret</t>
  </si>
  <si>
    <t>Civil keret - Sport és ifjúsági keret</t>
  </si>
  <si>
    <t>Civil keret - Közrendvédelmi keret</t>
  </si>
  <si>
    <t>LG G Pad (2014. évi mar.)</t>
  </si>
  <si>
    <t>Gurulós szekrény (2014. évi mar.)</t>
  </si>
  <si>
    <t>Mobil telefon (2014. évi mar.)</t>
  </si>
  <si>
    <t>Humán Iroda bútorok (2014. évi mar.)</t>
  </si>
  <si>
    <t>Gurulós számítógép. tartó (2014. évi mar.)</t>
  </si>
  <si>
    <t>ÉKF - Kosaras teherautó beszerzés</t>
  </si>
  <si>
    <t>ÉKF - Temető portafülke kialakítása</t>
  </si>
  <si>
    <t>ÉKF - 2 db Stihl fűrész vásárlás</t>
  </si>
  <si>
    <t>ÉKF - Önk. által vásárolt telek bekerítés</t>
  </si>
  <si>
    <t>ÉKF - Ercsi úti temető vízvételei helyek kialakítása</t>
  </si>
  <si>
    <t>ÉKF - Ercsi úti úrnafal felújítás</t>
  </si>
  <si>
    <t>ÉKF - Tömörítést mérőgép beszerzés</t>
  </si>
  <si>
    <t>Intézményi Gondnokság kisértékű tárgyi eszköz</t>
  </si>
  <si>
    <t>Intézményi Gondnokság TÁBOR kisért. Eszk.</t>
  </si>
  <si>
    <t>Csuka Z. VK. Könyv és CD-DVD beszerzés</t>
  </si>
  <si>
    <t xml:space="preserve">Szepes - kisértékű te beszerzés </t>
  </si>
  <si>
    <t>Intézményi Gondnokság - kisértékű tárgyi eszköz</t>
  </si>
  <si>
    <t>Szepes - kisértékű te beszerzés Áfa</t>
  </si>
  <si>
    <t>Csuka Z. VK.. Szoftver</t>
  </si>
  <si>
    <t>Szoc.Gond.Központ-Etikett nyomtató</t>
  </si>
  <si>
    <t>Szoc.Gond.Központ-Számítógép</t>
  </si>
  <si>
    <t xml:space="preserve">Családok Átmeneti Otthona-1 db bojler </t>
  </si>
  <si>
    <t>Szoc.Gond.Központ 5 db mobil telefon</t>
  </si>
  <si>
    <t>Szoc.Gond.Központ 1 db porszívó</t>
  </si>
  <si>
    <t>Szoc.Gond.Központ -Parkváros asztal</t>
  </si>
  <si>
    <t>Szoc.Gond.Központ -Parkváros székek</t>
  </si>
  <si>
    <t>Szoc.Gond.Központ-Leállósáv kishütő</t>
  </si>
  <si>
    <t>Szoc. Gond. - Topoly u. ingatlan kazáncsere</t>
  </si>
  <si>
    <t>Szoc. Gond. - Szociális étk. érdekében gk. vás.</t>
  </si>
  <si>
    <t>Panel program</t>
  </si>
  <si>
    <t>Kincses Ó. szigetelés (2014. évi mar.)</t>
  </si>
  <si>
    <t>22910 hrsz.-ú terület megvásárlása 
(új rendőrségi épület melletti)</t>
  </si>
  <si>
    <t>Szigetszerű közvilágítás kialakítása</t>
  </si>
  <si>
    <t>Pro Minoritate Alapítvány - Csángó Bál megrendezéséhez támog.</t>
  </si>
  <si>
    <t>VMG Alapítvány - intézményi bútorok besz.</t>
  </si>
  <si>
    <t>VMG Alapítvány - Lubaczowi testvérvárosi látogatás költségei</t>
  </si>
  <si>
    <t>Pesovár AMI - Kisforrás Néptáncegyüttes külföldi bemutatkozó turnéjához támogatás</t>
  </si>
  <si>
    <t>Szoc. Gond. - Fészek Gyermekvédő Egyesület</t>
  </si>
  <si>
    <t>Darukezelő u. Óvoda építésének finanszírozására benyújtott pályázathoz szükséges önrész</t>
  </si>
  <si>
    <t>Kátpátaljai magyar települések megsegítése: Botfalva és Siclóc</t>
  </si>
  <si>
    <t>Pincetulajdonosokkal Érd-Ófaluért Közhasznú Egyesület - Szőlővirág ünnep tám.</t>
  </si>
  <si>
    <t>Partiumi Keresztény E. Sportklub - Jótékonysági Sportbál</t>
  </si>
  <si>
    <t>Rozmaring Kórus - Nyitnikék Kórustalálkozó</t>
  </si>
  <si>
    <t>Pincetulajdonosokkal Érd-Ófaluért Közhasznú Egyesület - 10 éves jubileum megünneplése</t>
  </si>
  <si>
    <t>Bíró András - könyv kiadás</t>
  </si>
  <si>
    <t xml:space="preserve">Kőrösi Kölyök Diáksport Egyesület - Kórusfesztiválra emlékplakett </t>
  </si>
  <si>
    <t>Rosenbrücke Német Nemz. Énekkar -  német testvérvárosi fellépés</t>
  </si>
  <si>
    <t>Érdi Bukovinai Székely Egyesület - Bukovinai fesztiválon részvétel</t>
  </si>
  <si>
    <t>Kőrösi Kölyök Diáksport Egyesület - Szászrégeni küldöttség fogadása</t>
  </si>
  <si>
    <t>Delta Röplabda Sportegyesület - Működési tám.</t>
  </si>
  <si>
    <t>Érd, Pöttöm Sziget bölcsőde viharkár helyreállítása</t>
  </si>
  <si>
    <t>A testvérvárosi kapcsolatok ápolását szolgáló Európa a polgárokért "Városok hálózatai" című pályázat lebonyolításához önrész</t>
  </si>
  <si>
    <t>Lakossági közműfejlesztési támogatás</t>
  </si>
  <si>
    <t>Szoc. Gond. - Szociális ágaztai pótlék Előleg</t>
  </si>
  <si>
    <t>Laptop beszerzés</t>
  </si>
  <si>
    <t>Frekvenciaváltás maitt GSM modul csere a telefonközpontban</t>
  </si>
  <si>
    <t>Opel Astra MYM-727 frsz. gépjárműve pazs védelmi rendszer beépítése</t>
  </si>
  <si>
    <t>Samsung SSCC-C6435 32x PTZ típusú dome kamera cseréje</t>
  </si>
  <si>
    <t>MÁK - 2014. évi bérkompenzáció (Dolgozói kifiz.)</t>
  </si>
  <si>
    <t>"Szociális szakosított ellátást és gyermekek átmeneti gondozását szolgáló önkormányzati intézmények fejlesztése, felújítása" című pályázat: Időseket ellátó Központ (2030 Érd, Topoly u. 2.) felújításához</t>
  </si>
  <si>
    <t>Intézmények - 2015. évi bérkompenzáció 04. hó</t>
  </si>
  <si>
    <t xml:space="preserve">A települési önkormányzatok könyvtári célú érdekeltségnövelő tám. </t>
  </si>
  <si>
    <t>Szociális ágazati pótlék II. n.év</t>
  </si>
  <si>
    <t>Érd, Darukezelő u. 1122/1, és 1122/2 hrsz-ú ingat-lanon új négycsop. óvoda eng. terv. tevezési ktg.</t>
  </si>
  <si>
    <t>Polgári védelmi sátor 4x4 m-es + tartozékai</t>
  </si>
  <si>
    <t>Magyarok Öröksége Alapítvány - Normatíva kiegészítés</t>
  </si>
  <si>
    <t>Rákóczi Szövetség - Felvidéki ösztöndíj program</t>
  </si>
  <si>
    <t>Hóangyal Alapítvány - Gyermeknapi program</t>
  </si>
  <si>
    <t>Magyar Röplabda Szövetség - Érdi verseny helyi személyszállítás</t>
  </si>
  <si>
    <t>Poly Art Alapítvány - Bíró A. könyvesbolt 
10 éves jubíleum</t>
  </si>
  <si>
    <t>Érd és Környéke Ipartestület - Szabadkai vásáron részvétel</t>
  </si>
  <si>
    <t>Érdi Horvát Önkormányzat - Horvátországi kirándulás</t>
  </si>
  <si>
    <t>Óbudai Egyetem - Diáksport Egyesület: Sportvedélkedő díjak, reprezentáció</t>
  </si>
  <si>
    <t>Érd Városi Gazdakör Egyesület - Fűtés korszerűsítés, tető javítás</t>
  </si>
  <si>
    <t xml:space="preserve">Érd, Pintyőke u., Fácánköz u., Pacsirta u. által közrezárt tömb; Érd Darukezelő u., Gépész u., Csiszoló u., Fűtő u., Fuvaros u. által közrezárt tömb területére beépítési tervének tervezési költségei </t>
  </si>
  <si>
    <t>Szoc. Gond. telephelyek kisértékű tárgyieszk. (szék, asztal, felszerelések)</t>
  </si>
  <si>
    <t>Szoc. Gond. - Topoly u. bojler besz.</t>
  </si>
  <si>
    <t>Szoc. Gond. - Topoly u. fürdőszoba felújítás</t>
  </si>
  <si>
    <t>ÉKF - Csatornabekötés Önk. Ingatlan - Zeneiskola, Jázmin u. 8.</t>
  </si>
  <si>
    <t xml:space="preserve">Kötelező önk.-i feladatot ellátó intézm. fejleszt.., felújításának tám. - Háziorvosi Rendelőintézet (2030. Érd, Bajcsy-Zsilinszky út 47.) </t>
  </si>
  <si>
    <t>A belterületi utak, járdák, hidak felújítására - Szováta u.</t>
  </si>
  <si>
    <t>Az óvodai, iskolai és utánpótlás sport infrastruktúra-fejlesztésre, felújításra, vagy új sportlétesítmény létrehozására - Érdi Vörösmarty Mihály Gimnázium tornaterme</t>
  </si>
  <si>
    <t xml:space="preserve">Szoc.Gond.Közp.pályázat Hajléktalan szálló berendezési eszközök (konyhai bútor, matrac) </t>
  </si>
  <si>
    <t>Szoc.Gond.Közp-Hajléktalan szálló-Nappali melegedő korszerűsítés</t>
  </si>
  <si>
    <t>Dr. Romics - 30 fokos Optika</t>
  </si>
  <si>
    <t>Dr. Romics - Polimerizációs lámpa</t>
  </si>
  <si>
    <t xml:space="preserve">Dr. Romics - UH vizsgálófej. </t>
  </si>
  <si>
    <t>Dr. Romics - vizsgálófej. fiz.</t>
  </si>
  <si>
    <t>Dr. Romics - Egyéb orvosi eszközök</t>
  </si>
  <si>
    <t>ÉKF - VT kisértékű tárgyieszköz</t>
  </si>
  <si>
    <t>ÉKF - VT Piac kisértékű tárgyieszköz</t>
  </si>
  <si>
    <t>MFM - 2 db számítógép</t>
  </si>
  <si>
    <t>Csuka Z. VK. - Könyv és CD-DVD beszerzés (Érdekeltségnövelő)</t>
  </si>
  <si>
    <t>Csuka Z. VK. - Informatikai eszköz beszerzés(Érdekeltségnövelő)</t>
  </si>
  <si>
    <t>Szoc.Gond.Központ- 1 db(sz.gép,tablet,winchester)</t>
  </si>
  <si>
    <t>Szoc.Gond.Központ-1db sz.gép</t>
  </si>
  <si>
    <t>Szoc.Gond.Központ-1 db nyomtató</t>
  </si>
  <si>
    <t>Szoc.Gond.Központ-1db laptop(árajánlat alapján)</t>
  </si>
  <si>
    <t>Szoc.Gond.-Csáo fürdőszoba felszer.átcsop.</t>
  </si>
  <si>
    <t>ÉKF - számítástechnikai gép beszerzés</t>
  </si>
  <si>
    <t>2015. évi költségvetés 2. mód.</t>
  </si>
  <si>
    <t>Zrínyi Ilona Nyugdíjas klub</t>
  </si>
  <si>
    <t>Béke-Barátság Nyugdíjas klub</t>
  </si>
  <si>
    <t>Sasvárosi Nyugdíjas klub</t>
  </si>
  <si>
    <t>Parkvárosi Fenyves Nyugdíjas klub</t>
  </si>
  <si>
    <t>Csuka Zoltán Nyugdíjas klub</t>
  </si>
  <si>
    <t>Életmód Nyugdíjas klub</t>
  </si>
  <si>
    <t>Petőfi Nyugdíjas klub</t>
  </si>
  <si>
    <t>Életet az éveknek Nyugdíjas klub</t>
  </si>
  <si>
    <t>Pedagógus Nyugdíjas klub</t>
  </si>
  <si>
    <t>Bolyai Pedagógus Nyugdíjas klub</t>
  </si>
  <si>
    <t>Tusculanum Nyugdíjas klub</t>
  </si>
  <si>
    <t>Barátkozzunk Nyugdíjas klub</t>
  </si>
  <si>
    <t>Aranyősz Nyugdíjas klub</t>
  </si>
  <si>
    <t>Intézmények - 2015. évi bérkompenzáció 05. hó</t>
  </si>
  <si>
    <t>Tel. önk.szoc., gyermekjóléti és gy.étk.fel.tám.ei.</t>
  </si>
  <si>
    <t xml:space="preserve">Működési célú költségvet. tám. és kieg. tám. </t>
  </si>
  <si>
    <t>Szoc. Gond. - Dr. Dizseri T. Habilitációs Közp. - Kapolcsi Művészetek Völgyében árusítással kapcs. étkezési kölségek finanszírozására</t>
  </si>
  <si>
    <t>Intézmények - 2015. évi bérkompenzáció 06. hó</t>
  </si>
  <si>
    <t>Érd Város Német Nemzetiségi Óvoda visszatérítendő működési támogatás</t>
  </si>
  <si>
    <t>Sportközpont építési tervdokumentáció Ercsi út 31. (24801/2 és 24802 hrsz.)</t>
  </si>
  <si>
    <t>Intézmények - 2015. évi bérkompenzáció 07. hó</t>
  </si>
  <si>
    <t>Magasles mezőőri feladatokhoz</t>
  </si>
  <si>
    <t>Topoly u. 2. Időseket ellátó központ felújítása</t>
  </si>
  <si>
    <t>Háztartásoknak nyújtott házi szennyvíz kiépítési kölcsön (visszatérítendő)</t>
  </si>
  <si>
    <t>Vismaior visszatérítendő támogatás</t>
  </si>
  <si>
    <t>Térfigyelő rendszer felújítása</t>
  </si>
  <si>
    <t>ÉKF - informatikai eszköz fejlesztés</t>
  </si>
  <si>
    <t>Számítógép szoftverekkel</t>
  </si>
  <si>
    <t>Apró Falva Bölcsöde asztal, szék csere</t>
  </si>
  <si>
    <t>Piac portásfülke kialakítása</t>
  </si>
  <si>
    <t>NRSZH szerződés módosítás</t>
  </si>
  <si>
    <t>Klíma beszerzés</t>
  </si>
  <si>
    <t>Szepes Gyula MK EMMI pályázat</t>
  </si>
  <si>
    <t>Magyar Földrajzi Múzeum EMMI pályázat</t>
  </si>
  <si>
    <t>Családok Átmeneti otthona-vizes blokk felújítás</t>
  </si>
  <si>
    <t>Ablakcsere Polgármesteri Hivatal</t>
  </si>
  <si>
    <t>Érdligeti Iskola Szociális Blokk kialakítás</t>
  </si>
  <si>
    <t>Családok Átmeneti Otthona-felújítása</t>
  </si>
  <si>
    <t>Közfoglalkoztatás önrész PH-2015.09 hó-2016.02. hó</t>
  </si>
  <si>
    <t>Közfoglalkoztatás önrész intézmények 2015.09 hó-2016.02. hó</t>
  </si>
  <si>
    <t>Védőnői laptop beszerzés</t>
  </si>
  <si>
    <t>Védőmői laptop beszerzés</t>
  </si>
  <si>
    <t>Intézmények - 2015. évi bérkompenzáció 08. hó</t>
  </si>
  <si>
    <t>ÉTCS eszközbeszerzés koncessziós díj terhére</t>
  </si>
  <si>
    <t xml:space="preserve">Szociális ágazati pótlék </t>
  </si>
  <si>
    <t>Nyomtató Polgári védelem</t>
  </si>
  <si>
    <t>Spartacus Sport Club támogatás 59/2015. (IX.15.) SIKB hat.</t>
  </si>
  <si>
    <t>VMG tornaterem kivitelezéséhez hozzájárulás</t>
  </si>
  <si>
    <t>2014. évi normatíva visszafizetés</t>
  </si>
  <si>
    <t>Szociális Ágazati pótlék</t>
  </si>
  <si>
    <t>Gyermekjóléti szolgálat - eszközbeszerzés</t>
  </si>
  <si>
    <t>Forrás SQL költségvetési tervezési modul</t>
  </si>
  <si>
    <t>Intézmények - 2015. évi bérkompenzáció 09. hó</t>
  </si>
  <si>
    <t>Diákönkormányzat eszközök</t>
  </si>
  <si>
    <t>Érd és t. Szennyvízelv. És Szennyvíztiszt. Önk. Társulás</t>
  </si>
  <si>
    <t>Gyermekjóléti Központ, kerítés létesítés</t>
  </si>
  <si>
    <t>Gyermekjóléti szolgálat - eszközbeszerzés, kerítés</t>
  </si>
  <si>
    <t>Szoc.gond.laptop,számítógép,nyomtató</t>
  </si>
  <si>
    <t>Szivárvány Óvoda-5 db nyomtató</t>
  </si>
  <si>
    <t>Szivárvány Óvoda-5 db számítógép</t>
  </si>
  <si>
    <t>Szivárvány Óvoda-2 db projektor</t>
  </si>
  <si>
    <t>Szepes MK.-számítógép+nyomtató</t>
  </si>
  <si>
    <t>Szepes MK.-2db projektor</t>
  </si>
  <si>
    <t>Kincses Óvoda-3 db nyomtató</t>
  </si>
  <si>
    <t>Kincses Óvoda-5 db projektor</t>
  </si>
  <si>
    <t>Kincses Óvoda-7 db számítógép</t>
  </si>
  <si>
    <t>Kincses Óvoda-3 db monitor</t>
  </si>
  <si>
    <t>Szoc.gond.közp.tárgyieszköz beszerzés</t>
  </si>
  <si>
    <t>Szoc.Gond.Gyermekjóléti Közp.eszközbeszerzés</t>
  </si>
  <si>
    <t>Játszótéri eszközök átcsoportosítása</t>
  </si>
  <si>
    <t>Temető portásfülke kialakítása</t>
  </si>
  <si>
    <t>Temető sorompó telepítése biztonsági kamerával</t>
  </si>
  <si>
    <t>Temető pénzszedő automata kiépítése</t>
  </si>
  <si>
    <t>Temető kiskapu</t>
  </si>
  <si>
    <t>Emlékfal állítása gránit burkolással</t>
  </si>
  <si>
    <t>Kerítés telepítése</t>
  </si>
  <si>
    <t>Díszkutak beszerzése, telepítése</t>
  </si>
  <si>
    <t>MFM-2015.évi 1% SZJA,tárgyi eszköz beszerzés</t>
  </si>
  <si>
    <t>Int.Gondn.-Tárgyieszköz besz.(szék)</t>
  </si>
  <si>
    <t>Csuka Z.VK.-Tárgyieszköz beszerzés</t>
  </si>
  <si>
    <t>Csuka Z.VK.-polc beszerzés</t>
  </si>
  <si>
    <t>Szepes GY.MK.-Érdekeltségnövelő pályázat önrész</t>
  </si>
  <si>
    <t>Szivárvány Óvoda-kisé.tárgyi eszköz</t>
  </si>
  <si>
    <t>Kincses Óvoda-3db fénymásoló</t>
  </si>
  <si>
    <t>Kincses Óvoda-5 db vetítővászon</t>
  </si>
  <si>
    <t>Kincses Óvoda-egyéb tárgyieszköz</t>
  </si>
  <si>
    <t>ÉKF - ÁFA kiadások</t>
  </si>
  <si>
    <t>ÉKF-telep fűtés korszerűsítés,kazáncsere</t>
  </si>
  <si>
    <t>Szepes MK.-Nyílászáró csere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</si>
</sst>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_ ;\-#,##0\ "/>
    <numFmt numFmtId="167" formatCode="0_ ;\-0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9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24997000396251678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double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/>
      <top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5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1" fillId="0" borderId="0" applyFont="0" applyFill="0" applyBorder="0" applyAlignment="0" applyProtection="0"/>
  </cellStyleXfs>
  <cellXfs count="961"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indent="1"/>
    </xf>
    <xf numFmtId="0" fontId="11" fillId="0" borderId="11" xfId="0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indent="1"/>
    </xf>
    <xf numFmtId="0" fontId="12" fillId="33" borderId="13" xfId="0" applyFont="1" applyFill="1" applyBorder="1" applyAlignment="1">
      <alignment horizontal="left" vertical="center" indent="1"/>
    </xf>
    <xf numFmtId="0" fontId="12" fillId="33" borderId="14" xfId="0" applyFont="1" applyFill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indent="1"/>
    </xf>
    <xf numFmtId="0" fontId="11" fillId="0" borderId="16" xfId="0" applyFont="1" applyFill="1" applyBorder="1" applyAlignment="1">
      <alignment horizontal="left" vertical="center" indent="1"/>
    </xf>
    <xf numFmtId="0" fontId="11" fillId="0" borderId="17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 indent="1"/>
    </xf>
    <xf numFmtId="0" fontId="12" fillId="0" borderId="17" xfId="0" applyFont="1" applyFill="1" applyBorder="1" applyAlignment="1">
      <alignment horizontal="left" vertical="center" indent="1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34" borderId="23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3" fontId="3" fillId="35" borderId="24" xfId="58" applyNumberFormat="1" applyFont="1" applyFill="1" applyBorder="1" applyAlignment="1">
      <alignment horizontal="center" vertical="center" wrapText="1"/>
      <protection/>
    </xf>
    <xf numFmtId="3" fontId="3" fillId="35" borderId="25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3" fontId="3" fillId="35" borderId="27" xfId="58" applyNumberFormat="1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left" vertical="center"/>
    </xf>
    <xf numFmtId="0" fontId="3" fillId="1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2" fillId="1" borderId="14" xfId="0" applyFont="1" applyFill="1" applyBorder="1" applyAlignment="1">
      <alignment horizontal="left" vertical="center" indent="1"/>
    </xf>
    <xf numFmtId="0" fontId="12" fillId="1" borderId="23" xfId="0" applyFont="1" applyFill="1" applyBorder="1" applyAlignment="1">
      <alignment vertical="center" wrapText="1"/>
    </xf>
    <xf numFmtId="0" fontId="12" fillId="1" borderId="13" xfId="0" applyFont="1" applyFill="1" applyBorder="1" applyAlignment="1">
      <alignment horizontal="left" vertical="center" indent="1"/>
    </xf>
    <xf numFmtId="0" fontId="10" fillId="0" borderId="0" xfId="0" applyFont="1" applyAlignment="1">
      <alignment/>
    </xf>
    <xf numFmtId="3" fontId="3" fillId="35" borderId="10" xfId="58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1" fillId="0" borderId="32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3" fillId="0" borderId="0" xfId="58" applyFont="1" applyFill="1" applyAlignment="1">
      <alignment horizontal="center" vertical="center"/>
      <protection/>
    </xf>
    <xf numFmtId="0" fontId="12" fillId="0" borderId="11" xfId="0" applyFont="1" applyFill="1" applyBorder="1" applyAlignment="1">
      <alignment horizontal="left" vertical="center" indent="1"/>
    </xf>
    <xf numFmtId="0" fontId="12" fillId="0" borderId="32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3" fillId="0" borderId="0" xfId="58" applyFont="1" applyAlignment="1">
      <alignment vertical="center"/>
      <protection/>
    </xf>
    <xf numFmtId="0" fontId="2" fillId="0" borderId="0" xfId="58" applyFont="1" applyAlignment="1">
      <alignment vertical="center"/>
      <protection/>
    </xf>
    <xf numFmtId="49" fontId="2" fillId="0" borderId="0" xfId="58" applyNumberFormat="1" applyFont="1" applyAlignment="1">
      <alignment horizontal="center" vertical="center"/>
      <protection/>
    </xf>
    <xf numFmtId="0" fontId="3" fillId="0" borderId="0" xfId="58" applyFont="1" applyAlignment="1">
      <alignment horizontal="right" vertical="center"/>
      <protection/>
    </xf>
    <xf numFmtId="43" fontId="3" fillId="35" borderId="33" xfId="58" applyNumberFormat="1" applyFont="1" applyFill="1" applyBorder="1" applyAlignment="1">
      <alignment horizontal="center" vertical="center" wrapText="1"/>
      <protection/>
    </xf>
    <xf numFmtId="43" fontId="3" fillId="35" borderId="34" xfId="58" applyNumberFormat="1" applyFont="1" applyFill="1" applyBorder="1" applyAlignment="1">
      <alignment horizontal="center" vertical="center" wrapText="1"/>
      <protection/>
    </xf>
    <xf numFmtId="43" fontId="3" fillId="35" borderId="35" xfId="58" applyNumberFormat="1" applyFont="1" applyFill="1" applyBorder="1" applyAlignment="1">
      <alignment horizontal="center" vertical="center" wrapText="1"/>
      <protection/>
    </xf>
    <xf numFmtId="43" fontId="3" fillId="35" borderId="36" xfId="58" applyNumberFormat="1" applyFont="1" applyFill="1" applyBorder="1" applyAlignment="1">
      <alignment horizontal="center" vertical="center" wrapText="1"/>
      <protection/>
    </xf>
    <xf numFmtId="43" fontId="3" fillId="35" borderId="17" xfId="58" applyNumberFormat="1" applyFont="1" applyFill="1" applyBorder="1" applyAlignment="1">
      <alignment horizontal="center" vertical="center" wrapText="1"/>
      <protection/>
    </xf>
    <xf numFmtId="43" fontId="3" fillId="35" borderId="32" xfId="58" applyNumberFormat="1" applyFont="1" applyFill="1" applyBorder="1" applyAlignment="1">
      <alignment horizontal="center" vertical="center" wrapText="1"/>
      <protection/>
    </xf>
    <xf numFmtId="49" fontId="3" fillId="0" borderId="37" xfId="58" applyNumberFormat="1" applyFont="1" applyBorder="1" applyAlignment="1">
      <alignment horizontal="left" vertical="center" indent="1"/>
      <protection/>
    </xf>
    <xf numFmtId="0" fontId="3" fillId="0" borderId="38" xfId="58" applyFont="1" applyBorder="1" applyAlignment="1">
      <alignment horizontal="left" vertical="center" wrapText="1"/>
      <protection/>
    </xf>
    <xf numFmtId="4" fontId="3" fillId="0" borderId="39" xfId="58" applyNumberFormat="1" applyFont="1" applyFill="1" applyBorder="1" applyAlignment="1">
      <alignment vertical="center" wrapText="1"/>
      <protection/>
    </xf>
    <xf numFmtId="4" fontId="3" fillId="0" borderId="40" xfId="58" applyNumberFormat="1" applyFont="1" applyFill="1" applyBorder="1" applyAlignment="1">
      <alignment vertical="center" wrapText="1"/>
      <protection/>
    </xf>
    <xf numFmtId="4" fontId="3" fillId="0" borderId="41" xfId="58" applyNumberFormat="1" applyFont="1" applyFill="1" applyBorder="1" applyAlignment="1">
      <alignment vertical="center" wrapText="1"/>
      <protection/>
    </xf>
    <xf numFmtId="4" fontId="3" fillId="0" borderId="42" xfId="58" applyNumberFormat="1" applyFont="1" applyFill="1" applyBorder="1" applyAlignment="1">
      <alignment vertical="center" wrapText="1"/>
      <protection/>
    </xf>
    <xf numFmtId="4" fontId="3" fillId="0" borderId="43" xfId="58" applyNumberFormat="1" applyFont="1" applyFill="1" applyBorder="1" applyAlignment="1">
      <alignment vertical="center" wrapText="1"/>
      <protection/>
    </xf>
    <xf numFmtId="4" fontId="3" fillId="0" borderId="44" xfId="58" applyNumberFormat="1" applyFont="1" applyFill="1" applyBorder="1" applyAlignment="1">
      <alignment vertical="center" wrapText="1"/>
      <protection/>
    </xf>
    <xf numFmtId="4" fontId="3" fillId="0" borderId="16" xfId="58" applyNumberFormat="1" applyFont="1" applyFill="1" applyBorder="1" applyAlignment="1">
      <alignment vertical="center" wrapText="1"/>
      <protection/>
    </xf>
    <xf numFmtId="4" fontId="3" fillId="0" borderId="45" xfId="58" applyNumberFormat="1" applyFont="1" applyFill="1" applyBorder="1" applyAlignment="1">
      <alignment vertical="center" wrapText="1"/>
      <protection/>
    </xf>
    <xf numFmtId="0" fontId="3" fillId="0" borderId="46" xfId="58" applyFont="1" applyBorder="1" applyAlignment="1">
      <alignment horizontal="left" vertical="center" wrapText="1"/>
      <protection/>
    </xf>
    <xf numFmtId="49" fontId="2" fillId="0" borderId="47" xfId="58" applyNumberFormat="1" applyFont="1" applyBorder="1" applyAlignment="1">
      <alignment horizontal="left" vertical="center" indent="1"/>
      <protection/>
    </xf>
    <xf numFmtId="49" fontId="3" fillId="0" borderId="47" xfId="58" applyNumberFormat="1" applyFont="1" applyBorder="1" applyAlignment="1">
      <alignment horizontal="left" vertical="center" indent="1"/>
      <protection/>
    </xf>
    <xf numFmtId="0" fontId="3" fillId="0" borderId="46" xfId="58" applyFont="1" applyFill="1" applyBorder="1" applyAlignment="1">
      <alignment horizontal="left" vertical="center" wrapText="1"/>
      <protection/>
    </xf>
    <xf numFmtId="3" fontId="3" fillId="0" borderId="46" xfId="58" applyNumberFormat="1" applyFont="1" applyBorder="1" applyAlignment="1">
      <alignment horizontal="left" vertical="center"/>
      <protection/>
    </xf>
    <xf numFmtId="3" fontId="2" fillId="0" borderId="46" xfId="58" applyNumberFormat="1" applyFont="1" applyBorder="1" applyAlignment="1">
      <alignment horizontal="left" vertical="center"/>
      <protection/>
    </xf>
    <xf numFmtId="3" fontId="2" fillId="0" borderId="46" xfId="58" applyNumberFormat="1" applyFont="1" applyFill="1" applyBorder="1" applyAlignment="1">
      <alignment horizontal="left" wrapText="1"/>
      <protection/>
    </xf>
    <xf numFmtId="3" fontId="2" fillId="0" borderId="46" xfId="58" applyNumberFormat="1" applyFont="1" applyBorder="1" applyAlignment="1">
      <alignment horizontal="left" wrapText="1"/>
      <protection/>
    </xf>
    <xf numFmtId="3" fontId="3" fillId="0" borderId="46" xfId="58" applyNumberFormat="1" applyFont="1" applyBorder="1" applyAlignment="1">
      <alignment horizontal="left" vertical="center" wrapText="1"/>
      <protection/>
    </xf>
    <xf numFmtId="4" fontId="3" fillId="35" borderId="48" xfId="58" applyNumberFormat="1" applyFont="1" applyFill="1" applyBorder="1" applyAlignment="1">
      <alignment vertical="center" wrapText="1"/>
      <protection/>
    </xf>
    <xf numFmtId="4" fontId="3" fillId="35" borderId="49" xfId="58" applyNumberFormat="1" applyFont="1" applyFill="1" applyBorder="1" applyAlignment="1">
      <alignment vertical="center" wrapText="1"/>
      <protection/>
    </xf>
    <xf numFmtId="4" fontId="3" fillId="35" borderId="50" xfId="58" applyNumberFormat="1" applyFont="1" applyFill="1" applyBorder="1" applyAlignment="1">
      <alignment vertical="center" wrapText="1"/>
      <protection/>
    </xf>
    <xf numFmtId="4" fontId="3" fillId="35" borderId="51" xfId="58" applyNumberFormat="1" applyFont="1" applyFill="1" applyBorder="1" applyAlignment="1">
      <alignment vertical="center" wrapText="1"/>
      <protection/>
    </xf>
    <xf numFmtId="0" fontId="2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vertical="center"/>
      <protection/>
    </xf>
    <xf numFmtId="49" fontId="2" fillId="0" borderId="0" xfId="58" applyNumberFormat="1" applyFont="1" applyBorder="1" applyAlignment="1">
      <alignment vertical="center"/>
      <protection/>
    </xf>
    <xf numFmtId="0" fontId="2" fillId="0" borderId="0" xfId="58" applyFont="1" applyFill="1" applyBorder="1" applyAlignment="1">
      <alignment vertical="center"/>
      <protection/>
    </xf>
    <xf numFmtId="0" fontId="7" fillId="0" borderId="0" xfId="58" applyFont="1" applyBorder="1" applyAlignment="1">
      <alignment vertical="center"/>
      <protection/>
    </xf>
    <xf numFmtId="0" fontId="7" fillId="0" borderId="0" xfId="58" applyFont="1" applyFill="1" applyBorder="1" applyAlignment="1">
      <alignment vertical="center"/>
      <protection/>
    </xf>
    <xf numFmtId="164" fontId="3" fillId="0" borderId="0" xfId="62" applyNumberFormat="1" applyFont="1" applyAlignment="1" applyProtection="1">
      <alignment horizontal="center" vertical="center" wrapText="1"/>
      <protection/>
    </xf>
    <xf numFmtId="164" fontId="5" fillId="0" borderId="0" xfId="62" applyNumberFormat="1" applyFont="1" applyAlignment="1" applyProtection="1">
      <alignment horizontal="center" vertical="center" wrapText="1"/>
      <protection/>
    </xf>
    <xf numFmtId="3" fontId="3" fillId="0" borderId="0" xfId="62" applyNumberFormat="1" applyFont="1" applyAlignment="1" applyProtection="1">
      <alignment horizontal="right" vertical="center"/>
      <protection/>
    </xf>
    <xf numFmtId="3" fontId="3" fillId="35" borderId="11" xfId="62" applyNumberFormat="1" applyFont="1" applyFill="1" applyBorder="1" applyAlignment="1" applyProtection="1">
      <alignment horizontal="center" vertical="center"/>
      <protection/>
    </xf>
    <xf numFmtId="3" fontId="3" fillId="1" borderId="26" xfId="62" applyNumberFormat="1" applyFont="1" applyFill="1" applyBorder="1" applyAlignment="1" applyProtection="1">
      <alignment vertical="center" wrapText="1"/>
      <protection/>
    </xf>
    <xf numFmtId="3" fontId="3" fillId="1" borderId="52" xfId="62" applyNumberFormat="1" applyFont="1" applyFill="1" applyBorder="1" applyAlignment="1" applyProtection="1">
      <alignment vertical="center" wrapText="1"/>
      <protection/>
    </xf>
    <xf numFmtId="0" fontId="3" fillId="0" borderId="0" xfId="60" applyFont="1" applyAlignment="1" applyProtection="1">
      <alignment vertical="center"/>
      <protection/>
    </xf>
    <xf numFmtId="164" fontId="2" fillId="0" borderId="16" xfId="62" applyNumberFormat="1" applyFont="1" applyBorder="1" applyAlignment="1" applyProtection="1">
      <alignment horizontal="center" vertical="center" wrapText="1"/>
      <protection/>
    </xf>
    <xf numFmtId="3" fontId="2" fillId="0" borderId="10" xfId="62" applyNumberFormat="1" applyFont="1" applyFill="1" applyBorder="1" applyAlignment="1" applyProtection="1">
      <alignment vertical="center" wrapText="1"/>
      <protection/>
    </xf>
    <xf numFmtId="0" fontId="2" fillId="0" borderId="0" xfId="60" applyFont="1" applyAlignment="1" applyProtection="1">
      <alignment vertical="center"/>
      <protection/>
    </xf>
    <xf numFmtId="3" fontId="2" fillId="0" borderId="0" xfId="60" applyNumberFormat="1" applyFont="1" applyAlignment="1" applyProtection="1">
      <alignment vertical="center"/>
      <protection/>
    </xf>
    <xf numFmtId="3" fontId="2" fillId="0" borderId="53" xfId="62" applyNumberFormat="1" applyFont="1" applyFill="1" applyBorder="1" applyAlignment="1" applyProtection="1">
      <alignment vertical="center" wrapText="1"/>
      <protection/>
    </xf>
    <xf numFmtId="3" fontId="2" fillId="0" borderId="10" xfId="60" applyNumberFormat="1" applyFont="1" applyBorder="1" applyAlignment="1" applyProtection="1">
      <alignment vertical="center"/>
      <protection/>
    </xf>
    <xf numFmtId="164" fontId="2" fillId="0" borderId="25" xfId="62" applyNumberFormat="1" applyFont="1" applyBorder="1" applyAlignment="1" applyProtection="1">
      <alignment horizontal="center" vertical="center" wrapText="1"/>
      <protection/>
    </xf>
    <xf numFmtId="3" fontId="2" fillId="0" borderId="24" xfId="62" applyNumberFormat="1" applyFont="1" applyBorder="1" applyAlignment="1" applyProtection="1">
      <alignment vertical="center" wrapText="1"/>
      <protection/>
    </xf>
    <xf numFmtId="3" fontId="2" fillId="0" borderId="54" xfId="62" applyNumberFormat="1" applyFont="1" applyBorder="1" applyAlignment="1" applyProtection="1">
      <alignment vertical="center" wrapText="1"/>
      <protection/>
    </xf>
    <xf numFmtId="164" fontId="2" fillId="0" borderId="16" xfId="62" applyNumberFormat="1" applyFont="1" applyFill="1" applyBorder="1" applyAlignment="1" applyProtection="1">
      <alignment horizontal="center" vertical="center" wrapText="1"/>
      <protection/>
    </xf>
    <xf numFmtId="0" fontId="2" fillId="0" borderId="0" xfId="60" applyFont="1" applyFill="1" applyAlignment="1" applyProtection="1">
      <alignment vertical="center"/>
      <protection/>
    </xf>
    <xf numFmtId="3" fontId="2" fillId="0" borderId="10" xfId="60" applyNumberFormat="1" applyFont="1" applyFill="1" applyBorder="1" applyAlignment="1" applyProtection="1">
      <alignment vertical="center"/>
      <protection/>
    </xf>
    <xf numFmtId="3" fontId="2" fillId="0" borderId="11" xfId="62" applyNumberFormat="1" applyFont="1" applyFill="1" applyBorder="1" applyAlignment="1" applyProtection="1">
      <alignment vertical="center" wrapText="1"/>
      <protection/>
    </xf>
    <xf numFmtId="164" fontId="2" fillId="0" borderId="55" xfId="62" applyNumberFormat="1" applyFont="1" applyBorder="1" applyAlignment="1" applyProtection="1">
      <alignment horizontal="center" vertical="center" wrapText="1"/>
      <protection/>
    </xf>
    <xf numFmtId="3" fontId="2" fillId="0" borderId="10" xfId="62" applyNumberFormat="1" applyFont="1" applyBorder="1" applyAlignment="1" applyProtection="1">
      <alignment horizontal="right" vertical="center" wrapText="1"/>
      <protection/>
    </xf>
    <xf numFmtId="3" fontId="2" fillId="0" borderId="53" xfId="62" applyNumberFormat="1" applyFont="1" applyBorder="1" applyAlignment="1" applyProtection="1">
      <alignment vertical="center" wrapText="1"/>
      <protection/>
    </xf>
    <xf numFmtId="3" fontId="2" fillId="0" borderId="56" xfId="62" applyNumberFormat="1" applyFont="1" applyBorder="1" applyAlignment="1" applyProtection="1">
      <alignment vertical="center" wrapText="1"/>
      <protection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Alignment="1">
      <alignment vertical="center" wrapText="1"/>
      <protection/>
    </xf>
    <xf numFmtId="0" fontId="3" fillId="35" borderId="57" xfId="58" applyFont="1" applyFill="1" applyBorder="1" applyAlignment="1">
      <alignment horizontal="center" vertical="center" wrapText="1"/>
      <protection/>
    </xf>
    <xf numFmtId="0" fontId="3" fillId="35" borderId="24" xfId="58" applyFont="1" applyFill="1" applyBorder="1" applyAlignment="1">
      <alignment horizontal="center" vertical="center" wrapText="1"/>
      <protection/>
    </xf>
    <xf numFmtId="0" fontId="3" fillId="35" borderId="27" xfId="58" applyFont="1" applyFill="1" applyBorder="1" applyAlignment="1">
      <alignment horizontal="center" vertical="center" wrapText="1"/>
      <protection/>
    </xf>
    <xf numFmtId="0" fontId="3" fillId="0" borderId="18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vertical="center" wrapText="1"/>
      <protection/>
    </xf>
    <xf numFmtId="3" fontId="2" fillId="0" borderId="12" xfId="58" applyNumberFormat="1" applyFont="1" applyBorder="1" applyAlignment="1">
      <alignment vertical="center"/>
      <protection/>
    </xf>
    <xf numFmtId="3" fontId="3" fillId="0" borderId="31" xfId="58" applyNumberFormat="1" applyFont="1" applyBorder="1" applyAlignment="1">
      <alignment vertical="center"/>
      <protection/>
    </xf>
    <xf numFmtId="3" fontId="2" fillId="0" borderId="43" xfId="58" applyNumberFormat="1" applyFont="1" applyFill="1" applyBorder="1" applyAlignment="1">
      <alignment vertical="center"/>
      <protection/>
    </xf>
    <xf numFmtId="3" fontId="3" fillId="0" borderId="58" xfId="58" applyNumberFormat="1" applyFont="1" applyBorder="1" applyAlignment="1">
      <alignment vertical="center"/>
      <protection/>
    </xf>
    <xf numFmtId="3" fontId="2" fillId="0" borderId="16" xfId="58" applyNumberFormat="1" applyFont="1" applyBorder="1" applyAlignment="1">
      <alignment vertical="center"/>
      <protection/>
    </xf>
    <xf numFmtId="3" fontId="2" fillId="0" borderId="10" xfId="58" applyNumberFormat="1" applyFont="1" applyBorder="1" applyAlignment="1">
      <alignment vertical="center"/>
      <protection/>
    </xf>
    <xf numFmtId="0" fontId="3" fillId="35" borderId="13" xfId="58" applyFont="1" applyFill="1" applyBorder="1" applyAlignment="1">
      <alignment vertical="center"/>
      <protection/>
    </xf>
    <xf numFmtId="0" fontId="3" fillId="35" borderId="23" xfId="58" applyFont="1" applyFill="1" applyBorder="1" applyAlignment="1">
      <alignment vertical="center" wrapText="1"/>
      <protection/>
    </xf>
    <xf numFmtId="0" fontId="3" fillId="35" borderId="29" xfId="58" applyFont="1" applyFill="1" applyBorder="1" applyAlignment="1">
      <alignment vertical="center" wrapText="1"/>
      <protection/>
    </xf>
    <xf numFmtId="3" fontId="3" fillId="35" borderId="13" xfId="58" applyNumberFormat="1" applyFont="1" applyFill="1" applyBorder="1" applyAlignment="1">
      <alignment vertical="center"/>
      <protection/>
    </xf>
    <xf numFmtId="3" fontId="3" fillId="35" borderId="14" xfId="58" applyNumberFormat="1" applyFont="1" applyFill="1" applyBorder="1" applyAlignment="1">
      <alignment vertical="center"/>
      <protection/>
    </xf>
    <xf numFmtId="3" fontId="3" fillId="35" borderId="29" xfId="58" applyNumberFormat="1" applyFont="1" applyFill="1" applyBorder="1" applyAlignment="1">
      <alignment vertical="center"/>
      <protection/>
    </xf>
    <xf numFmtId="3" fontId="3" fillId="35" borderId="59" xfId="58" applyNumberFormat="1" applyFont="1" applyFill="1" applyBorder="1" applyAlignment="1">
      <alignment vertical="center"/>
      <protection/>
    </xf>
    <xf numFmtId="0" fontId="2" fillId="0" borderId="20" xfId="58" applyFont="1" applyFill="1" applyBorder="1" applyAlignment="1">
      <alignment vertical="center" wrapText="1"/>
      <protection/>
    </xf>
    <xf numFmtId="3" fontId="2" fillId="0" borderId="18" xfId="58" applyNumberFormat="1" applyFont="1" applyBorder="1" applyAlignment="1">
      <alignment vertical="center"/>
      <protection/>
    </xf>
    <xf numFmtId="3" fontId="2" fillId="0" borderId="60" xfId="58" applyNumberFormat="1" applyFont="1" applyFill="1" applyBorder="1" applyAlignment="1">
      <alignment vertical="center"/>
      <protection/>
    </xf>
    <xf numFmtId="3" fontId="2" fillId="0" borderId="12" xfId="58" applyNumberFormat="1" applyFont="1" applyFill="1" applyBorder="1" applyAlignment="1">
      <alignment vertical="center"/>
      <protection/>
    </xf>
    <xf numFmtId="3" fontId="3" fillId="0" borderId="0" xfId="62" applyNumberFormat="1" applyFont="1" applyAlignment="1" applyProtection="1">
      <alignment horizontal="center" vertical="center" wrapText="1"/>
      <protection/>
    </xf>
    <xf numFmtId="164" fontId="2" fillId="0" borderId="0" xfId="62" applyNumberFormat="1" applyFont="1" applyAlignment="1" applyProtection="1">
      <alignment vertical="center" wrapText="1"/>
      <protection/>
    </xf>
    <xf numFmtId="3" fontId="2" fillId="0" borderId="0" xfId="62" applyNumberFormat="1" applyFont="1" applyAlignment="1" applyProtection="1">
      <alignment vertical="center" wrapText="1"/>
      <protection/>
    </xf>
    <xf numFmtId="164" fontId="2" fillId="0" borderId="0" xfId="62" applyNumberFormat="1" applyFont="1" applyAlignment="1" applyProtection="1">
      <alignment horizontal="center" vertical="center" wrapText="1"/>
      <protection/>
    </xf>
    <xf numFmtId="0" fontId="2" fillId="0" borderId="0" xfId="60" applyFont="1" applyAlignment="1" applyProtection="1">
      <alignment vertical="center" wrapText="1"/>
      <protection/>
    </xf>
    <xf numFmtId="164" fontId="2" fillId="0" borderId="31" xfId="62" applyNumberFormat="1" applyFont="1" applyFill="1" applyBorder="1" applyAlignment="1" applyProtection="1">
      <alignment vertical="center" wrapText="1"/>
      <protection/>
    </xf>
    <xf numFmtId="3" fontId="2" fillId="0" borderId="0" xfId="60" applyNumberFormat="1" applyFont="1" applyBorder="1" applyAlignment="1" applyProtection="1">
      <alignment vertical="center"/>
      <protection/>
    </xf>
    <xf numFmtId="164" fontId="2" fillId="0" borderId="27" xfId="62" applyNumberFormat="1" applyFont="1" applyBorder="1" applyAlignment="1" applyProtection="1">
      <alignment vertical="center" wrapText="1"/>
      <protection/>
    </xf>
    <xf numFmtId="164" fontId="2" fillId="0" borderId="31" xfId="62" applyNumberFormat="1" applyFont="1" applyFill="1" applyBorder="1" applyAlignment="1" applyProtection="1">
      <alignment horizontal="left" vertical="center" wrapText="1"/>
      <protection/>
    </xf>
    <xf numFmtId="3" fontId="2" fillId="0" borderId="0" xfId="60" applyNumberFormat="1" applyFont="1" applyFill="1" applyBorder="1" applyAlignment="1" applyProtection="1">
      <alignment vertical="center"/>
      <protection/>
    </xf>
    <xf numFmtId="164" fontId="2" fillId="0" borderId="32" xfId="62" applyNumberFormat="1" applyFont="1" applyFill="1" applyBorder="1" applyAlignment="1" applyProtection="1">
      <alignment horizontal="left" vertical="center" wrapText="1"/>
      <protection/>
    </xf>
    <xf numFmtId="164" fontId="2" fillId="0" borderId="31" xfId="62" applyNumberFormat="1" applyFont="1" applyBorder="1" applyAlignment="1" applyProtection="1">
      <alignment horizontal="left" vertical="center" wrapText="1"/>
      <protection/>
    </xf>
    <xf numFmtId="0" fontId="2" fillId="0" borderId="31" xfId="61" applyFont="1" applyBorder="1" applyAlignment="1">
      <alignment horizontal="left" vertical="center" wrapText="1"/>
      <protection/>
    </xf>
    <xf numFmtId="0" fontId="3" fillId="35" borderId="13" xfId="60" applyFont="1" applyFill="1" applyBorder="1" applyAlignment="1" applyProtection="1">
      <alignment horizontal="left" vertical="center"/>
      <protection/>
    </xf>
    <xf numFmtId="0" fontId="3" fillId="35" borderId="29" xfId="60" applyFont="1" applyFill="1" applyBorder="1" applyAlignment="1" applyProtection="1">
      <alignment horizontal="left" vertical="center" wrapText="1"/>
      <protection/>
    </xf>
    <xf numFmtId="3" fontId="3" fillId="35" borderId="14" xfId="60" applyNumberFormat="1" applyFont="1" applyFill="1" applyBorder="1" applyAlignment="1" applyProtection="1">
      <alignment horizontal="right" vertical="center"/>
      <protection/>
    </xf>
    <xf numFmtId="3" fontId="3" fillId="35" borderId="61" xfId="60" applyNumberFormat="1" applyFont="1" applyFill="1" applyBorder="1" applyAlignment="1" applyProtection="1">
      <alignment horizontal="right" vertical="center"/>
      <protection/>
    </xf>
    <xf numFmtId="0" fontId="3" fillId="0" borderId="0" xfId="60" applyFont="1" applyAlignment="1" applyProtection="1">
      <alignment horizontal="left" vertical="center"/>
      <protection/>
    </xf>
    <xf numFmtId="0" fontId="3" fillId="0" borderId="0" xfId="60" applyFont="1" applyAlignment="1" applyProtection="1">
      <alignment vertical="center" wrapText="1"/>
      <protection/>
    </xf>
    <xf numFmtId="3" fontId="3" fillId="0" borderId="0" xfId="60" applyNumberFormat="1" applyFont="1" applyAlignment="1" applyProtection="1">
      <alignment vertical="center"/>
      <protection/>
    </xf>
    <xf numFmtId="0" fontId="2" fillId="0" borderId="28" xfId="60" applyFont="1" applyBorder="1" applyAlignment="1" applyProtection="1">
      <alignment horizontal="center" vertical="center"/>
      <protection/>
    </xf>
    <xf numFmtId="0" fontId="2" fillId="0" borderId="30" xfId="60" applyFont="1" applyBorder="1" applyAlignment="1" applyProtection="1">
      <alignment horizontal="left" vertical="center" wrapText="1"/>
      <protection/>
    </xf>
    <xf numFmtId="3" fontId="2" fillId="0" borderId="52" xfId="60" applyNumberFormat="1" applyFont="1" applyBorder="1" applyAlignment="1" applyProtection="1">
      <alignment vertical="center"/>
      <protection/>
    </xf>
    <xf numFmtId="0" fontId="2" fillId="0" borderId="16" xfId="60" applyFont="1" applyBorder="1" applyAlignment="1" applyProtection="1">
      <alignment horizontal="center" vertical="center"/>
      <protection/>
    </xf>
    <xf numFmtId="0" fontId="2" fillId="0" borderId="31" xfId="60" applyFont="1" applyBorder="1" applyAlignment="1" applyProtection="1">
      <alignment horizontal="left" vertical="center" wrapText="1"/>
      <protection/>
    </xf>
    <xf numFmtId="3" fontId="2" fillId="0" borderId="53" xfId="60" applyNumberFormat="1" applyFont="1" applyBorder="1" applyAlignment="1" applyProtection="1">
      <alignment vertical="center"/>
      <protection/>
    </xf>
    <xf numFmtId="3" fontId="2" fillId="0" borderId="43" xfId="60" applyNumberFormat="1" applyFont="1" applyFill="1" applyBorder="1" applyAlignment="1" applyProtection="1">
      <alignment vertical="center"/>
      <protection/>
    </xf>
    <xf numFmtId="3" fontId="3" fillId="35" borderId="59" xfId="60" applyNumberFormat="1" applyFont="1" applyFill="1" applyBorder="1" applyAlignment="1" applyProtection="1">
      <alignment horizontal="right" vertical="center"/>
      <protection/>
    </xf>
    <xf numFmtId="4" fontId="2" fillId="0" borderId="0" xfId="60" applyNumberFormat="1" applyFont="1" applyBorder="1" applyAlignment="1" applyProtection="1">
      <alignment vertical="center"/>
      <protection/>
    </xf>
    <xf numFmtId="4" fontId="5" fillId="0" borderId="47" xfId="58" applyNumberFormat="1" applyFont="1" applyBorder="1" applyAlignment="1">
      <alignment vertical="center" wrapText="1"/>
      <protection/>
    </xf>
    <xf numFmtId="4" fontId="5" fillId="0" borderId="43" xfId="58" applyNumberFormat="1" applyFont="1" applyBorder="1" applyAlignment="1">
      <alignment vertical="center" wrapText="1"/>
      <protection/>
    </xf>
    <xf numFmtId="4" fontId="5" fillId="0" borderId="44" xfId="58" applyNumberFormat="1" applyFont="1" applyBorder="1" applyAlignment="1">
      <alignment vertical="center" wrapText="1"/>
      <protection/>
    </xf>
    <xf numFmtId="4" fontId="5" fillId="0" borderId="16" xfId="58" applyNumberFormat="1" applyFont="1" applyBorder="1" applyAlignment="1">
      <alignment vertical="center" wrapText="1"/>
      <protection/>
    </xf>
    <xf numFmtId="4" fontId="7" fillId="0" borderId="43" xfId="58" applyNumberFormat="1" applyFont="1" applyFill="1" applyBorder="1" applyAlignment="1">
      <alignment vertical="center" wrapText="1"/>
      <protection/>
    </xf>
    <xf numFmtId="4" fontId="7" fillId="0" borderId="31" xfId="58" applyNumberFormat="1" applyFont="1" applyFill="1" applyBorder="1" applyAlignment="1">
      <alignment vertical="center" wrapText="1"/>
      <protection/>
    </xf>
    <xf numFmtId="4" fontId="5" fillId="0" borderId="62" xfId="58" applyNumberFormat="1" applyFont="1" applyFill="1" applyBorder="1" applyAlignment="1">
      <alignment vertical="center" wrapText="1"/>
      <protection/>
    </xf>
    <xf numFmtId="4" fontId="5" fillId="0" borderId="10" xfId="58" applyNumberFormat="1" applyFont="1" applyFill="1" applyBorder="1" applyAlignment="1">
      <alignment vertical="center" wrapText="1"/>
      <protection/>
    </xf>
    <xf numFmtId="4" fontId="5" fillId="0" borderId="63" xfId="58" applyNumberFormat="1" applyFont="1" applyFill="1" applyBorder="1" applyAlignment="1">
      <alignment vertical="center" wrapText="1"/>
      <protection/>
    </xf>
    <xf numFmtId="4" fontId="5" fillId="0" borderId="55" xfId="58" applyNumberFormat="1" applyFont="1" applyFill="1" applyBorder="1" applyAlignment="1">
      <alignment vertical="center" wrapText="1"/>
      <protection/>
    </xf>
    <xf numFmtId="4" fontId="5" fillId="0" borderId="31" xfId="58" applyNumberFormat="1" applyFont="1" applyFill="1" applyBorder="1" applyAlignment="1">
      <alignment vertical="center" wrapText="1"/>
      <protection/>
    </xf>
    <xf numFmtId="4" fontId="7" fillId="0" borderId="47" xfId="58" applyNumberFormat="1" applyFont="1" applyBorder="1" applyAlignment="1">
      <alignment vertical="center"/>
      <protection/>
    </xf>
    <xf numFmtId="4" fontId="7" fillId="0" borderId="43" xfId="58" applyNumberFormat="1" applyFont="1" applyBorder="1" applyAlignment="1">
      <alignment vertical="center"/>
      <protection/>
    </xf>
    <xf numFmtId="4" fontId="7" fillId="0" borderId="44" xfId="58" applyNumberFormat="1" applyFont="1" applyBorder="1" applyAlignment="1">
      <alignment vertical="center"/>
      <protection/>
    </xf>
    <xf numFmtId="4" fontId="7" fillId="0" borderId="16" xfId="58" applyNumberFormat="1" applyFont="1" applyBorder="1" applyAlignment="1">
      <alignment vertical="center"/>
      <protection/>
    </xf>
    <xf numFmtId="4" fontId="7" fillId="0" borderId="47" xfId="58" applyNumberFormat="1" applyFont="1" applyFill="1" applyBorder="1" applyAlignment="1">
      <alignment vertical="center"/>
      <protection/>
    </xf>
    <xf numFmtId="4" fontId="7" fillId="0" borderId="43" xfId="58" applyNumberFormat="1" applyFont="1" applyFill="1" applyBorder="1" applyAlignment="1">
      <alignment vertical="center"/>
      <protection/>
    </xf>
    <xf numFmtId="4" fontId="7" fillId="0" borderId="44" xfId="58" applyNumberFormat="1" applyFont="1" applyFill="1" applyBorder="1" applyAlignment="1">
      <alignment vertical="center"/>
      <protection/>
    </xf>
    <xf numFmtId="4" fontId="7" fillId="0" borderId="16" xfId="58" applyNumberFormat="1" applyFont="1" applyFill="1" applyBorder="1" applyAlignment="1">
      <alignment vertical="center"/>
      <protection/>
    </xf>
    <xf numFmtId="4" fontId="7" fillId="0" borderId="31" xfId="58" applyNumberFormat="1" applyFont="1" applyFill="1" applyBorder="1" applyAlignment="1">
      <alignment vertical="center"/>
      <protection/>
    </xf>
    <xf numFmtId="4" fontId="7" fillId="0" borderId="43" xfId="58" applyNumberFormat="1" applyFont="1" applyFill="1" applyBorder="1" applyAlignment="1">
      <alignment wrapText="1"/>
      <protection/>
    </xf>
    <xf numFmtId="4" fontId="7" fillId="0" borderId="44" xfId="58" applyNumberFormat="1" applyFont="1" applyFill="1" applyBorder="1" applyAlignment="1">
      <alignment wrapText="1"/>
      <protection/>
    </xf>
    <xf numFmtId="4" fontId="7" fillId="0" borderId="16" xfId="58" applyNumberFormat="1" applyFont="1" applyFill="1" applyBorder="1" applyAlignment="1">
      <alignment wrapText="1"/>
      <protection/>
    </xf>
    <xf numFmtId="4" fontId="7" fillId="0" borderId="62" xfId="58" applyNumberFormat="1" applyFont="1" applyFill="1" applyBorder="1" applyAlignment="1">
      <alignment vertical="center" wrapText="1"/>
      <protection/>
    </xf>
    <xf numFmtId="4" fontId="7" fillId="0" borderId="10" xfId="58" applyNumberFormat="1" applyFont="1" applyFill="1" applyBorder="1" applyAlignment="1">
      <alignment vertical="center" wrapText="1"/>
      <protection/>
    </xf>
    <xf numFmtId="4" fontId="7" fillId="0" borderId="55" xfId="58" applyNumberFormat="1" applyFont="1" applyFill="1" applyBorder="1" applyAlignment="1">
      <alignment vertical="center" wrapText="1"/>
      <protection/>
    </xf>
    <xf numFmtId="4" fontId="7" fillId="0" borderId="62" xfId="58" applyNumberFormat="1" applyFont="1" applyFill="1" applyBorder="1" applyAlignment="1">
      <alignment wrapText="1"/>
      <protection/>
    </xf>
    <xf numFmtId="4" fontId="7" fillId="0" borderId="10" xfId="58" applyNumberFormat="1" applyFont="1" applyFill="1" applyBorder="1" applyAlignment="1">
      <alignment wrapText="1"/>
      <protection/>
    </xf>
    <xf numFmtId="4" fontId="5" fillId="0" borderId="64" xfId="58" applyNumberFormat="1" applyFont="1" applyBorder="1" applyAlignment="1">
      <alignment vertical="center" wrapText="1"/>
      <protection/>
    </xf>
    <xf numFmtId="4" fontId="5" fillId="0" borderId="24" xfId="58" applyNumberFormat="1" applyFont="1" applyBorder="1" applyAlignment="1">
      <alignment vertical="center" wrapText="1"/>
      <protection/>
    </xf>
    <xf numFmtId="4" fontId="5" fillId="0" borderId="35" xfId="58" applyNumberFormat="1" applyFont="1" applyBorder="1" applyAlignment="1">
      <alignment vertical="center" wrapText="1"/>
      <protection/>
    </xf>
    <xf numFmtId="4" fontId="5" fillId="0" borderId="17" xfId="58" applyNumberFormat="1" applyFont="1" applyBorder="1" applyAlignment="1">
      <alignment vertical="center" wrapText="1"/>
      <protection/>
    </xf>
    <xf numFmtId="4" fontId="5" fillId="0" borderId="36" xfId="58" applyNumberFormat="1" applyFont="1" applyBorder="1" applyAlignment="1">
      <alignment vertical="center" wrapText="1"/>
      <protection/>
    </xf>
    <xf numFmtId="0" fontId="3" fillId="35" borderId="32" xfId="58" applyFont="1" applyFill="1" applyBorder="1" applyAlignment="1">
      <alignment horizontal="center" vertical="center" wrapText="1"/>
      <protection/>
    </xf>
    <xf numFmtId="0" fontId="3" fillId="35" borderId="32" xfId="58" applyFont="1" applyFill="1" applyBorder="1" applyAlignment="1">
      <alignment horizontal="center" vertical="center"/>
      <protection/>
    </xf>
    <xf numFmtId="0" fontId="3" fillId="35" borderId="10" xfId="58" applyFont="1" applyFill="1" applyBorder="1" applyAlignment="1">
      <alignment horizontal="center" vertical="center" wrapText="1"/>
      <protection/>
    </xf>
    <xf numFmtId="0" fontId="3" fillId="35" borderId="43" xfId="58" applyFont="1" applyFill="1" applyBorder="1" applyAlignment="1">
      <alignment horizontal="center" vertical="center" wrapText="1"/>
      <protection/>
    </xf>
    <xf numFmtId="0" fontId="3" fillId="35" borderId="31" xfId="58" applyFont="1" applyFill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3" fontId="3" fillId="35" borderId="65" xfId="58" applyNumberFormat="1" applyFont="1" applyFill="1" applyBorder="1" applyAlignment="1">
      <alignment vertical="center"/>
      <protection/>
    </xf>
    <xf numFmtId="0" fontId="3" fillId="35" borderId="11" xfId="58" applyFont="1" applyFill="1" applyBorder="1" applyAlignment="1">
      <alignment horizontal="center" vertical="center" wrapText="1"/>
      <protection/>
    </xf>
    <xf numFmtId="3" fontId="2" fillId="0" borderId="28" xfId="58" applyNumberFormat="1" applyFont="1" applyBorder="1" applyAlignment="1">
      <alignment vertical="center"/>
      <protection/>
    </xf>
    <xf numFmtId="3" fontId="2" fillId="0" borderId="26" xfId="58" applyNumberFormat="1" applyFont="1" applyBorder="1" applyAlignment="1">
      <alignment vertical="center"/>
      <protection/>
    </xf>
    <xf numFmtId="3" fontId="3" fillId="0" borderId="30" xfId="58" applyNumberFormat="1" applyFont="1" applyBorder="1" applyAlignment="1">
      <alignment vertical="center"/>
      <protection/>
    </xf>
    <xf numFmtId="0" fontId="3" fillId="35" borderId="16" xfId="58" applyFont="1" applyFill="1" applyBorder="1" applyAlignment="1">
      <alignment horizontal="center" vertical="center" wrapText="1"/>
      <protection/>
    </xf>
    <xf numFmtId="0" fontId="3" fillId="35" borderId="25" xfId="58" applyFont="1" applyFill="1" applyBorder="1" applyAlignment="1">
      <alignment horizontal="center" vertical="center" wrapText="1"/>
      <protection/>
    </xf>
    <xf numFmtId="0" fontId="3" fillId="35" borderId="17" xfId="58" applyFont="1" applyFill="1" applyBorder="1" applyAlignment="1">
      <alignment horizontal="center" vertical="center" wrapText="1"/>
      <protection/>
    </xf>
    <xf numFmtId="3" fontId="3" fillId="35" borderId="66" xfId="58" applyNumberFormat="1" applyFont="1" applyFill="1" applyBorder="1" applyAlignment="1">
      <alignment horizontal="center" vertical="center" wrapText="1"/>
      <protection/>
    </xf>
    <xf numFmtId="3" fontId="3" fillId="35" borderId="57" xfId="58" applyNumberFormat="1" applyFont="1" applyFill="1" applyBorder="1" applyAlignment="1">
      <alignment horizontal="center" vertical="center" wrapText="1"/>
      <protection/>
    </xf>
    <xf numFmtId="3" fontId="3" fillId="0" borderId="0" xfId="58" applyNumberFormat="1" applyFont="1" applyFill="1" applyAlignment="1">
      <alignment horizontal="right" vertical="center"/>
      <protection/>
    </xf>
    <xf numFmtId="0" fontId="3" fillId="0" borderId="16" xfId="58" applyFont="1" applyBorder="1" applyAlignment="1">
      <alignment horizontal="center" vertical="center"/>
      <protection/>
    </xf>
    <xf numFmtId="3" fontId="3" fillId="0" borderId="16" xfId="58" applyNumberFormat="1" applyFont="1" applyFill="1" applyBorder="1" applyAlignment="1">
      <alignment vertical="center"/>
      <protection/>
    </xf>
    <xf numFmtId="3" fontId="3" fillId="0" borderId="31" xfId="58" applyNumberFormat="1" applyFont="1" applyFill="1" applyBorder="1" applyAlignment="1">
      <alignment vertical="center"/>
      <protection/>
    </xf>
    <xf numFmtId="3" fontId="3" fillId="0" borderId="10" xfId="58" applyNumberFormat="1" applyFont="1" applyFill="1" applyBorder="1" applyAlignment="1">
      <alignment vertical="center"/>
      <protection/>
    </xf>
    <xf numFmtId="3" fontId="3" fillId="0" borderId="21" xfId="58" applyNumberFormat="1" applyFont="1" applyFill="1" applyBorder="1" applyAlignment="1">
      <alignment vertical="center"/>
      <protection/>
    </xf>
    <xf numFmtId="49" fontId="2" fillId="0" borderId="16" xfId="58" applyNumberFormat="1" applyFont="1" applyBorder="1" applyAlignment="1">
      <alignment horizontal="center" vertical="center"/>
      <protection/>
    </xf>
    <xf numFmtId="3" fontId="2" fillId="0" borderId="31" xfId="58" applyNumberFormat="1" applyFont="1" applyFill="1" applyBorder="1" applyAlignment="1">
      <alignment vertical="center"/>
      <protection/>
    </xf>
    <xf numFmtId="3" fontId="2" fillId="0" borderId="16" xfId="58" applyNumberFormat="1" applyFont="1" applyFill="1" applyBorder="1" applyAlignment="1">
      <alignment vertical="center"/>
      <protection/>
    </xf>
    <xf numFmtId="3" fontId="2" fillId="0" borderId="10" xfId="58" applyNumberFormat="1" applyFont="1" applyFill="1" applyBorder="1" applyAlignment="1">
      <alignment vertical="center"/>
      <protection/>
    </xf>
    <xf numFmtId="3" fontId="2" fillId="0" borderId="21" xfId="58" applyNumberFormat="1" applyFont="1" applyFill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49" fontId="3" fillId="0" borderId="16" xfId="58" applyNumberFormat="1" applyFont="1" applyBorder="1" applyAlignment="1">
      <alignment horizontal="center" vertical="center"/>
      <protection/>
    </xf>
    <xf numFmtId="3" fontId="3" fillId="0" borderId="21" xfId="58" applyNumberFormat="1" applyFont="1" applyBorder="1" applyAlignment="1">
      <alignment horizontal="left" vertical="center"/>
      <protection/>
    </xf>
    <xf numFmtId="3" fontId="2" fillId="0" borderId="21" xfId="58" applyNumberFormat="1" applyFont="1" applyBorder="1" applyAlignment="1">
      <alignment horizontal="left" vertical="center"/>
      <protection/>
    </xf>
    <xf numFmtId="3" fontId="2" fillId="0" borderId="21" xfId="58" applyNumberFormat="1" applyFont="1" applyFill="1" applyBorder="1" applyAlignment="1">
      <alignment horizontal="left" vertical="center"/>
      <protection/>
    </xf>
    <xf numFmtId="3" fontId="3" fillId="0" borderId="21" xfId="58" applyNumberFormat="1" applyFont="1" applyBorder="1" applyAlignment="1">
      <alignment horizontal="left" vertical="center" wrapText="1"/>
      <protection/>
    </xf>
    <xf numFmtId="3" fontId="3" fillId="35" borderId="10" xfId="58" applyNumberFormat="1" applyFont="1" applyFill="1" applyBorder="1" applyAlignment="1">
      <alignment vertical="center" wrapText="1"/>
      <protection/>
    </xf>
    <xf numFmtId="0" fontId="2" fillId="0" borderId="0" xfId="58" applyFont="1" applyBorder="1" applyAlignment="1">
      <alignment vertical="center" wrapText="1"/>
      <protection/>
    </xf>
    <xf numFmtId="3" fontId="3" fillId="0" borderId="58" xfId="58" applyNumberFormat="1" applyFont="1" applyFill="1" applyBorder="1" applyAlignment="1">
      <alignment vertical="center"/>
      <protection/>
    </xf>
    <xf numFmtId="3" fontId="3" fillId="35" borderId="23" xfId="58" applyNumberFormat="1" applyFont="1" applyFill="1" applyBorder="1" applyAlignment="1">
      <alignment vertical="center"/>
      <protection/>
    </xf>
    <xf numFmtId="3" fontId="3" fillId="0" borderId="52" xfId="58" applyNumberFormat="1" applyFont="1" applyBorder="1" applyAlignment="1">
      <alignment vertical="center"/>
      <protection/>
    </xf>
    <xf numFmtId="3" fontId="3" fillId="0" borderId="53" xfId="58" applyNumberFormat="1" applyFont="1" applyBorder="1" applyAlignment="1">
      <alignment vertical="center"/>
      <protection/>
    </xf>
    <xf numFmtId="3" fontId="3" fillId="0" borderId="54" xfId="58" applyNumberFormat="1" applyFont="1" applyBorder="1" applyAlignment="1">
      <alignment vertical="center"/>
      <protection/>
    </xf>
    <xf numFmtId="3" fontId="2" fillId="0" borderId="40" xfId="0" applyNumberFormat="1" applyFont="1" applyFill="1" applyBorder="1" applyAlignment="1">
      <alignment vertical="center" wrapText="1"/>
    </xf>
    <xf numFmtId="3" fontId="2" fillId="0" borderId="43" xfId="0" applyNumberFormat="1" applyFont="1" applyFill="1" applyBorder="1" applyAlignment="1">
      <alignment vertical="center" wrapText="1"/>
    </xf>
    <xf numFmtId="3" fontId="2" fillId="0" borderId="35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1" fillId="33" borderId="23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 indent="1"/>
    </xf>
    <xf numFmtId="0" fontId="12" fillId="35" borderId="14" xfId="0" applyFont="1" applyFill="1" applyBorder="1" applyAlignment="1">
      <alignment horizontal="left" vertical="center" indent="1"/>
    </xf>
    <xf numFmtId="0" fontId="12" fillId="35" borderId="29" xfId="0" applyFont="1" applyFill="1" applyBorder="1" applyAlignment="1">
      <alignment vertical="center" wrapText="1"/>
    </xf>
    <xf numFmtId="0" fontId="12" fillId="35" borderId="23" xfId="0" applyFont="1" applyFill="1" applyBorder="1" applyAlignment="1">
      <alignment vertical="center" wrapText="1"/>
    </xf>
    <xf numFmtId="49" fontId="3" fillId="35" borderId="60" xfId="0" applyNumberFormat="1" applyFont="1" applyFill="1" applyBorder="1" applyAlignment="1">
      <alignment horizontal="center" vertical="center" wrapText="1"/>
    </xf>
    <xf numFmtId="0" fontId="2" fillId="1" borderId="13" xfId="0" applyFont="1" applyFill="1" applyBorder="1" applyAlignment="1">
      <alignment horizontal="center" vertical="center"/>
    </xf>
    <xf numFmtId="49" fontId="11" fillId="0" borderId="55" xfId="0" applyNumberFormat="1" applyFont="1" applyFill="1" applyBorder="1" applyAlignment="1">
      <alignment horizontal="center" vertical="center" wrapText="1"/>
    </xf>
    <xf numFmtId="3" fontId="3" fillId="35" borderId="21" xfId="58" applyNumberFormat="1" applyFont="1" applyFill="1" applyBorder="1" applyAlignment="1">
      <alignment horizontal="center" vertical="center" wrapText="1"/>
      <protection/>
    </xf>
    <xf numFmtId="49" fontId="2" fillId="0" borderId="55" xfId="0" applyNumberFormat="1" applyFont="1" applyFill="1" applyBorder="1" applyAlignment="1">
      <alignment horizontal="center" vertical="center" wrapText="1"/>
    </xf>
    <xf numFmtId="3" fontId="2" fillId="0" borderId="18" xfId="58" applyNumberFormat="1" applyFont="1" applyFill="1" applyBorder="1" applyAlignment="1">
      <alignment vertical="center"/>
      <protection/>
    </xf>
    <xf numFmtId="3" fontId="2" fillId="0" borderId="20" xfId="58" applyNumberFormat="1" applyFont="1" applyFill="1" applyBorder="1" applyAlignment="1">
      <alignment vertical="center"/>
      <protection/>
    </xf>
    <xf numFmtId="3" fontId="3" fillId="0" borderId="52" xfId="58" applyNumberFormat="1" applyFont="1" applyFill="1" applyBorder="1" applyAlignment="1">
      <alignment vertical="center"/>
      <protection/>
    </xf>
    <xf numFmtId="3" fontId="3" fillId="0" borderId="67" xfId="58" applyNumberFormat="1" applyFont="1" applyFill="1" applyBorder="1" applyAlignment="1">
      <alignment vertical="center"/>
      <protection/>
    </xf>
    <xf numFmtId="3" fontId="3" fillId="35" borderId="61" xfId="58" applyNumberFormat="1" applyFont="1" applyFill="1" applyBorder="1" applyAlignment="1">
      <alignment vertical="center"/>
      <protection/>
    </xf>
    <xf numFmtId="3" fontId="3" fillId="35" borderId="68" xfId="58" applyNumberFormat="1" applyFont="1" applyFill="1" applyBorder="1" applyAlignment="1">
      <alignment vertical="center"/>
      <protection/>
    </xf>
    <xf numFmtId="0" fontId="3" fillId="35" borderId="21" xfId="58" applyFont="1" applyFill="1" applyBorder="1" applyAlignment="1">
      <alignment horizontal="center" vertical="center" wrapText="1"/>
      <protection/>
    </xf>
    <xf numFmtId="3" fontId="3" fillId="0" borderId="53" xfId="58" applyNumberFormat="1" applyFont="1" applyFill="1" applyBorder="1" applyAlignment="1">
      <alignment vertical="center"/>
      <protection/>
    </xf>
    <xf numFmtId="3" fontId="3" fillId="36" borderId="69" xfId="58" applyNumberFormat="1" applyFont="1" applyFill="1" applyBorder="1" applyAlignment="1">
      <alignment vertical="center"/>
      <protection/>
    </xf>
    <xf numFmtId="3" fontId="3" fillId="36" borderId="53" xfId="58" applyNumberFormat="1" applyFont="1" applyFill="1" applyBorder="1" applyAlignment="1">
      <alignment vertical="center"/>
      <protection/>
    </xf>
    <xf numFmtId="0" fontId="11" fillId="37" borderId="13" xfId="0" applyFont="1" applyFill="1" applyBorder="1" applyAlignment="1">
      <alignment vertical="center"/>
    </xf>
    <xf numFmtId="0" fontId="14" fillId="37" borderId="14" xfId="0" applyFont="1" applyFill="1" applyBorder="1" applyAlignment="1">
      <alignment horizontal="left" vertical="center" indent="1"/>
    </xf>
    <xf numFmtId="0" fontId="12" fillId="37" borderId="13" xfId="0" applyFont="1" applyFill="1" applyBorder="1" applyAlignment="1">
      <alignment horizontal="left" vertical="center" indent="1"/>
    </xf>
    <xf numFmtId="0" fontId="12" fillId="37" borderId="14" xfId="0" applyFont="1" applyFill="1" applyBorder="1" applyAlignment="1">
      <alignment horizontal="left" vertical="center" indent="1"/>
    </xf>
    <xf numFmtId="3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2" fillId="35" borderId="55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12" fillId="35" borderId="10" xfId="0" applyNumberFormat="1" applyFont="1" applyFill="1" applyBorder="1" applyAlignment="1">
      <alignment horizontal="center" vertical="center" wrapText="1"/>
    </xf>
    <xf numFmtId="3" fontId="12" fillId="35" borderId="70" xfId="0" applyNumberFormat="1" applyFont="1" applyFill="1" applyBorder="1" applyAlignment="1">
      <alignment horizontal="center" vertical="center" wrapText="1"/>
    </xf>
    <xf numFmtId="3" fontId="12" fillId="35" borderId="35" xfId="0" applyNumberFormat="1" applyFont="1" applyFill="1" applyBorder="1" applyAlignment="1">
      <alignment horizontal="center" vertical="center" wrapText="1"/>
    </xf>
    <xf numFmtId="3" fontId="12" fillId="35" borderId="71" xfId="0" applyNumberFormat="1" applyFont="1" applyFill="1" applyBorder="1" applyAlignment="1">
      <alignment horizontal="center" vertical="center" wrapText="1"/>
    </xf>
    <xf numFmtId="3" fontId="12" fillId="35" borderId="33" xfId="0" applyNumberFormat="1" applyFont="1" applyFill="1" applyBorder="1" applyAlignment="1">
      <alignment horizontal="center" vertical="center" wrapText="1"/>
    </xf>
    <xf numFmtId="3" fontId="12" fillId="35" borderId="57" xfId="0" applyNumberFormat="1" applyFont="1" applyFill="1" applyBorder="1" applyAlignment="1">
      <alignment horizontal="center" vertical="center" wrapText="1"/>
    </xf>
    <xf numFmtId="3" fontId="12" fillId="35" borderId="25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58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12" fillId="1" borderId="13" xfId="0" applyNumberFormat="1" applyFont="1" applyFill="1" applyBorder="1" applyAlignment="1">
      <alignment vertical="center"/>
    </xf>
    <xf numFmtId="3" fontId="12" fillId="1" borderId="14" xfId="0" applyNumberFormat="1" applyFont="1" applyFill="1" applyBorder="1" applyAlignment="1">
      <alignment vertical="center"/>
    </xf>
    <xf numFmtId="3" fontId="12" fillId="1" borderId="29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32" xfId="0" applyNumberFormat="1" applyFont="1" applyFill="1" applyBorder="1" applyAlignment="1">
      <alignment vertical="center"/>
    </xf>
    <xf numFmtId="3" fontId="12" fillId="35" borderId="13" xfId="0" applyNumberFormat="1" applyFont="1" applyFill="1" applyBorder="1" applyAlignment="1">
      <alignment vertical="center" wrapText="1"/>
    </xf>
    <xf numFmtId="3" fontId="12" fillId="35" borderId="14" xfId="0" applyNumberFormat="1" applyFont="1" applyFill="1" applyBorder="1" applyAlignment="1">
      <alignment vertical="center" wrapText="1"/>
    </xf>
    <xf numFmtId="3" fontId="12" fillId="35" borderId="29" xfId="0" applyNumberFormat="1" applyFont="1" applyFill="1" applyBorder="1" applyAlignment="1">
      <alignment vertical="center" wrapText="1"/>
    </xf>
    <xf numFmtId="3" fontId="11" fillId="0" borderId="15" xfId="0" applyNumberFormat="1" applyFont="1" applyFill="1" applyBorder="1" applyAlignment="1">
      <alignment vertical="center"/>
    </xf>
    <xf numFmtId="3" fontId="12" fillId="0" borderId="72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3" fillId="37" borderId="13" xfId="0" applyNumberFormat="1" applyFont="1" applyFill="1" applyBorder="1" applyAlignment="1">
      <alignment vertical="center" wrapText="1"/>
    </xf>
    <xf numFmtId="3" fontId="3" fillId="37" borderId="14" xfId="0" applyNumberFormat="1" applyFont="1" applyFill="1" applyBorder="1" applyAlignment="1">
      <alignment vertical="center" wrapText="1"/>
    </xf>
    <xf numFmtId="3" fontId="3" fillId="37" borderId="29" xfId="0" applyNumberFormat="1" applyFont="1" applyFill="1" applyBorder="1" applyAlignment="1">
      <alignment vertical="center" wrapText="1"/>
    </xf>
    <xf numFmtId="3" fontId="12" fillId="37" borderId="13" xfId="0" applyNumberFormat="1" applyFont="1" applyFill="1" applyBorder="1" applyAlignment="1">
      <alignment vertical="center"/>
    </xf>
    <xf numFmtId="3" fontId="12" fillId="37" borderId="14" xfId="0" applyNumberFormat="1" applyFont="1" applyFill="1" applyBorder="1" applyAlignment="1">
      <alignment vertical="center"/>
    </xf>
    <xf numFmtId="3" fontId="12" fillId="37" borderId="29" xfId="0" applyNumberFormat="1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vertical="center"/>
    </xf>
    <xf numFmtId="3" fontId="12" fillId="33" borderId="14" xfId="0" applyNumberFormat="1" applyFont="1" applyFill="1" applyBorder="1" applyAlignment="1">
      <alignment vertical="center"/>
    </xf>
    <xf numFmtId="3" fontId="12" fillId="33" borderId="29" xfId="0" applyNumberFormat="1" applyFont="1" applyFill="1" applyBorder="1" applyAlignment="1">
      <alignment vertical="center"/>
    </xf>
    <xf numFmtId="3" fontId="3" fillId="35" borderId="60" xfId="0" applyNumberFormat="1" applyFont="1" applyFill="1" applyBorder="1" applyAlignment="1">
      <alignment horizontal="center" vertical="center" wrapText="1"/>
    </xf>
    <xf numFmtId="3" fontId="3" fillId="35" borderId="71" xfId="0" applyNumberFormat="1" applyFont="1" applyFill="1" applyBorder="1" applyAlignment="1">
      <alignment horizontal="center" vertical="center" wrapText="1"/>
    </xf>
    <xf numFmtId="3" fontId="3" fillId="35" borderId="57" xfId="0" applyNumberFormat="1" applyFont="1" applyFill="1" applyBorder="1" applyAlignment="1">
      <alignment horizontal="center" vertical="center" wrapText="1"/>
    </xf>
    <xf numFmtId="3" fontId="3" fillId="37" borderId="73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28" xfId="0" applyNumberFormat="1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 wrapText="1"/>
    </xf>
    <xf numFmtId="3" fontId="3" fillId="0" borderId="74" xfId="0" applyNumberFormat="1" applyFont="1" applyFill="1" applyBorder="1" applyAlignment="1">
      <alignment vertical="center" wrapText="1"/>
    </xf>
    <xf numFmtId="3" fontId="3" fillId="0" borderId="30" xfId="0" applyNumberFormat="1" applyFont="1" applyFill="1" applyBorder="1" applyAlignment="1">
      <alignment vertical="center" wrapText="1"/>
    </xf>
    <xf numFmtId="3" fontId="3" fillId="0" borderId="30" xfId="0" applyNumberFormat="1" applyFont="1" applyFill="1" applyBorder="1" applyAlignment="1">
      <alignment vertical="center"/>
    </xf>
    <xf numFmtId="3" fontId="3" fillId="0" borderId="7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3" fontId="3" fillId="0" borderId="31" xfId="0" applyNumberFormat="1" applyFont="1" applyFill="1" applyBorder="1" applyAlignment="1">
      <alignment vertical="center" wrapText="1"/>
    </xf>
    <xf numFmtId="3" fontId="3" fillId="0" borderId="31" xfId="0" applyNumberFormat="1" applyFont="1" applyFill="1" applyBorder="1" applyAlignment="1">
      <alignment vertical="center"/>
    </xf>
    <xf numFmtId="3" fontId="3" fillId="0" borderId="53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vertical="center" wrapText="1"/>
    </xf>
    <xf numFmtId="3" fontId="3" fillId="1" borderId="13" xfId="0" applyNumberFormat="1" applyFont="1" applyFill="1" applyBorder="1" applyAlignment="1">
      <alignment horizontal="right" vertical="center"/>
    </xf>
    <xf numFmtId="3" fontId="3" fillId="1" borderId="59" xfId="0" applyNumberFormat="1" applyFont="1" applyFill="1" applyBorder="1" applyAlignment="1">
      <alignment horizontal="right" vertical="center"/>
    </xf>
    <xf numFmtId="3" fontId="3" fillId="1" borderId="76" xfId="0" applyNumberFormat="1" applyFont="1" applyFill="1" applyBorder="1" applyAlignment="1">
      <alignment horizontal="right" vertical="center"/>
    </xf>
    <xf numFmtId="3" fontId="3" fillId="1" borderId="68" xfId="0" applyNumberFormat="1" applyFont="1" applyFill="1" applyBorder="1" applyAlignment="1">
      <alignment horizontal="right" vertical="center"/>
    </xf>
    <xf numFmtId="3" fontId="3" fillId="35" borderId="77" xfId="0" applyNumberFormat="1" applyFont="1" applyFill="1" applyBorder="1" applyAlignment="1">
      <alignment vertical="center"/>
    </xf>
    <xf numFmtId="3" fontId="3" fillId="35" borderId="78" xfId="0" applyNumberFormat="1" applyFont="1" applyFill="1" applyBorder="1" applyAlignment="1">
      <alignment vertical="center"/>
    </xf>
    <xf numFmtId="3" fontId="3" fillId="35" borderId="65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79" xfId="0" applyNumberFormat="1" applyFont="1" applyFill="1" applyBorder="1" applyAlignment="1">
      <alignment vertical="center" wrapText="1"/>
    </xf>
    <xf numFmtId="3" fontId="3" fillId="0" borderId="41" xfId="0" applyNumberFormat="1" applyFont="1" applyFill="1" applyBorder="1" applyAlignment="1">
      <alignment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10" fillId="0" borderId="0" xfId="0" applyNumberFormat="1" applyFont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58" xfId="0" applyNumberFormat="1" applyFont="1" applyFill="1" applyBorder="1" applyAlignment="1">
      <alignment vertical="center"/>
    </xf>
    <xf numFmtId="3" fontId="5" fillId="0" borderId="6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12" fillId="0" borderId="53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vertical="center"/>
    </xf>
    <xf numFmtId="3" fontId="12" fillId="1" borderId="59" xfId="0" applyNumberFormat="1" applyFont="1" applyFill="1" applyBorder="1" applyAlignment="1">
      <alignment vertical="center"/>
    </xf>
    <xf numFmtId="3" fontId="12" fillId="1" borderId="23" xfId="0" applyNumberFormat="1" applyFont="1" applyFill="1" applyBorder="1" applyAlignment="1">
      <alignment vertical="center"/>
    </xf>
    <xf numFmtId="3" fontId="12" fillId="1" borderId="61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/>
    </xf>
    <xf numFmtId="3" fontId="12" fillId="0" borderId="56" xfId="0" applyNumberFormat="1" applyFont="1" applyFill="1" applyBorder="1" applyAlignment="1">
      <alignment vertical="center"/>
    </xf>
    <xf numFmtId="3" fontId="12" fillId="35" borderId="59" xfId="0" applyNumberFormat="1" applyFont="1" applyFill="1" applyBorder="1" applyAlignment="1">
      <alignment vertical="center" wrapText="1"/>
    </xf>
    <xf numFmtId="3" fontId="12" fillId="35" borderId="23" xfId="0" applyNumberFormat="1" applyFont="1" applyFill="1" applyBorder="1" applyAlignment="1">
      <alignment vertical="center" wrapText="1"/>
    </xf>
    <xf numFmtId="3" fontId="12" fillId="35" borderId="61" xfId="0" applyNumberFormat="1" applyFont="1" applyFill="1" applyBorder="1" applyAlignment="1">
      <alignment vertical="center" wrapText="1"/>
    </xf>
    <xf numFmtId="3" fontId="12" fillId="34" borderId="13" xfId="0" applyNumberFormat="1" applyFont="1" applyFill="1" applyBorder="1" applyAlignment="1">
      <alignment vertical="center" wrapText="1"/>
    </xf>
    <xf numFmtId="3" fontId="12" fillId="34" borderId="14" xfId="0" applyNumberFormat="1" applyFont="1" applyFill="1" applyBorder="1" applyAlignment="1">
      <alignment vertical="center" wrapText="1"/>
    </xf>
    <xf numFmtId="3" fontId="12" fillId="34" borderId="29" xfId="0" applyNumberFormat="1" applyFont="1" applyFill="1" applyBorder="1" applyAlignment="1">
      <alignment vertical="center" wrapText="1"/>
    </xf>
    <xf numFmtId="3" fontId="12" fillId="34" borderId="23" xfId="0" applyNumberFormat="1" applyFont="1" applyFill="1" applyBorder="1" applyAlignment="1">
      <alignment vertical="center" wrapText="1"/>
    </xf>
    <xf numFmtId="3" fontId="12" fillId="34" borderId="61" xfId="0" applyNumberFormat="1" applyFont="1" applyFill="1" applyBorder="1" applyAlignment="1">
      <alignment vertical="center" wrapText="1"/>
    </xf>
    <xf numFmtId="3" fontId="12" fillId="35" borderId="13" xfId="0" applyNumberFormat="1" applyFont="1" applyFill="1" applyBorder="1" applyAlignment="1">
      <alignment vertical="center"/>
    </xf>
    <xf numFmtId="3" fontId="12" fillId="35" borderId="14" xfId="0" applyNumberFormat="1" applyFont="1" applyFill="1" applyBorder="1" applyAlignment="1">
      <alignment vertical="center"/>
    </xf>
    <xf numFmtId="3" fontId="12" fillId="35" borderId="29" xfId="0" applyNumberFormat="1" applyFont="1" applyFill="1" applyBorder="1" applyAlignment="1">
      <alignment vertical="center"/>
    </xf>
    <xf numFmtId="3" fontId="12" fillId="35" borderId="23" xfId="0" applyNumberFormat="1" applyFont="1" applyFill="1" applyBorder="1" applyAlignment="1">
      <alignment vertical="center"/>
    </xf>
    <xf numFmtId="3" fontId="12" fillId="35" borderId="61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3" fontId="12" fillId="33" borderId="23" xfId="0" applyNumberFormat="1" applyFont="1" applyFill="1" applyBorder="1" applyAlignment="1">
      <alignment vertical="center"/>
    </xf>
    <xf numFmtId="3" fontId="12" fillId="33" borderId="61" xfId="0" applyNumberFormat="1" applyFont="1" applyFill="1" applyBorder="1" applyAlignment="1">
      <alignment vertical="center"/>
    </xf>
    <xf numFmtId="3" fontId="11" fillId="0" borderId="58" xfId="0" applyNumberFormat="1" applyFont="1" applyFill="1" applyBorder="1" applyAlignment="1">
      <alignment vertical="center"/>
    </xf>
    <xf numFmtId="3" fontId="12" fillId="0" borderId="80" xfId="0" applyNumberFormat="1" applyFont="1" applyFill="1" applyBorder="1" applyAlignment="1">
      <alignment vertical="center"/>
    </xf>
    <xf numFmtId="3" fontId="12" fillId="1" borderId="68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3" fontId="12" fillId="0" borderId="44" xfId="0" applyNumberFormat="1" applyFont="1" applyFill="1" applyBorder="1" applyAlignment="1">
      <alignment vertical="center"/>
    </xf>
    <xf numFmtId="3" fontId="11" fillId="0" borderId="32" xfId="0" applyNumberFormat="1" applyFont="1" applyFill="1" applyBorder="1" applyAlignment="1">
      <alignment vertical="center"/>
    </xf>
    <xf numFmtId="3" fontId="12" fillId="0" borderId="36" xfId="0" applyNumberFormat="1" applyFont="1" applyFill="1" applyBorder="1" applyAlignment="1">
      <alignment vertical="center"/>
    </xf>
    <xf numFmtId="3" fontId="12" fillId="35" borderId="68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vertical="center"/>
    </xf>
    <xf numFmtId="3" fontId="12" fillId="0" borderId="81" xfId="0" applyNumberFormat="1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vertical="center"/>
    </xf>
    <xf numFmtId="3" fontId="12" fillId="33" borderId="59" xfId="0" applyNumberFormat="1" applyFont="1" applyFill="1" applyBorder="1" applyAlignment="1">
      <alignment vertical="center"/>
    </xf>
    <xf numFmtId="3" fontId="12" fillId="33" borderId="68" xfId="0" applyNumberFormat="1" applyFont="1" applyFill="1" applyBorder="1" applyAlignment="1">
      <alignment vertical="center"/>
    </xf>
    <xf numFmtId="3" fontId="12" fillId="35" borderId="24" xfId="0" applyNumberFormat="1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vertical="center" wrapText="1"/>
    </xf>
    <xf numFmtId="3" fontId="3" fillId="37" borderId="23" xfId="0" applyNumberFormat="1" applyFont="1" applyFill="1" applyBorder="1" applyAlignment="1">
      <alignment vertical="center" wrapText="1"/>
    </xf>
    <xf numFmtId="3" fontId="3" fillId="37" borderId="61" xfId="0" applyNumberFormat="1" applyFont="1" applyFill="1" applyBorder="1" applyAlignment="1">
      <alignment vertical="center" wrapText="1"/>
    </xf>
    <xf numFmtId="0" fontId="12" fillId="37" borderId="82" xfId="0" applyFont="1" applyFill="1" applyBorder="1" applyAlignment="1">
      <alignment vertical="center"/>
    </xf>
    <xf numFmtId="3" fontId="12" fillId="37" borderId="19" xfId="0" applyNumberFormat="1" applyFont="1" applyFill="1" applyBorder="1" applyAlignment="1">
      <alignment vertical="center"/>
    </xf>
    <xf numFmtId="3" fontId="12" fillId="37" borderId="15" xfId="0" applyNumberFormat="1" applyFont="1" applyFill="1" applyBorder="1" applyAlignment="1">
      <alignment vertical="center"/>
    </xf>
    <xf numFmtId="3" fontId="12" fillId="37" borderId="72" xfId="0" applyNumberFormat="1" applyFont="1" applyFill="1" applyBorder="1" applyAlignment="1">
      <alignment vertical="center"/>
    </xf>
    <xf numFmtId="3" fontId="12" fillId="37" borderId="82" xfId="0" applyNumberFormat="1" applyFont="1" applyFill="1" applyBorder="1" applyAlignment="1">
      <alignment vertical="center"/>
    </xf>
    <xf numFmtId="3" fontId="12" fillId="37" borderId="83" xfId="0" applyNumberFormat="1" applyFont="1" applyFill="1" applyBorder="1" applyAlignment="1">
      <alignment vertical="center"/>
    </xf>
    <xf numFmtId="3" fontId="12" fillId="37" borderId="59" xfId="0" applyNumberFormat="1" applyFont="1" applyFill="1" applyBorder="1" applyAlignment="1">
      <alignment vertical="center"/>
    </xf>
    <xf numFmtId="3" fontId="12" fillId="37" borderId="68" xfId="0" applyNumberFormat="1" applyFont="1" applyFill="1" applyBorder="1" applyAlignment="1">
      <alignment vertical="center"/>
    </xf>
    <xf numFmtId="3" fontId="3" fillId="37" borderId="68" xfId="0" applyNumberFormat="1" applyFont="1" applyFill="1" applyBorder="1" applyAlignment="1">
      <alignment vertical="center" wrapText="1"/>
    </xf>
    <xf numFmtId="0" fontId="12" fillId="0" borderId="58" xfId="0" applyFont="1" applyFill="1" applyBorder="1" applyAlignment="1">
      <alignment vertical="center" wrapText="1"/>
    </xf>
    <xf numFmtId="0" fontId="12" fillId="1" borderId="29" xfId="0" applyFont="1" applyFill="1" applyBorder="1" applyAlignment="1">
      <alignment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72" xfId="0" applyFont="1" applyFill="1" applyBorder="1" applyAlignment="1">
      <alignment vertical="center" wrapText="1"/>
    </xf>
    <xf numFmtId="0" fontId="11" fillId="0" borderId="58" xfId="0" applyFont="1" applyFill="1" applyBorder="1" applyAlignment="1">
      <alignment vertical="center" wrapText="1"/>
    </xf>
    <xf numFmtId="0" fontId="3" fillId="37" borderId="29" xfId="0" applyFont="1" applyFill="1" applyBorder="1" applyAlignment="1">
      <alignment horizontal="left" vertical="center" indent="1"/>
    </xf>
    <xf numFmtId="0" fontId="12" fillId="37" borderId="29" xfId="0" applyFont="1" applyFill="1" applyBorder="1" applyAlignment="1">
      <alignment horizontal="left" vertical="center" indent="1"/>
    </xf>
    <xf numFmtId="0" fontId="11" fillId="33" borderId="29" xfId="0" applyFont="1" applyFill="1" applyBorder="1" applyAlignment="1">
      <alignment vertical="center"/>
    </xf>
    <xf numFmtId="3" fontId="3" fillId="35" borderId="73" xfId="58" applyNumberFormat="1" applyFont="1" applyFill="1" applyBorder="1" applyAlignment="1">
      <alignment vertical="center"/>
      <protection/>
    </xf>
    <xf numFmtId="3" fontId="3" fillId="0" borderId="33" xfId="58" applyNumberFormat="1" applyFont="1" applyBorder="1" applyAlignment="1">
      <alignment vertical="center"/>
      <protection/>
    </xf>
    <xf numFmtId="3" fontId="3" fillId="0" borderId="24" xfId="58" applyNumberFormat="1" applyFont="1" applyBorder="1" applyAlignment="1">
      <alignment vertical="center"/>
      <protection/>
    </xf>
    <xf numFmtId="3" fontId="3" fillId="35" borderId="55" xfId="0" applyNumberFormat="1" applyFont="1" applyFill="1" applyBorder="1" applyAlignment="1">
      <alignment horizontal="center" vertical="center" wrapText="1"/>
    </xf>
    <xf numFmtId="3" fontId="3" fillId="35" borderId="35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3" fontId="3" fillId="35" borderId="33" xfId="0" applyNumberFormat="1" applyFont="1" applyFill="1" applyBorder="1" applyAlignment="1">
      <alignment horizontal="center" vertical="center" wrapText="1"/>
    </xf>
    <xf numFmtId="3" fontId="3" fillId="35" borderId="25" xfId="0" applyNumberFormat="1" applyFont="1" applyFill="1" applyBorder="1" applyAlignment="1">
      <alignment horizontal="center" vertical="center" wrapText="1"/>
    </xf>
    <xf numFmtId="3" fontId="3" fillId="35" borderId="7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43" xfId="0" applyNumberFormat="1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3" fontId="12" fillId="35" borderId="76" xfId="0" applyNumberFormat="1" applyFont="1" applyFill="1" applyBorder="1" applyAlignment="1">
      <alignment vertical="center" wrapText="1"/>
    </xf>
    <xf numFmtId="3" fontId="12" fillId="33" borderId="76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 indent="1"/>
    </xf>
    <xf numFmtId="0" fontId="11" fillId="0" borderId="30" xfId="0" applyFont="1" applyFill="1" applyBorder="1" applyAlignment="1">
      <alignment vertical="center" wrapText="1"/>
    </xf>
    <xf numFmtId="3" fontId="2" fillId="0" borderId="31" xfId="58" applyNumberFormat="1" applyFont="1" applyBorder="1" applyAlignment="1">
      <alignment horizontal="left" vertical="center"/>
      <protection/>
    </xf>
    <xf numFmtId="3" fontId="3" fillId="0" borderId="66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31" xfId="58" applyFont="1" applyBorder="1" applyAlignment="1">
      <alignment horizontal="center" vertical="center" wrapText="1"/>
      <protection/>
    </xf>
    <xf numFmtId="49" fontId="3" fillId="0" borderId="0" xfId="58" applyNumberFormat="1" applyFont="1" applyAlignment="1">
      <alignment vertical="center"/>
      <protection/>
    </xf>
    <xf numFmtId="3" fontId="3" fillId="35" borderId="13" xfId="0" applyNumberFormat="1" applyFont="1" applyFill="1" applyBorder="1" applyAlignment="1">
      <alignment vertical="center"/>
    </xf>
    <xf numFmtId="3" fontId="3" fillId="35" borderId="14" xfId="0" applyNumberFormat="1" applyFont="1" applyFill="1" applyBorder="1" applyAlignment="1">
      <alignment vertical="center"/>
    </xf>
    <xf numFmtId="3" fontId="3" fillId="35" borderId="29" xfId="0" applyNumberFormat="1" applyFont="1" applyFill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35" borderId="24" xfId="0" applyNumberFormat="1" applyFont="1" applyFill="1" applyBorder="1" applyAlignment="1">
      <alignment horizontal="center" vertical="center" wrapText="1"/>
    </xf>
    <xf numFmtId="3" fontId="12" fillId="35" borderId="73" xfId="0" applyNumberFormat="1" applyFont="1" applyFill="1" applyBorder="1" applyAlignment="1">
      <alignment vertical="center" wrapText="1"/>
    </xf>
    <xf numFmtId="3" fontId="11" fillId="0" borderId="0" xfId="0" applyNumberFormat="1" applyFont="1" applyAlignment="1">
      <alignment horizontal="center"/>
    </xf>
    <xf numFmtId="4" fontId="3" fillId="0" borderId="28" xfId="58" applyNumberFormat="1" applyFont="1" applyFill="1" applyBorder="1" applyAlignment="1">
      <alignment vertical="center" wrapText="1"/>
      <protection/>
    </xf>
    <xf numFmtId="4" fontId="3" fillId="0" borderId="30" xfId="58" applyNumberFormat="1" applyFont="1" applyFill="1" applyBorder="1" applyAlignment="1">
      <alignment vertical="center" wrapText="1"/>
      <protection/>
    </xf>
    <xf numFmtId="4" fontId="3" fillId="0" borderId="52" xfId="58" applyNumberFormat="1" applyFont="1" applyFill="1" applyBorder="1" applyAlignment="1">
      <alignment vertical="center" wrapText="1"/>
      <protection/>
    </xf>
    <xf numFmtId="4" fontId="3" fillId="0" borderId="31" xfId="58" applyNumberFormat="1" applyFont="1" applyFill="1" applyBorder="1" applyAlignment="1">
      <alignment vertical="center" wrapText="1"/>
      <protection/>
    </xf>
    <xf numFmtId="0" fontId="2" fillId="0" borderId="46" xfId="58" applyFont="1" applyBorder="1" applyAlignment="1">
      <alignment horizontal="left" vertical="center" wrapText="1"/>
      <protection/>
    </xf>
    <xf numFmtId="49" fontId="2" fillId="0" borderId="37" xfId="58" applyNumberFormat="1" applyFont="1" applyBorder="1" applyAlignment="1">
      <alignment horizontal="left" vertical="center" indent="1"/>
      <protection/>
    </xf>
    <xf numFmtId="4" fontId="7" fillId="0" borderId="47" xfId="58" applyNumberFormat="1" applyFont="1" applyBorder="1" applyAlignment="1">
      <alignment vertical="center" wrapText="1"/>
      <protection/>
    </xf>
    <xf numFmtId="4" fontId="7" fillId="0" borderId="43" xfId="58" applyNumberFormat="1" applyFont="1" applyBorder="1" applyAlignment="1">
      <alignment vertical="center" wrapText="1"/>
      <protection/>
    </xf>
    <xf numFmtId="4" fontId="7" fillId="0" borderId="44" xfId="58" applyNumberFormat="1" applyFont="1" applyBorder="1" applyAlignment="1">
      <alignment vertical="center" wrapText="1"/>
      <protection/>
    </xf>
    <xf numFmtId="4" fontId="7" fillId="0" borderId="16" xfId="58" applyNumberFormat="1" applyFont="1" applyBorder="1" applyAlignment="1">
      <alignment vertical="center" wrapText="1"/>
      <protection/>
    </xf>
    <xf numFmtId="4" fontId="3" fillId="35" borderId="84" xfId="58" applyNumberFormat="1" applyFont="1" applyFill="1" applyBorder="1" applyAlignment="1">
      <alignment vertical="center" wrapText="1"/>
      <protection/>
    </xf>
    <xf numFmtId="4" fontId="3" fillId="35" borderId="85" xfId="58" applyNumberFormat="1" applyFont="1" applyFill="1" applyBorder="1" applyAlignment="1">
      <alignment vertical="center" wrapText="1"/>
      <protection/>
    </xf>
    <xf numFmtId="4" fontId="3" fillId="35" borderId="86" xfId="58" applyNumberFormat="1" applyFont="1" applyFill="1" applyBorder="1" applyAlignment="1">
      <alignment vertical="center" wrapText="1"/>
      <protection/>
    </xf>
    <xf numFmtId="4" fontId="2" fillId="0" borderId="31" xfId="58" applyNumberFormat="1" applyFont="1" applyFill="1" applyBorder="1" applyAlignment="1">
      <alignment wrapText="1"/>
      <protection/>
    </xf>
    <xf numFmtId="4" fontId="3" fillId="0" borderId="17" xfId="58" applyNumberFormat="1" applyFont="1" applyBorder="1" applyAlignment="1">
      <alignment vertical="center" wrapText="1"/>
      <protection/>
    </xf>
    <xf numFmtId="4" fontId="3" fillId="0" borderId="32" xfId="58" applyNumberFormat="1" applyFont="1" applyBorder="1" applyAlignment="1">
      <alignment vertical="center" wrapText="1"/>
      <protection/>
    </xf>
    <xf numFmtId="4" fontId="2" fillId="0" borderId="53" xfId="58" applyNumberFormat="1" applyFont="1" applyFill="1" applyBorder="1" applyAlignment="1">
      <alignment wrapText="1"/>
      <protection/>
    </xf>
    <xf numFmtId="4" fontId="3" fillId="0" borderId="56" xfId="58" applyNumberFormat="1" applyFont="1" applyBorder="1" applyAlignment="1">
      <alignment vertical="center" wrapText="1"/>
      <protection/>
    </xf>
    <xf numFmtId="3" fontId="3" fillId="35" borderId="21" xfId="0" applyNumberFormat="1" applyFont="1" applyFill="1" applyBorder="1" applyAlignment="1">
      <alignment horizontal="center" vertical="center" wrapText="1"/>
    </xf>
    <xf numFmtId="3" fontId="3" fillId="35" borderId="22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2" fillId="1" borderId="87" xfId="0" applyFont="1" applyFill="1" applyBorder="1" applyAlignment="1">
      <alignment horizontal="center" vertical="center"/>
    </xf>
    <xf numFmtId="0" fontId="3" fillId="1" borderId="88" xfId="0" applyFont="1" applyFill="1" applyBorder="1" applyAlignment="1">
      <alignment horizontal="left" vertical="center"/>
    </xf>
    <xf numFmtId="0" fontId="3" fillId="1" borderId="89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vertical="center" wrapText="1"/>
    </xf>
    <xf numFmtId="0" fontId="2" fillId="0" borderId="79" xfId="0" applyFont="1" applyBorder="1" applyAlignment="1">
      <alignment vertical="center"/>
    </xf>
    <xf numFmtId="3" fontId="3" fillId="1" borderId="87" xfId="0" applyNumberFormat="1" applyFont="1" applyFill="1" applyBorder="1" applyAlignment="1">
      <alignment horizontal="right" vertical="center"/>
    </xf>
    <xf numFmtId="3" fontId="3" fillId="1" borderId="90" xfId="0" applyNumberFormat="1" applyFont="1" applyFill="1" applyBorder="1" applyAlignment="1">
      <alignment horizontal="right" vertical="center"/>
    </xf>
    <xf numFmtId="3" fontId="3" fillId="1" borderId="91" xfId="0" applyNumberFormat="1" applyFont="1" applyFill="1" applyBorder="1" applyAlignment="1">
      <alignment horizontal="right" vertical="center"/>
    </xf>
    <xf numFmtId="3" fontId="2" fillId="0" borderId="28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3" fillId="0" borderId="79" xfId="0" applyNumberFormat="1" applyFont="1" applyBorder="1" applyAlignment="1">
      <alignment vertical="center"/>
    </xf>
    <xf numFmtId="3" fontId="3" fillId="1" borderId="75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" fontId="3" fillId="35" borderId="92" xfId="0" applyNumberFormat="1" applyFont="1" applyFill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2" fillId="0" borderId="21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2" fillId="0" borderId="72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3" fillId="35" borderId="63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vertical="center" wrapText="1"/>
    </xf>
    <xf numFmtId="3" fontId="2" fillId="0" borderId="60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3" fillId="0" borderId="58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3" fillId="0" borderId="31" xfId="0" applyFont="1" applyFill="1" applyBorder="1" applyAlignment="1">
      <alignment vertical="center" wrapText="1"/>
    </xf>
    <xf numFmtId="3" fontId="3" fillId="0" borderId="63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2" fillId="0" borderId="16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31" xfId="0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32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32" xfId="0" applyFont="1" applyFill="1" applyBorder="1" applyAlignment="1">
      <alignment vertical="center" wrapText="1"/>
    </xf>
    <xf numFmtId="3" fontId="3" fillId="0" borderId="3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left" vertical="center" indent="1"/>
    </xf>
    <xf numFmtId="0" fontId="3" fillId="34" borderId="29" xfId="0" applyFont="1" applyFill="1" applyBorder="1" applyAlignment="1">
      <alignment vertical="center" wrapText="1"/>
    </xf>
    <xf numFmtId="3" fontId="3" fillId="34" borderId="59" xfId="0" applyNumberFormat="1" applyFont="1" applyFill="1" applyBorder="1" applyAlignment="1">
      <alignment vertical="center" wrapText="1"/>
    </xf>
    <xf numFmtId="3" fontId="3" fillId="34" borderId="29" xfId="0" applyNumberFormat="1" applyFont="1" applyFill="1" applyBorder="1" applyAlignment="1">
      <alignment vertical="center" wrapText="1"/>
    </xf>
    <xf numFmtId="3" fontId="3" fillId="34" borderId="14" xfId="0" applyNumberFormat="1" applyFont="1" applyFill="1" applyBorder="1" applyAlignment="1">
      <alignment vertical="center" wrapText="1"/>
    </xf>
    <xf numFmtId="3" fontId="3" fillId="34" borderId="13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58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horizontal="left" vertical="center" indent="1"/>
    </xf>
    <xf numFmtId="0" fontId="3" fillId="35" borderId="14" xfId="0" applyFont="1" applyFill="1" applyBorder="1" applyAlignment="1">
      <alignment horizontal="left" vertical="center" indent="1"/>
    </xf>
    <xf numFmtId="0" fontId="3" fillId="35" borderId="29" xfId="0" applyFont="1" applyFill="1" applyBorder="1" applyAlignment="1">
      <alignment vertical="center" wrapText="1"/>
    </xf>
    <xf numFmtId="3" fontId="3" fillId="35" borderId="76" xfId="0" applyNumberFormat="1" applyFont="1" applyFill="1" applyBorder="1" applyAlignment="1">
      <alignment vertical="center" wrapText="1"/>
    </xf>
    <xf numFmtId="3" fontId="3" fillId="35" borderId="14" xfId="0" applyNumberFormat="1" applyFont="1" applyFill="1" applyBorder="1" applyAlignment="1">
      <alignment vertical="center" wrapText="1"/>
    </xf>
    <xf numFmtId="3" fontId="3" fillId="35" borderId="29" xfId="0" applyNumberFormat="1" applyFont="1" applyFill="1" applyBorder="1" applyAlignment="1">
      <alignment vertical="center" wrapText="1"/>
    </xf>
    <xf numFmtId="3" fontId="3" fillId="35" borderId="59" xfId="0" applyNumberFormat="1" applyFont="1" applyFill="1" applyBorder="1" applyAlignment="1">
      <alignment vertical="center" wrapText="1"/>
    </xf>
    <xf numFmtId="3" fontId="3" fillId="35" borderId="13" xfId="0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indent="1"/>
    </xf>
    <xf numFmtId="0" fontId="3" fillId="33" borderId="14" xfId="0" applyFont="1" applyFill="1" applyBorder="1" applyAlignment="1">
      <alignment horizontal="left" vertical="center" indent="1"/>
    </xf>
    <xf numFmtId="0" fontId="2" fillId="33" borderId="29" xfId="0" applyFont="1" applyFill="1" applyBorder="1" applyAlignment="1">
      <alignment vertical="center"/>
    </xf>
    <xf numFmtId="3" fontId="3" fillId="33" borderId="76" xfId="0" applyNumberFormat="1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29" xfId="0" applyNumberFormat="1" applyFont="1" applyFill="1" applyBorder="1" applyAlignment="1">
      <alignment vertical="center"/>
    </xf>
    <xf numFmtId="3" fontId="3" fillId="33" borderId="59" xfId="0" applyNumberFormat="1" applyFont="1" applyFill="1" applyBorder="1" applyAlignment="1">
      <alignment vertical="center"/>
    </xf>
    <xf numFmtId="3" fontId="3" fillId="33" borderId="13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horizontal="center" vertical="center" wrapText="1"/>
    </xf>
    <xf numFmtId="3" fontId="3" fillId="35" borderId="15" xfId="0" applyNumberFormat="1" applyFont="1" applyFill="1" applyBorder="1" applyAlignment="1">
      <alignment horizontal="center" vertical="center" wrapText="1"/>
    </xf>
    <xf numFmtId="3" fontId="3" fillId="35" borderId="59" xfId="0" applyNumberFormat="1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12" fillId="35" borderId="9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3" fontId="18" fillId="35" borderId="10" xfId="58" applyNumberFormat="1" applyFont="1" applyFill="1" applyBorder="1" applyAlignment="1">
      <alignment horizontal="center" vertical="center" wrapText="1"/>
      <protection/>
    </xf>
    <xf numFmtId="3" fontId="12" fillId="0" borderId="55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71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88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3" fillId="35" borderId="68" xfId="0" applyNumberFormat="1" applyFont="1" applyFill="1" applyBorder="1" applyAlignment="1">
      <alignment vertical="center"/>
    </xf>
    <xf numFmtId="3" fontId="3" fillId="1" borderId="40" xfId="62" applyNumberFormat="1" applyFont="1" applyFill="1" applyBorder="1" applyAlignment="1" applyProtection="1">
      <alignment vertical="center" wrapText="1"/>
      <protection/>
    </xf>
    <xf numFmtId="3" fontId="2" fillId="0" borderId="43" xfId="62" applyNumberFormat="1" applyFont="1" applyFill="1" applyBorder="1" applyAlignment="1" applyProtection="1">
      <alignment vertical="center" wrapText="1"/>
      <protection/>
    </xf>
    <xf numFmtId="3" fontId="2" fillId="0" borderId="57" xfId="62" applyNumberFormat="1" applyFont="1" applyBorder="1" applyAlignment="1" applyProtection="1">
      <alignment vertical="center" wrapText="1"/>
      <protection/>
    </xf>
    <xf numFmtId="3" fontId="2" fillId="0" borderId="35" xfId="62" applyNumberFormat="1" applyFont="1" applyFill="1" applyBorder="1" applyAlignment="1" applyProtection="1">
      <alignment vertical="center" wrapText="1"/>
      <protection/>
    </xf>
    <xf numFmtId="3" fontId="2" fillId="0" borderId="43" xfId="62" applyNumberFormat="1" applyFont="1" applyFill="1" applyBorder="1" applyAlignment="1" applyProtection="1">
      <alignment horizontal="right" vertical="center" wrapText="1"/>
      <protection/>
    </xf>
    <xf numFmtId="3" fontId="2" fillId="0" borderId="43" xfId="62" applyNumberFormat="1" applyFont="1" applyBorder="1" applyAlignment="1" applyProtection="1">
      <alignment horizontal="right" vertical="center" wrapText="1"/>
      <protection/>
    </xf>
    <xf numFmtId="0" fontId="2" fillId="0" borderId="31" xfId="58" applyFont="1" applyFill="1" applyBorder="1" applyAlignment="1">
      <alignment vertical="center" wrapText="1"/>
      <protection/>
    </xf>
    <xf numFmtId="0" fontId="2" fillId="0" borderId="22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3" fillId="35" borderId="35" xfId="58" applyFont="1" applyFill="1" applyBorder="1" applyAlignment="1">
      <alignment horizontal="center" vertical="center" wrapText="1"/>
      <protection/>
    </xf>
    <xf numFmtId="0" fontId="2" fillId="0" borderId="79" xfId="0" applyFont="1" applyFill="1" applyBorder="1" applyAlignment="1">
      <alignment vertical="center"/>
    </xf>
    <xf numFmtId="3" fontId="2" fillId="0" borderId="94" xfId="0" applyNumberFormat="1" applyFont="1" applyFill="1" applyBorder="1" applyAlignment="1">
      <alignment vertical="center"/>
    </xf>
    <xf numFmtId="3" fontId="2" fillId="0" borderId="79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/>
    </xf>
    <xf numFmtId="3" fontId="3" fillId="35" borderId="73" xfId="0" applyNumberFormat="1" applyFont="1" applyFill="1" applyBorder="1" applyAlignment="1">
      <alignment vertical="center"/>
    </xf>
    <xf numFmtId="3" fontId="3" fillId="35" borderId="76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61" xfId="0" applyNumberFormat="1" applyFont="1" applyFill="1" applyBorder="1" applyAlignment="1">
      <alignment vertical="center"/>
    </xf>
    <xf numFmtId="3" fontId="2" fillId="0" borderId="95" xfId="0" applyNumberFormat="1" applyFont="1" applyFill="1" applyBorder="1" applyAlignment="1">
      <alignment vertical="center"/>
    </xf>
    <xf numFmtId="3" fontId="2" fillId="0" borderId="96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3" fillId="35" borderId="18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vertical="center"/>
    </xf>
    <xf numFmtId="3" fontId="3" fillId="35" borderId="17" xfId="0" applyNumberFormat="1" applyFont="1" applyFill="1" applyBorder="1" applyAlignment="1">
      <alignment horizontal="center" vertical="center" wrapText="1"/>
    </xf>
    <xf numFmtId="4" fontId="3" fillId="0" borderId="47" xfId="58" applyNumberFormat="1" applyFont="1" applyFill="1" applyBorder="1" applyAlignment="1">
      <alignment vertical="center" wrapText="1"/>
      <protection/>
    </xf>
    <xf numFmtId="0" fontId="57" fillId="0" borderId="31" xfId="0" applyFont="1" applyFill="1" applyBorder="1" applyAlignment="1">
      <alignment vertical="center" wrapText="1"/>
    </xf>
    <xf numFmtId="0" fontId="57" fillId="0" borderId="32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57" fillId="0" borderId="10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3" fontId="3" fillId="0" borderId="55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 indent="1"/>
    </xf>
    <xf numFmtId="0" fontId="2" fillId="0" borderId="24" xfId="0" applyFont="1" applyFill="1" applyBorder="1" applyAlignment="1">
      <alignment horizontal="left" vertical="center" indent="1"/>
    </xf>
    <xf numFmtId="0" fontId="2" fillId="0" borderId="2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5" borderId="2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7" xfId="0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3" fontId="3" fillId="0" borderId="20" xfId="58" applyNumberFormat="1" applyFont="1" applyBorder="1" applyAlignment="1">
      <alignment horizontal="left" vertical="center"/>
      <protection/>
    </xf>
    <xf numFmtId="0" fontId="2" fillId="0" borderId="31" xfId="58" applyFont="1" applyFill="1" applyBorder="1" applyAlignment="1">
      <alignment horizontal="left" vertical="center" wrapText="1"/>
      <protection/>
    </xf>
    <xf numFmtId="3" fontId="3" fillId="35" borderId="66" xfId="0" applyNumberFormat="1" applyFont="1" applyFill="1" applyBorder="1" applyAlignment="1">
      <alignment horizontal="center" vertical="center" wrapText="1"/>
    </xf>
    <xf numFmtId="3" fontId="2" fillId="0" borderId="0" xfId="58" applyNumberFormat="1" applyFont="1" applyBorder="1" applyAlignment="1">
      <alignment vertical="center"/>
      <protection/>
    </xf>
    <xf numFmtId="49" fontId="3" fillId="35" borderId="21" xfId="0" applyNumberFormat="1" applyFont="1" applyFill="1" applyBorder="1" applyAlignment="1">
      <alignment horizontal="center" vertical="center" wrapText="1"/>
    </xf>
    <xf numFmtId="3" fontId="58" fillId="0" borderId="11" xfId="0" applyNumberFormat="1" applyFont="1" applyFill="1" applyBorder="1" applyAlignment="1">
      <alignment vertical="center"/>
    </xf>
    <xf numFmtId="0" fontId="58" fillId="0" borderId="22" xfId="0" applyFon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97" xfId="0" applyNumberFormat="1" applyFont="1" applyFill="1" applyBorder="1" applyAlignment="1">
      <alignment vertical="center"/>
    </xf>
    <xf numFmtId="3" fontId="3" fillId="0" borderId="70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vertical="center"/>
    </xf>
    <xf numFmtId="0" fontId="11" fillId="0" borderId="31" xfId="59" applyFont="1" applyFill="1" applyBorder="1" applyAlignment="1">
      <alignment vertical="center" wrapText="1"/>
      <protection/>
    </xf>
    <xf numFmtId="3" fontId="11" fillId="0" borderId="43" xfId="59" applyNumberFormat="1" applyFont="1" applyFill="1" applyBorder="1" applyAlignment="1">
      <alignment vertical="center"/>
      <protection/>
    </xf>
    <xf numFmtId="3" fontId="2" fillId="0" borderId="44" xfId="58" applyNumberFormat="1" applyFont="1" applyBorder="1" applyAlignment="1">
      <alignment horizontal="left" vertical="center" wrapText="1"/>
      <protection/>
    </xf>
    <xf numFmtId="3" fontId="11" fillId="0" borderId="10" xfId="59" applyNumberFormat="1" applyFont="1" applyFill="1" applyBorder="1" applyAlignment="1">
      <alignment vertical="center"/>
      <protection/>
    </xf>
    <xf numFmtId="0" fontId="11" fillId="0" borderId="98" xfId="40" applyFont="1" applyFill="1" applyBorder="1" applyAlignment="1">
      <alignment vertical="center" wrapText="1"/>
      <protection/>
    </xf>
    <xf numFmtId="3" fontId="11" fillId="0" borderId="99" xfId="40" applyNumberFormat="1" applyFont="1" applyFill="1" applyBorder="1" applyAlignment="1">
      <alignment vertical="center"/>
      <protection/>
    </xf>
    <xf numFmtId="3" fontId="11" fillId="0" borderId="21" xfId="59" applyNumberFormat="1" applyFont="1" applyFill="1" applyBorder="1" applyAlignment="1">
      <alignment vertical="center"/>
      <protection/>
    </xf>
    <xf numFmtId="3" fontId="11" fillId="0" borderId="16" xfId="59" applyNumberFormat="1" applyFont="1" applyFill="1" applyBorder="1" applyAlignment="1">
      <alignment vertical="center"/>
      <protection/>
    </xf>
    <xf numFmtId="3" fontId="11" fillId="0" borderId="35" xfId="59" applyNumberFormat="1" applyFont="1" applyFill="1" applyBorder="1" applyAlignment="1">
      <alignment vertical="center"/>
      <protection/>
    </xf>
    <xf numFmtId="3" fontId="11" fillId="0" borderId="11" xfId="59" applyNumberFormat="1" applyFont="1" applyFill="1" applyBorder="1" applyAlignment="1">
      <alignment vertical="center"/>
      <protection/>
    </xf>
    <xf numFmtId="3" fontId="11" fillId="0" borderId="22" xfId="59" applyNumberFormat="1" applyFont="1" applyFill="1" applyBorder="1" applyAlignment="1">
      <alignment vertical="center"/>
      <protection/>
    </xf>
    <xf numFmtId="3" fontId="11" fillId="0" borderId="17" xfId="59" applyNumberFormat="1" applyFont="1" applyFill="1" applyBorder="1" applyAlignment="1">
      <alignment vertical="center"/>
      <protection/>
    </xf>
    <xf numFmtId="3" fontId="12" fillId="33" borderId="100" xfId="0" applyNumberFormat="1" applyFont="1" applyFill="1" applyBorder="1" applyAlignment="1">
      <alignment vertical="center"/>
    </xf>
    <xf numFmtId="3" fontId="12" fillId="33" borderId="78" xfId="0" applyNumberFormat="1" applyFont="1" applyFill="1" applyBorder="1" applyAlignment="1">
      <alignment vertical="center"/>
    </xf>
    <xf numFmtId="4" fontId="3" fillId="0" borderId="53" xfId="58" applyNumberFormat="1" applyFont="1" applyFill="1" applyBorder="1" applyAlignment="1">
      <alignment vertical="center" wrapText="1"/>
      <protection/>
    </xf>
    <xf numFmtId="4" fontId="2" fillId="0" borderId="16" xfId="58" applyNumberFormat="1" applyFont="1" applyFill="1" applyBorder="1" applyAlignment="1">
      <alignment vertical="center"/>
      <protection/>
    </xf>
    <xf numFmtId="4" fontId="7" fillId="0" borderId="53" xfId="58" applyNumberFormat="1" applyFont="1" applyFill="1" applyBorder="1" applyAlignment="1">
      <alignment vertical="center"/>
      <protection/>
    </xf>
    <xf numFmtId="4" fontId="2" fillId="0" borderId="31" xfId="58" applyNumberFormat="1" applyFont="1" applyFill="1" applyBorder="1" applyAlignment="1">
      <alignment vertical="center"/>
      <protection/>
    </xf>
    <xf numFmtId="4" fontId="2" fillId="0" borderId="53" xfId="58" applyNumberFormat="1" applyFont="1" applyFill="1" applyBorder="1" applyAlignment="1">
      <alignment vertical="center"/>
      <protection/>
    </xf>
    <xf numFmtId="4" fontId="2" fillId="0" borderId="16" xfId="58" applyNumberFormat="1" applyFont="1" applyFill="1" applyBorder="1" applyAlignment="1">
      <alignment vertical="center" wrapText="1"/>
      <protection/>
    </xf>
    <xf numFmtId="4" fontId="7" fillId="0" borderId="31" xfId="58" applyNumberFormat="1" applyFont="1" applyFill="1" applyBorder="1" applyAlignment="1">
      <alignment vertical="center" wrapText="1"/>
      <protection/>
    </xf>
    <xf numFmtId="4" fontId="2" fillId="0" borderId="53" xfId="58" applyNumberFormat="1" applyFont="1" applyFill="1" applyBorder="1" applyAlignment="1">
      <alignment vertical="center" wrapText="1"/>
      <protection/>
    </xf>
    <xf numFmtId="4" fontId="2" fillId="0" borderId="16" xfId="58" applyNumberFormat="1" applyFont="1" applyFill="1" applyBorder="1" applyAlignment="1">
      <alignment wrapText="1"/>
      <protection/>
    </xf>
    <xf numFmtId="3" fontId="2" fillId="0" borderId="10" xfId="62" applyNumberFormat="1" applyFont="1" applyFill="1" applyBorder="1" applyAlignment="1" applyProtection="1">
      <alignment horizontal="right" vertical="center" wrapText="1"/>
      <protection/>
    </xf>
    <xf numFmtId="3" fontId="2" fillId="0" borderId="101" xfId="58" applyNumberFormat="1" applyFont="1" applyFill="1" applyBorder="1" applyAlignment="1">
      <alignment vertical="center"/>
      <protection/>
    </xf>
    <xf numFmtId="3" fontId="2" fillId="0" borderId="40" xfId="6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left" vertical="center"/>
    </xf>
    <xf numFmtId="3" fontId="12" fillId="35" borderId="63" xfId="0" applyNumberFormat="1" applyFont="1" applyFill="1" applyBorder="1" applyAlignment="1">
      <alignment horizontal="center" vertical="center" wrapText="1"/>
    </xf>
    <xf numFmtId="3" fontId="3" fillId="35" borderId="16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3" fontId="3" fillId="0" borderId="55" xfId="58" applyNumberFormat="1" applyFont="1" applyFill="1" applyBorder="1" applyAlignment="1">
      <alignment vertical="center"/>
      <protection/>
    </xf>
    <xf numFmtId="3" fontId="2" fillId="0" borderId="55" xfId="58" applyNumberFormat="1" applyFont="1" applyFill="1" applyBorder="1" applyAlignment="1">
      <alignment vertical="center"/>
      <protection/>
    </xf>
    <xf numFmtId="3" fontId="3" fillId="0" borderId="26" xfId="58" applyNumberFormat="1" applyFont="1" applyFill="1" applyBorder="1" applyAlignment="1">
      <alignment vertical="center"/>
      <protection/>
    </xf>
    <xf numFmtId="4" fontId="3" fillId="35" borderId="102" xfId="58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1" borderId="14" xfId="0" applyFont="1" applyFill="1" applyBorder="1" applyAlignment="1">
      <alignment horizontal="left" vertical="center"/>
    </xf>
    <xf numFmtId="0" fontId="12" fillId="1" borderId="13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18" xfId="0" applyFont="1" applyFill="1" applyBorder="1" applyAlignment="1">
      <alignment horizontal="left" vertical="center"/>
    </xf>
    <xf numFmtId="0" fontId="12" fillId="34" borderId="13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14" fillId="37" borderId="13" xfId="0" applyFont="1" applyFill="1" applyBorder="1" applyAlignment="1">
      <alignment horizontal="left" vertical="center"/>
    </xf>
    <xf numFmtId="0" fontId="14" fillId="37" borderId="14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37" borderId="19" xfId="0" applyFont="1" applyFill="1" applyBorder="1" applyAlignment="1">
      <alignment horizontal="left" vertical="center"/>
    </xf>
    <xf numFmtId="0" fontId="12" fillId="37" borderId="15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3" fillId="0" borderId="0" xfId="58" applyFont="1" applyFill="1" applyAlignment="1">
      <alignment vertical="center"/>
      <protection/>
    </xf>
    <xf numFmtId="0" fontId="3" fillId="0" borderId="0" xfId="58" applyFont="1" applyFill="1" applyAlignment="1">
      <alignment vertical="center" wrapText="1"/>
      <protection/>
    </xf>
    <xf numFmtId="3" fontId="3" fillId="35" borderId="32" xfId="0" applyNumberFormat="1" applyFont="1" applyFill="1" applyBorder="1" applyAlignment="1">
      <alignment horizontal="center" vertical="center" wrapText="1"/>
    </xf>
    <xf numFmtId="3" fontId="3" fillId="35" borderId="31" xfId="0" applyNumberFormat="1" applyFont="1" applyFill="1" applyBorder="1" applyAlignment="1">
      <alignment horizontal="center" vertical="center" wrapText="1"/>
    </xf>
    <xf numFmtId="3" fontId="3" fillId="35" borderId="2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3" fontId="2" fillId="0" borderId="36" xfId="58" applyNumberFormat="1" applyFont="1" applyBorder="1" applyAlignment="1">
      <alignment horizontal="left" vertical="center" wrapText="1"/>
      <protection/>
    </xf>
    <xf numFmtId="3" fontId="2" fillId="0" borderId="44" xfId="58" applyNumberFormat="1" applyFont="1" applyFill="1" applyBorder="1" applyAlignment="1">
      <alignment horizontal="left" vertical="center" wrapText="1"/>
      <protection/>
    </xf>
    <xf numFmtId="3" fontId="2" fillId="0" borderId="21" xfId="59" applyNumberFormat="1" applyFont="1" applyFill="1" applyBorder="1" applyAlignment="1">
      <alignment vertical="center"/>
      <protection/>
    </xf>
    <xf numFmtId="0" fontId="2" fillId="0" borderId="31" xfId="59" applyFont="1" applyFill="1" applyBorder="1" applyAlignment="1">
      <alignment vertical="center" wrapText="1"/>
      <protection/>
    </xf>
    <xf numFmtId="3" fontId="2" fillId="0" borderId="43" xfId="59" applyNumberFormat="1" applyFont="1" applyFill="1" applyBorder="1" applyAlignment="1">
      <alignment vertical="center"/>
      <protection/>
    </xf>
    <xf numFmtId="3" fontId="2" fillId="0" borderId="10" xfId="59" applyNumberFormat="1" applyFont="1" applyFill="1" applyBorder="1" applyAlignment="1">
      <alignment vertical="center"/>
      <protection/>
    </xf>
    <xf numFmtId="3" fontId="2" fillId="0" borderId="16" xfId="59" applyNumberFormat="1" applyFont="1" applyFill="1" applyBorder="1" applyAlignment="1">
      <alignment vertical="center"/>
      <protection/>
    </xf>
    <xf numFmtId="0" fontId="11" fillId="0" borderId="103" xfId="40" applyFont="1" applyFill="1" applyBorder="1" applyAlignment="1">
      <alignment vertical="center" wrapText="1"/>
      <protection/>
    </xf>
    <xf numFmtId="0" fontId="2" fillId="0" borderId="103" xfId="40" applyFont="1" applyFill="1" applyBorder="1" applyAlignment="1">
      <alignment vertical="center" wrapText="1"/>
      <protection/>
    </xf>
    <xf numFmtId="3" fontId="2" fillId="0" borderId="31" xfId="58" applyNumberFormat="1" applyFont="1" applyBorder="1" applyAlignment="1">
      <alignment horizontal="left" vertical="center" wrapText="1"/>
      <protection/>
    </xf>
    <xf numFmtId="0" fontId="11" fillId="0" borderId="25" xfId="0" applyFont="1" applyFill="1" applyBorder="1" applyAlignment="1">
      <alignment horizontal="left" vertical="center" indent="1"/>
    </xf>
    <xf numFmtId="0" fontId="11" fillId="0" borderId="24" xfId="0" applyFont="1" applyFill="1" applyBorder="1" applyAlignment="1">
      <alignment horizontal="left" vertical="center" indent="1"/>
    </xf>
    <xf numFmtId="3" fontId="2" fillId="0" borderId="27" xfId="58" applyNumberFormat="1" applyFont="1" applyBorder="1" applyAlignment="1">
      <alignment horizontal="left" vertical="center"/>
      <protection/>
    </xf>
    <xf numFmtId="0" fontId="12" fillId="35" borderId="77" xfId="0" applyFont="1" applyFill="1" applyBorder="1" applyAlignment="1">
      <alignment horizontal="left" vertical="center" indent="1"/>
    </xf>
    <xf numFmtId="0" fontId="12" fillId="35" borderId="78" xfId="0" applyFont="1" applyFill="1" applyBorder="1" applyAlignment="1">
      <alignment horizontal="left" vertical="center" indent="1"/>
    </xf>
    <xf numFmtId="0" fontId="12" fillId="35" borderId="65" xfId="0" applyFont="1" applyFill="1" applyBorder="1" applyAlignment="1">
      <alignment vertical="center" wrapText="1"/>
    </xf>
    <xf numFmtId="3" fontId="12" fillId="35" borderId="104" xfId="0" applyNumberFormat="1" applyFont="1" applyFill="1" applyBorder="1" applyAlignment="1">
      <alignment vertical="center" wrapText="1"/>
    </xf>
    <xf numFmtId="3" fontId="12" fillId="35" borderId="77" xfId="0" applyNumberFormat="1" applyFont="1" applyFill="1" applyBorder="1" applyAlignment="1">
      <alignment vertical="center" wrapText="1"/>
    </xf>
    <xf numFmtId="3" fontId="12" fillId="35" borderId="78" xfId="0" applyNumberFormat="1" applyFont="1" applyFill="1" applyBorder="1" applyAlignment="1">
      <alignment vertical="center" wrapText="1"/>
    </xf>
    <xf numFmtId="3" fontId="3" fillId="35" borderId="43" xfId="58" applyNumberFormat="1" applyFont="1" applyFill="1" applyBorder="1" applyAlignment="1">
      <alignment horizontal="center" vertical="center" wrapText="1"/>
      <protection/>
    </xf>
    <xf numFmtId="3" fontId="3" fillId="35" borderId="10" xfId="58" applyNumberFormat="1" applyFont="1" applyFill="1" applyBorder="1" applyAlignment="1">
      <alignment horizontal="center" vertical="center" wrapText="1"/>
      <protection/>
    </xf>
    <xf numFmtId="3" fontId="3" fillId="35" borderId="31" xfId="58" applyNumberFormat="1" applyFont="1" applyFill="1" applyBorder="1" applyAlignment="1">
      <alignment horizontal="center" vertical="center" wrapText="1"/>
      <protection/>
    </xf>
    <xf numFmtId="3" fontId="3" fillId="35" borderId="16" xfId="58" applyNumberFormat="1" applyFont="1" applyFill="1" applyBorder="1" applyAlignment="1">
      <alignment horizontal="center" vertical="center" wrapText="1"/>
      <protection/>
    </xf>
    <xf numFmtId="3" fontId="3" fillId="35" borderId="21" xfId="58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35" borderId="41" xfId="58" applyNumberFormat="1" applyFont="1" applyFill="1" applyBorder="1" applyAlignment="1">
      <alignment horizontal="center" vertical="center" wrapText="1"/>
      <protection/>
    </xf>
    <xf numFmtId="3" fontId="3" fillId="35" borderId="44" xfId="58" applyNumberFormat="1" applyFont="1" applyFill="1" applyBorder="1" applyAlignment="1">
      <alignment horizontal="center" vertical="center" wrapText="1"/>
      <protection/>
    </xf>
    <xf numFmtId="3" fontId="3" fillId="35" borderId="105" xfId="58" applyNumberFormat="1" applyFont="1" applyFill="1" applyBorder="1" applyAlignment="1">
      <alignment horizontal="center" vertical="center" wrapText="1"/>
      <protection/>
    </xf>
    <xf numFmtId="3" fontId="3" fillId="35" borderId="28" xfId="58" applyNumberFormat="1" applyFont="1" applyFill="1" applyBorder="1" applyAlignment="1">
      <alignment horizontal="center" vertical="center"/>
      <protection/>
    </xf>
    <xf numFmtId="3" fontId="3" fillId="35" borderId="26" xfId="58" applyNumberFormat="1" applyFont="1" applyFill="1" applyBorder="1" applyAlignment="1">
      <alignment horizontal="center" vertical="center"/>
      <protection/>
    </xf>
    <xf numFmtId="3" fontId="3" fillId="35" borderId="30" xfId="58" applyNumberFormat="1" applyFont="1" applyFill="1" applyBorder="1" applyAlignment="1">
      <alignment horizontal="center" vertical="center"/>
      <protection/>
    </xf>
    <xf numFmtId="0" fontId="3" fillId="35" borderId="26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79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6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0"/>
    </xf>
    <xf numFmtId="0" fontId="2" fillId="0" borderId="2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35" borderId="23" xfId="0" applyFont="1" applyFill="1" applyBorder="1" applyAlignment="1">
      <alignment vertical="center"/>
    </xf>
    <xf numFmtId="0" fontId="3" fillId="35" borderId="59" xfId="0" applyFont="1" applyFill="1" applyBorder="1" applyAlignment="1">
      <alignment vertical="center"/>
    </xf>
    <xf numFmtId="0" fontId="3" fillId="35" borderId="28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12" fillId="35" borderId="32" xfId="0" applyNumberFormat="1" applyFont="1" applyFill="1" applyBorder="1" applyAlignment="1">
      <alignment horizontal="center" vertical="center" wrapText="1"/>
    </xf>
    <xf numFmtId="3" fontId="12" fillId="35" borderId="72" xfId="0" applyNumberFormat="1" applyFont="1" applyFill="1" applyBorder="1" applyAlignment="1">
      <alignment horizontal="center" vertical="center" wrapText="1"/>
    </xf>
    <xf numFmtId="3" fontId="12" fillId="35" borderId="65" xfId="0" applyNumberFormat="1" applyFont="1" applyFill="1" applyBorder="1" applyAlignment="1">
      <alignment horizontal="center" vertical="center" wrapText="1"/>
    </xf>
    <xf numFmtId="3" fontId="12" fillId="35" borderId="94" xfId="0" applyNumberFormat="1" applyFont="1" applyFill="1" applyBorder="1" applyAlignment="1">
      <alignment horizontal="center" vertical="center" wrapText="1"/>
    </xf>
    <xf numFmtId="3" fontId="12" fillId="35" borderId="97" xfId="0" applyNumberFormat="1" applyFont="1" applyFill="1" applyBorder="1" applyAlignment="1">
      <alignment horizontal="center" vertical="center" wrapText="1"/>
    </xf>
    <xf numFmtId="3" fontId="12" fillId="35" borderId="69" xfId="0" applyNumberFormat="1" applyFont="1" applyFill="1" applyBorder="1" applyAlignment="1">
      <alignment horizontal="center" vertical="center" wrapText="1"/>
    </xf>
    <xf numFmtId="3" fontId="12" fillId="35" borderId="83" xfId="0" applyNumberFormat="1" applyFont="1" applyFill="1" applyBorder="1" applyAlignment="1">
      <alignment horizontal="center" vertical="center" wrapText="1"/>
    </xf>
    <xf numFmtId="3" fontId="12" fillId="35" borderId="92" xfId="0" applyNumberFormat="1" applyFont="1" applyFill="1" applyBorder="1" applyAlignment="1">
      <alignment horizontal="center" vertical="center" wrapText="1"/>
    </xf>
    <xf numFmtId="3" fontId="12" fillId="35" borderId="55" xfId="0" applyNumberFormat="1" applyFont="1" applyFill="1" applyBorder="1" applyAlignment="1">
      <alignment horizontal="center" vertical="center" wrapText="1"/>
    </xf>
    <xf numFmtId="3" fontId="12" fillId="35" borderId="63" xfId="0" applyNumberFormat="1" applyFont="1" applyFill="1" applyBorder="1" applyAlignment="1">
      <alignment horizontal="center" vertical="center" wrapText="1"/>
    </xf>
    <xf numFmtId="3" fontId="12" fillId="35" borderId="43" xfId="0" applyNumberFormat="1" applyFont="1" applyFill="1" applyBorder="1" applyAlignment="1">
      <alignment horizontal="center" vertical="center" wrapText="1"/>
    </xf>
    <xf numFmtId="3" fontId="12" fillId="35" borderId="70" xfId="0" applyNumberFormat="1" applyFont="1" applyFill="1" applyBorder="1" applyAlignment="1">
      <alignment horizontal="center" vertical="center" wrapText="1"/>
    </xf>
    <xf numFmtId="3" fontId="12" fillId="35" borderId="0" xfId="0" applyNumberFormat="1" applyFont="1" applyFill="1" applyBorder="1" applyAlignment="1">
      <alignment horizontal="center" vertical="center" wrapText="1"/>
    </xf>
    <xf numFmtId="3" fontId="12" fillId="35" borderId="100" xfId="0" applyNumberFormat="1" applyFont="1" applyFill="1" applyBorder="1" applyAlignment="1">
      <alignment horizontal="center" vertical="center" wrapText="1"/>
    </xf>
    <xf numFmtId="0" fontId="12" fillId="35" borderId="87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77" xfId="0" applyFont="1" applyFill="1" applyBorder="1" applyAlignment="1">
      <alignment horizontal="center" vertical="center" wrapText="1"/>
    </xf>
    <xf numFmtId="0" fontId="12" fillId="35" borderId="88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78" xfId="0" applyFont="1" applyFill="1" applyBorder="1" applyAlignment="1">
      <alignment horizontal="center" vertical="center" wrapText="1"/>
    </xf>
    <xf numFmtId="0" fontId="12" fillId="35" borderId="89" xfId="0" applyFont="1" applyFill="1" applyBorder="1" applyAlignment="1">
      <alignment horizontal="center" vertical="center" wrapText="1"/>
    </xf>
    <xf numFmtId="0" fontId="12" fillId="35" borderId="72" xfId="0" applyFont="1" applyFill="1" applyBorder="1" applyAlignment="1">
      <alignment horizontal="center" vertical="center" wrapText="1"/>
    </xf>
    <xf numFmtId="0" fontId="12" fillId="35" borderId="6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" fontId="12" fillId="35" borderId="41" xfId="0" applyNumberFormat="1" applyFont="1" applyFill="1" applyBorder="1" applyAlignment="1">
      <alignment horizontal="center" vertical="center" wrapText="1"/>
    </xf>
    <xf numFmtId="3" fontId="12" fillId="35" borderId="75" xfId="0" applyNumberFormat="1" applyFont="1" applyFill="1" applyBorder="1" applyAlignment="1">
      <alignment horizontal="center" vertical="center" wrapText="1"/>
    </xf>
    <xf numFmtId="3" fontId="12" fillId="35" borderId="81" xfId="0" applyNumberFormat="1" applyFont="1" applyFill="1" applyBorder="1" applyAlignment="1">
      <alignment horizontal="center" vertical="center" wrapText="1"/>
    </xf>
    <xf numFmtId="3" fontId="12" fillId="35" borderId="106" xfId="0" applyNumberFormat="1" applyFont="1" applyFill="1" applyBorder="1" applyAlignment="1">
      <alignment horizontal="center" vertical="center" wrapText="1"/>
    </xf>
    <xf numFmtId="3" fontId="12" fillId="35" borderId="36" xfId="0" applyNumberFormat="1" applyFont="1" applyFill="1" applyBorder="1" applyAlignment="1">
      <alignment horizontal="center" vertical="center" wrapText="1"/>
    </xf>
    <xf numFmtId="0" fontId="3" fillId="0" borderId="0" xfId="58" applyFont="1" applyFill="1" applyAlignment="1">
      <alignment horizontal="left" vertical="center" indent="30"/>
      <protection/>
    </xf>
    <xf numFmtId="0" fontId="3" fillId="0" borderId="0" xfId="58" applyFont="1" applyFill="1" applyAlignment="1">
      <alignment horizontal="left" vertical="center" indent="35"/>
      <protection/>
    </xf>
    <xf numFmtId="3" fontId="3" fillId="35" borderId="69" xfId="58" applyNumberFormat="1" applyFont="1" applyFill="1" applyBorder="1" applyAlignment="1">
      <alignment horizontal="center" vertical="center" wrapText="1"/>
      <protection/>
    </xf>
    <xf numFmtId="3" fontId="3" fillId="35" borderId="83" xfId="58" applyNumberFormat="1" applyFont="1" applyFill="1" applyBorder="1" applyAlignment="1">
      <alignment horizontal="center" vertical="center" wrapText="1"/>
      <protection/>
    </xf>
    <xf numFmtId="3" fontId="3" fillId="35" borderId="92" xfId="58" applyNumberFormat="1" applyFont="1" applyFill="1" applyBorder="1" applyAlignment="1">
      <alignment horizontal="center" vertical="center" wrapText="1"/>
      <protection/>
    </xf>
    <xf numFmtId="49" fontId="12" fillId="35" borderId="53" xfId="0" applyNumberFormat="1" applyFont="1" applyFill="1" applyBorder="1" applyAlignment="1">
      <alignment horizontal="center" vertical="center" wrapText="1"/>
    </xf>
    <xf numFmtId="49" fontId="12" fillId="35" borderId="54" xfId="0" applyNumberFormat="1" applyFont="1" applyFill="1" applyBorder="1" applyAlignment="1">
      <alignment horizontal="center" vertical="center" wrapText="1"/>
    </xf>
    <xf numFmtId="49" fontId="12" fillId="35" borderId="56" xfId="0" applyNumberFormat="1" applyFont="1" applyFill="1" applyBorder="1" applyAlignment="1">
      <alignment horizontal="center" vertical="center" wrapText="1"/>
    </xf>
    <xf numFmtId="49" fontId="12" fillId="35" borderId="83" xfId="0" applyNumberFormat="1" applyFont="1" applyFill="1" applyBorder="1" applyAlignment="1">
      <alignment horizontal="center" vertical="center" wrapText="1"/>
    </xf>
    <xf numFmtId="49" fontId="12" fillId="35" borderId="92" xfId="0" applyNumberFormat="1" applyFont="1" applyFill="1" applyBorder="1" applyAlignment="1">
      <alignment horizontal="center" vertical="center" wrapText="1"/>
    </xf>
    <xf numFmtId="0" fontId="3" fillId="35" borderId="25" xfId="58" applyFont="1" applyFill="1" applyBorder="1" applyAlignment="1">
      <alignment horizontal="center" vertical="center" wrapText="1"/>
      <protection/>
    </xf>
    <xf numFmtId="0" fontId="3" fillId="35" borderId="24" xfId="58" applyFont="1" applyFill="1" applyBorder="1" applyAlignment="1">
      <alignment horizontal="center" vertical="center" wrapText="1"/>
      <protection/>
    </xf>
    <xf numFmtId="0" fontId="3" fillId="35" borderId="66" xfId="58" applyFont="1" applyFill="1" applyBorder="1" applyAlignment="1">
      <alignment horizontal="center" vertical="center" wrapText="1"/>
      <protection/>
    </xf>
    <xf numFmtId="3" fontId="3" fillId="35" borderId="73" xfId="58" applyNumberFormat="1" applyFont="1" applyFill="1" applyBorder="1" applyAlignment="1">
      <alignment horizontal="center" vertical="center"/>
      <protection/>
    </xf>
    <xf numFmtId="3" fontId="3" fillId="35" borderId="76" xfId="58" applyNumberFormat="1" applyFont="1" applyFill="1" applyBorder="1" applyAlignment="1">
      <alignment horizontal="center" vertical="center"/>
      <protection/>
    </xf>
    <xf numFmtId="0" fontId="3" fillId="35" borderId="87" xfId="58" applyFont="1" applyFill="1" applyBorder="1" applyAlignment="1">
      <alignment horizontal="center" vertical="center" wrapText="1"/>
      <protection/>
    </xf>
    <xf numFmtId="0" fontId="3" fillId="35" borderId="19" xfId="58" applyFont="1" applyFill="1" applyBorder="1" applyAlignment="1">
      <alignment horizontal="center" vertical="center" wrapText="1"/>
      <protection/>
    </xf>
    <xf numFmtId="3" fontId="3" fillId="35" borderId="74" xfId="58" applyNumberFormat="1" applyFont="1" applyFill="1" applyBorder="1" applyAlignment="1">
      <alignment horizontal="center" vertical="center" wrapText="1"/>
      <protection/>
    </xf>
    <xf numFmtId="3" fontId="3" fillId="35" borderId="82" xfId="58" applyNumberFormat="1" applyFont="1" applyFill="1" applyBorder="1" applyAlignment="1">
      <alignment horizontal="center" vertical="center" wrapText="1"/>
      <protection/>
    </xf>
    <xf numFmtId="49" fontId="12" fillId="35" borderId="31" xfId="0" applyNumberFormat="1" applyFont="1" applyFill="1" applyBorder="1" applyAlignment="1">
      <alignment horizontal="center" vertical="center" wrapText="1"/>
    </xf>
    <xf numFmtId="49" fontId="12" fillId="35" borderId="27" xfId="0" applyNumberFormat="1" applyFont="1" applyFill="1" applyBorder="1" applyAlignment="1">
      <alignment horizontal="center" vertical="center" wrapText="1"/>
    </xf>
    <xf numFmtId="0" fontId="3" fillId="0" borderId="0" xfId="58" applyFont="1" applyFill="1" applyAlignment="1">
      <alignment horizontal="left" vertical="center" indent="20"/>
      <protection/>
    </xf>
    <xf numFmtId="3" fontId="3" fillId="35" borderId="89" xfId="58" applyNumberFormat="1" applyFont="1" applyFill="1" applyBorder="1" applyAlignment="1">
      <alignment horizontal="center" vertical="center" wrapText="1"/>
      <protection/>
    </xf>
    <xf numFmtId="3" fontId="3" fillId="35" borderId="72" xfId="58" applyNumberFormat="1" applyFont="1" applyFill="1" applyBorder="1" applyAlignment="1">
      <alignment horizontal="center" vertical="center" wrapText="1"/>
      <protection/>
    </xf>
    <xf numFmtId="0" fontId="3" fillId="0" borderId="0" xfId="58" applyFont="1" applyFill="1" applyAlignment="1">
      <alignment horizontal="left" vertical="center" indent="40"/>
      <protection/>
    </xf>
    <xf numFmtId="3" fontId="3" fillId="35" borderId="94" xfId="58" applyNumberFormat="1" applyFont="1" applyFill="1" applyBorder="1" applyAlignment="1">
      <alignment horizontal="center" vertical="center"/>
      <protection/>
    </xf>
    <xf numFmtId="3" fontId="3" fillId="35" borderId="97" xfId="58" applyNumberFormat="1" applyFont="1" applyFill="1" applyBorder="1" applyAlignment="1">
      <alignment horizontal="center" vertical="center"/>
      <protection/>
    </xf>
    <xf numFmtId="3" fontId="3" fillId="35" borderId="41" xfId="58" applyNumberFormat="1" applyFont="1" applyFill="1" applyBorder="1" applyAlignment="1">
      <alignment horizontal="center" vertical="center"/>
      <protection/>
    </xf>
    <xf numFmtId="49" fontId="12" fillId="35" borderId="32" xfId="0" applyNumberFormat="1" applyFont="1" applyFill="1" applyBorder="1" applyAlignment="1">
      <alignment horizontal="center" vertical="center" wrapText="1"/>
    </xf>
    <xf numFmtId="49" fontId="12" fillId="35" borderId="72" xfId="0" applyNumberFormat="1" applyFont="1" applyFill="1" applyBorder="1" applyAlignment="1">
      <alignment horizontal="center" vertical="center" wrapText="1"/>
    </xf>
    <xf numFmtId="49" fontId="12" fillId="35" borderId="65" xfId="0" applyNumberFormat="1" applyFont="1" applyFill="1" applyBorder="1" applyAlignment="1">
      <alignment horizontal="center" vertical="center" wrapText="1"/>
    </xf>
    <xf numFmtId="0" fontId="3" fillId="35" borderId="96" xfId="58" applyFont="1" applyFill="1" applyBorder="1" applyAlignment="1">
      <alignment horizontal="center" vertical="center" wrapText="1"/>
      <protection/>
    </xf>
    <xf numFmtId="0" fontId="3" fillId="35" borderId="93" xfId="58" applyFont="1" applyFill="1" applyBorder="1" applyAlignment="1">
      <alignment horizontal="center" vertical="center" wrapText="1"/>
      <protection/>
    </xf>
    <xf numFmtId="0" fontId="3" fillId="35" borderId="57" xfId="58" applyFont="1" applyFill="1" applyBorder="1" applyAlignment="1">
      <alignment horizontal="center" vertical="center" wrapText="1"/>
      <protection/>
    </xf>
    <xf numFmtId="0" fontId="3" fillId="35" borderId="105" xfId="58" applyFont="1" applyFill="1" applyBorder="1" applyAlignment="1">
      <alignment horizontal="center" vertical="center" wrapText="1"/>
      <protection/>
    </xf>
    <xf numFmtId="3" fontId="3" fillId="35" borderId="68" xfId="58" applyNumberFormat="1" applyFont="1" applyFill="1" applyBorder="1" applyAlignment="1">
      <alignment horizontal="center" vertical="center"/>
      <protection/>
    </xf>
    <xf numFmtId="0" fontId="3" fillId="35" borderId="18" xfId="58" applyFont="1" applyFill="1" applyBorder="1" applyAlignment="1">
      <alignment horizontal="center" vertical="center" wrapText="1"/>
      <protection/>
    </xf>
    <xf numFmtId="3" fontId="3" fillId="35" borderId="58" xfId="58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59" fillId="38" borderId="95" xfId="0" applyNumberFormat="1" applyFont="1" applyFill="1" applyBorder="1" applyAlignment="1">
      <alignment horizontal="center"/>
    </xf>
    <xf numFmtId="3" fontId="59" fillId="38" borderId="91" xfId="0" applyNumberFormat="1" applyFont="1" applyFill="1" applyBorder="1" applyAlignment="1">
      <alignment horizontal="center"/>
    </xf>
    <xf numFmtId="3" fontId="59" fillId="38" borderId="75" xfId="0" applyNumberFormat="1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35" borderId="32" xfId="0" applyNumberFormat="1" applyFont="1" applyFill="1" applyBorder="1" applyAlignment="1">
      <alignment horizontal="center" vertical="center" wrapText="1"/>
    </xf>
    <xf numFmtId="3" fontId="3" fillId="35" borderId="72" xfId="0" applyNumberFormat="1" applyFont="1" applyFill="1" applyBorder="1" applyAlignment="1">
      <alignment horizontal="center" vertical="center" wrapText="1"/>
    </xf>
    <xf numFmtId="3" fontId="3" fillId="35" borderId="65" xfId="0" applyNumberFormat="1" applyFont="1" applyFill="1" applyBorder="1" applyAlignment="1">
      <alignment horizontal="center" vertical="center" wrapText="1"/>
    </xf>
    <xf numFmtId="3" fontId="3" fillId="38" borderId="91" xfId="0" applyNumberFormat="1" applyFont="1" applyFill="1" applyBorder="1" applyAlignment="1">
      <alignment horizontal="center"/>
    </xf>
    <xf numFmtId="3" fontId="3" fillId="38" borderId="75" xfId="0" applyNumberFormat="1" applyFont="1" applyFill="1" applyBorder="1" applyAlignment="1">
      <alignment horizontal="center"/>
    </xf>
    <xf numFmtId="3" fontId="3" fillId="38" borderId="95" xfId="0" applyNumberFormat="1" applyFont="1" applyFill="1" applyBorder="1" applyAlignment="1">
      <alignment horizontal="center"/>
    </xf>
    <xf numFmtId="3" fontId="12" fillId="35" borderId="44" xfId="0" applyNumberFormat="1" applyFont="1" applyFill="1" applyBorder="1" applyAlignment="1">
      <alignment horizontal="center" vertical="center" wrapText="1"/>
    </xf>
    <xf numFmtId="3" fontId="12" fillId="35" borderId="95" xfId="0" applyNumberFormat="1" applyFont="1" applyFill="1" applyBorder="1" applyAlignment="1">
      <alignment horizontal="center" vertical="center" wrapText="1"/>
    </xf>
    <xf numFmtId="3" fontId="12" fillId="35" borderId="91" xfId="0" applyNumberFormat="1" applyFont="1" applyFill="1" applyBorder="1" applyAlignment="1">
      <alignment horizontal="center" vertical="center" wrapText="1"/>
    </xf>
    <xf numFmtId="0" fontId="3" fillId="0" borderId="0" xfId="58" applyFont="1" applyFill="1" applyAlignment="1">
      <alignment horizontal="center" vertical="center"/>
      <protection/>
    </xf>
    <xf numFmtId="0" fontId="3" fillId="35" borderId="77" xfId="58" applyFont="1" applyFill="1" applyBorder="1" applyAlignment="1">
      <alignment horizontal="center" vertical="center" wrapText="1"/>
      <protection/>
    </xf>
    <xf numFmtId="3" fontId="3" fillId="35" borderId="65" xfId="58" applyNumberFormat="1" applyFont="1" applyFill="1" applyBorder="1" applyAlignment="1">
      <alignment horizontal="center" vertical="center" wrapText="1"/>
      <protection/>
    </xf>
    <xf numFmtId="3" fontId="12" fillId="35" borderId="93" xfId="0" applyNumberFormat="1" applyFont="1" applyFill="1" applyBorder="1" applyAlignment="1">
      <alignment horizontal="center" vertical="center" wrapText="1"/>
    </xf>
    <xf numFmtId="3" fontId="12" fillId="35" borderId="57" xfId="0" applyNumberFormat="1" applyFont="1" applyFill="1" applyBorder="1" applyAlignment="1">
      <alignment horizontal="center" vertical="center" wrapText="1"/>
    </xf>
    <xf numFmtId="3" fontId="12" fillId="35" borderId="96" xfId="0" applyNumberFormat="1" applyFont="1" applyFill="1" applyBorder="1" applyAlignment="1">
      <alignment horizontal="center" vertical="center" wrapText="1"/>
    </xf>
    <xf numFmtId="0" fontId="3" fillId="0" borderId="0" xfId="58" applyFont="1" applyFill="1" applyAlignment="1">
      <alignment horizontal="left" vertical="center"/>
      <protection/>
    </xf>
    <xf numFmtId="0" fontId="3" fillId="0" borderId="0" xfId="58" applyFont="1" applyFill="1" applyAlignment="1">
      <alignment horizontal="left" vertical="center" wrapText="1" indent="10"/>
      <protection/>
    </xf>
    <xf numFmtId="43" fontId="3" fillId="35" borderId="107" xfId="58" applyNumberFormat="1" applyFont="1" applyFill="1" applyBorder="1" applyAlignment="1">
      <alignment horizontal="center" vertical="center" wrapText="1"/>
      <protection/>
    </xf>
    <xf numFmtId="43" fontId="3" fillId="35" borderId="108" xfId="58" applyNumberFormat="1" applyFont="1" applyFill="1" applyBorder="1" applyAlignment="1">
      <alignment horizontal="center" vertical="center" wrapText="1"/>
      <protection/>
    </xf>
    <xf numFmtId="43" fontId="3" fillId="35" borderId="109" xfId="58" applyNumberFormat="1" applyFont="1" applyFill="1" applyBorder="1" applyAlignment="1">
      <alignment horizontal="center" vertical="center" wrapText="1"/>
      <protection/>
    </xf>
    <xf numFmtId="43" fontId="3" fillId="35" borderId="110" xfId="58" applyNumberFormat="1" applyFont="1" applyFill="1" applyBorder="1" applyAlignment="1">
      <alignment horizontal="center" vertical="center" wrapText="1"/>
      <protection/>
    </xf>
    <xf numFmtId="43" fontId="3" fillId="35" borderId="111" xfId="58" applyNumberFormat="1" applyFont="1" applyFill="1" applyBorder="1" applyAlignment="1">
      <alignment horizontal="center" vertical="center" wrapText="1"/>
      <protection/>
    </xf>
    <xf numFmtId="43" fontId="3" fillId="35" borderId="112" xfId="58" applyNumberFormat="1" applyFont="1" applyFill="1" applyBorder="1" applyAlignment="1">
      <alignment horizontal="center" vertical="center" wrapText="1"/>
      <protection/>
    </xf>
    <xf numFmtId="43" fontId="3" fillId="35" borderId="113" xfId="58" applyNumberFormat="1" applyFont="1" applyFill="1" applyBorder="1" applyAlignment="1">
      <alignment horizontal="center" vertical="center" wrapText="1"/>
      <protection/>
    </xf>
    <xf numFmtId="43" fontId="3" fillId="35" borderId="101" xfId="58" applyNumberFormat="1" applyFont="1" applyFill="1" applyBorder="1" applyAlignment="1">
      <alignment horizontal="center" vertical="center" wrapText="1"/>
      <protection/>
    </xf>
    <xf numFmtId="43" fontId="3" fillId="35" borderId="80" xfId="58" applyNumberFormat="1" applyFont="1" applyFill="1" applyBorder="1" applyAlignment="1">
      <alignment horizontal="center" vertical="center" wrapText="1"/>
      <protection/>
    </xf>
    <xf numFmtId="43" fontId="3" fillId="35" borderId="114" xfId="58" applyNumberFormat="1" applyFont="1" applyFill="1" applyBorder="1" applyAlignment="1">
      <alignment horizontal="center" vertical="center" wrapText="1"/>
      <protection/>
    </xf>
    <xf numFmtId="0" fontId="3" fillId="35" borderId="102" xfId="58" applyFont="1" applyFill="1" applyBorder="1" applyAlignment="1">
      <alignment horizontal="center" vertical="center" wrapText="1"/>
      <protection/>
    </xf>
    <xf numFmtId="0" fontId="3" fillId="35" borderId="115" xfId="58" applyFont="1" applyFill="1" applyBorder="1" applyAlignment="1">
      <alignment horizontal="center" vertical="center" wrapText="1"/>
      <protection/>
    </xf>
    <xf numFmtId="49" fontId="3" fillId="35" borderId="116" xfId="58" applyNumberFormat="1" applyFont="1" applyFill="1" applyBorder="1" applyAlignment="1">
      <alignment horizontal="center" vertical="center" wrapText="1"/>
      <protection/>
    </xf>
    <xf numFmtId="49" fontId="3" fillId="35" borderId="117" xfId="58" applyNumberFormat="1" applyFont="1" applyFill="1" applyBorder="1" applyAlignment="1">
      <alignment horizontal="center" vertical="center" wrapText="1"/>
      <protection/>
    </xf>
    <xf numFmtId="49" fontId="3" fillId="35" borderId="118" xfId="58" applyNumberFormat="1" applyFont="1" applyFill="1" applyBorder="1" applyAlignment="1">
      <alignment horizontal="center" vertical="center" wrapText="1"/>
      <protection/>
    </xf>
    <xf numFmtId="0" fontId="3" fillId="35" borderId="119" xfId="58" applyFont="1" applyFill="1" applyBorder="1" applyAlignment="1">
      <alignment horizontal="center" vertical="center" wrapText="1"/>
      <protection/>
    </xf>
    <xf numFmtId="0" fontId="3" fillId="35" borderId="120" xfId="58" applyFont="1" applyFill="1" applyBorder="1" applyAlignment="1">
      <alignment horizontal="center" vertical="center" wrapText="1"/>
      <protection/>
    </xf>
    <xf numFmtId="0" fontId="3" fillId="35" borderId="121" xfId="58" applyFont="1" applyFill="1" applyBorder="1" applyAlignment="1">
      <alignment horizontal="center" vertical="center" wrapText="1"/>
      <protection/>
    </xf>
    <xf numFmtId="0" fontId="3" fillId="35" borderId="91" xfId="58" applyFont="1" applyFill="1" applyBorder="1" applyAlignment="1">
      <alignment horizontal="center" vertical="center"/>
      <protection/>
    </xf>
    <xf numFmtId="0" fontId="3" fillId="35" borderId="75" xfId="58" applyFont="1" applyFill="1" applyBorder="1" applyAlignment="1">
      <alignment horizontal="center" vertical="center"/>
      <protection/>
    </xf>
    <xf numFmtId="0" fontId="3" fillId="35" borderId="55" xfId="58" applyFont="1" applyFill="1" applyBorder="1" applyAlignment="1">
      <alignment horizontal="center" vertical="center"/>
      <protection/>
    </xf>
    <xf numFmtId="0" fontId="3" fillId="35" borderId="63" xfId="58" applyFont="1" applyFill="1" applyBorder="1" applyAlignment="1">
      <alignment horizontal="center" vertical="center"/>
      <protection/>
    </xf>
    <xf numFmtId="0" fontId="3" fillId="35" borderId="44" xfId="58" applyFont="1" applyFill="1" applyBorder="1" applyAlignment="1">
      <alignment horizontal="center" vertical="center"/>
      <protection/>
    </xf>
    <xf numFmtId="0" fontId="3" fillId="35" borderId="43" xfId="58" applyFont="1" applyFill="1" applyBorder="1" applyAlignment="1">
      <alignment horizontal="center" vertical="center"/>
      <protection/>
    </xf>
    <xf numFmtId="0" fontId="3" fillId="35" borderId="31" xfId="58" applyFont="1" applyFill="1" applyBorder="1" applyAlignment="1">
      <alignment horizontal="center" vertical="center"/>
      <protection/>
    </xf>
    <xf numFmtId="0" fontId="3" fillId="35" borderId="10" xfId="58" applyFont="1" applyFill="1" applyBorder="1" applyAlignment="1">
      <alignment horizontal="center" vertical="center"/>
      <protection/>
    </xf>
    <xf numFmtId="0" fontId="3" fillId="35" borderId="21" xfId="58" applyFont="1" applyFill="1" applyBorder="1" applyAlignment="1">
      <alignment horizontal="center" vertical="center" wrapText="1"/>
      <protection/>
    </xf>
    <xf numFmtId="0" fontId="3" fillId="35" borderId="43" xfId="58" applyFont="1" applyFill="1" applyBorder="1" applyAlignment="1">
      <alignment horizontal="center" vertical="center" wrapText="1"/>
      <protection/>
    </xf>
    <xf numFmtId="0" fontId="3" fillId="35" borderId="28" xfId="58" applyFont="1" applyFill="1" applyBorder="1" applyAlignment="1">
      <alignment horizontal="center" vertical="center"/>
      <protection/>
    </xf>
    <xf numFmtId="0" fontId="3" fillId="35" borderId="26" xfId="58" applyFont="1" applyFill="1" applyBorder="1" applyAlignment="1">
      <alignment horizontal="center" vertical="center"/>
      <protection/>
    </xf>
    <xf numFmtId="0" fontId="3" fillId="35" borderId="30" xfId="58" applyFont="1" applyFill="1" applyBorder="1" applyAlignment="1">
      <alignment horizontal="center" vertical="center"/>
      <protection/>
    </xf>
    <xf numFmtId="0" fontId="3" fillId="35" borderId="16" xfId="58" applyFont="1" applyFill="1" applyBorder="1" applyAlignment="1">
      <alignment horizontal="center" vertical="center"/>
      <protection/>
    </xf>
    <xf numFmtId="0" fontId="3" fillId="35" borderId="32" xfId="58" applyFont="1" applyFill="1" applyBorder="1" applyAlignment="1">
      <alignment horizontal="center" vertical="center" wrapText="1"/>
      <protection/>
    </xf>
    <xf numFmtId="0" fontId="3" fillId="35" borderId="72" xfId="58" applyFont="1" applyFill="1" applyBorder="1" applyAlignment="1">
      <alignment horizontal="center" vertical="center" wrapText="1"/>
      <protection/>
    </xf>
    <xf numFmtId="0" fontId="3" fillId="35" borderId="65" xfId="58" applyFont="1" applyFill="1" applyBorder="1" applyAlignment="1">
      <alignment horizontal="center" vertical="center" wrapText="1"/>
      <protection/>
    </xf>
    <xf numFmtId="0" fontId="3" fillId="35" borderId="79" xfId="58" applyFont="1" applyFill="1" applyBorder="1" applyAlignment="1">
      <alignment horizontal="center" vertical="center"/>
      <protection/>
    </xf>
    <xf numFmtId="0" fontId="3" fillId="35" borderId="18" xfId="58" applyFont="1" applyFill="1" applyBorder="1" applyAlignment="1">
      <alignment horizontal="center" vertical="center"/>
      <protection/>
    </xf>
    <xf numFmtId="0" fontId="3" fillId="35" borderId="20" xfId="58" applyFont="1" applyFill="1" applyBorder="1" applyAlignment="1">
      <alignment horizontal="center" vertical="center"/>
      <protection/>
    </xf>
    <xf numFmtId="0" fontId="3" fillId="35" borderId="21" xfId="58" applyFont="1" applyFill="1" applyBorder="1" applyAlignment="1">
      <alignment horizontal="center" vertical="center"/>
      <protection/>
    </xf>
    <xf numFmtId="0" fontId="3" fillId="35" borderId="17" xfId="58" applyFont="1" applyFill="1" applyBorder="1" applyAlignment="1">
      <alignment horizontal="center" vertical="center"/>
      <protection/>
    </xf>
    <xf numFmtId="0" fontId="3" fillId="35" borderId="22" xfId="58" applyFont="1" applyFill="1" applyBorder="1" applyAlignment="1">
      <alignment horizontal="center" vertical="center"/>
      <protection/>
    </xf>
    <xf numFmtId="0" fontId="3" fillId="35" borderId="25" xfId="58" applyFont="1" applyFill="1" applyBorder="1" applyAlignment="1">
      <alignment horizontal="center" vertical="center"/>
      <protection/>
    </xf>
    <xf numFmtId="0" fontId="3" fillId="35" borderId="66" xfId="58" applyFont="1" applyFill="1" applyBorder="1" applyAlignment="1">
      <alignment horizontal="center" vertical="center"/>
      <protection/>
    </xf>
    <xf numFmtId="0" fontId="3" fillId="35" borderId="58" xfId="58" applyFont="1" applyFill="1" applyBorder="1" applyAlignment="1">
      <alignment horizontal="center" vertical="center"/>
      <protection/>
    </xf>
    <xf numFmtId="0" fontId="3" fillId="35" borderId="32" xfId="58" applyFont="1" applyFill="1" applyBorder="1" applyAlignment="1">
      <alignment horizontal="center" vertical="center"/>
      <protection/>
    </xf>
    <xf numFmtId="0" fontId="3" fillId="35" borderId="27" xfId="58" applyFont="1" applyFill="1" applyBorder="1" applyAlignment="1">
      <alignment horizontal="center" vertical="center"/>
      <protection/>
    </xf>
    <xf numFmtId="0" fontId="3" fillId="0" borderId="0" xfId="58" applyFont="1" applyAlignment="1">
      <alignment horizontal="left" vertical="center" indent="5"/>
      <protection/>
    </xf>
    <xf numFmtId="0" fontId="3" fillId="0" borderId="0" xfId="58" applyFont="1" applyAlignment="1">
      <alignment horizontal="left" vertical="center" indent="7"/>
      <protection/>
    </xf>
    <xf numFmtId="0" fontId="3" fillId="0" borderId="0" xfId="58" applyFont="1" applyAlignment="1">
      <alignment horizontal="left" vertical="center" indent="10"/>
      <protection/>
    </xf>
    <xf numFmtId="0" fontId="3" fillId="0" borderId="0" xfId="58" applyFont="1" applyAlignment="1">
      <alignment horizontal="left" vertical="center" indent="13"/>
      <protection/>
    </xf>
    <xf numFmtId="0" fontId="3" fillId="0" borderId="0" xfId="60" applyFont="1" applyAlignment="1" applyProtection="1">
      <alignment horizontal="center" vertical="center"/>
      <protection/>
    </xf>
    <xf numFmtId="164" fontId="3" fillId="0" borderId="0" xfId="62" applyNumberFormat="1" applyFont="1" applyAlignment="1" applyProtection="1">
      <alignment horizontal="center" vertical="center" wrapText="1"/>
      <protection/>
    </xf>
    <xf numFmtId="164" fontId="3" fillId="35" borderId="28" xfId="62" applyNumberFormat="1" applyFont="1" applyFill="1" applyBorder="1" applyAlignment="1" applyProtection="1">
      <alignment horizontal="center" vertical="center" wrapText="1"/>
      <protection/>
    </xf>
    <xf numFmtId="164" fontId="3" fillId="35" borderId="30" xfId="62" applyNumberFormat="1" applyFont="1" applyFill="1" applyBorder="1" applyAlignment="1" applyProtection="1">
      <alignment horizontal="center" vertical="center" wrapText="1"/>
      <protection/>
    </xf>
    <xf numFmtId="164" fontId="3" fillId="35" borderId="17" xfId="62" applyNumberFormat="1" applyFont="1" applyFill="1" applyBorder="1" applyAlignment="1" applyProtection="1">
      <alignment horizontal="center" vertical="center" wrapText="1"/>
      <protection/>
    </xf>
    <xf numFmtId="164" fontId="3" fillId="35" borderId="32" xfId="62" applyNumberFormat="1" applyFont="1" applyFill="1" applyBorder="1" applyAlignment="1" applyProtection="1">
      <alignment horizontal="center" vertical="center" wrapText="1"/>
      <protection/>
    </xf>
    <xf numFmtId="3" fontId="3" fillId="35" borderId="40" xfId="62" applyNumberFormat="1" applyFont="1" applyFill="1" applyBorder="1" applyAlignment="1" applyProtection="1">
      <alignment horizontal="center" vertical="center" wrapText="1"/>
      <protection/>
    </xf>
    <xf numFmtId="3" fontId="3" fillId="35" borderId="26" xfId="62" applyNumberFormat="1" applyFont="1" applyFill="1" applyBorder="1" applyAlignment="1" applyProtection="1">
      <alignment horizontal="center" vertical="center" wrapText="1"/>
      <protection/>
    </xf>
    <xf numFmtId="3" fontId="3" fillId="35" borderId="69" xfId="62" applyNumberFormat="1" applyFont="1" applyFill="1" applyBorder="1" applyAlignment="1" applyProtection="1">
      <alignment horizontal="center" vertical="center"/>
      <protection/>
    </xf>
    <xf numFmtId="3" fontId="3" fillId="35" borderId="83" xfId="62" applyNumberFormat="1" applyFont="1" applyFill="1" applyBorder="1" applyAlignment="1" applyProtection="1">
      <alignment horizontal="center" vertical="center"/>
      <protection/>
    </xf>
    <xf numFmtId="164" fontId="3" fillId="35" borderId="95" xfId="62" applyNumberFormat="1" applyFont="1" applyFill="1" applyBorder="1" applyAlignment="1" applyProtection="1">
      <alignment horizontal="center" vertical="center" wrapText="1"/>
      <protection/>
    </xf>
    <xf numFmtId="164" fontId="3" fillId="35" borderId="75" xfId="62" applyNumberFormat="1" applyFont="1" applyFill="1" applyBorder="1" applyAlignment="1" applyProtection="1">
      <alignment horizontal="center" vertical="center" wrapText="1"/>
      <protection/>
    </xf>
    <xf numFmtId="164" fontId="3" fillId="35" borderId="122" xfId="62" applyNumberFormat="1" applyFont="1" applyFill="1" applyBorder="1" applyAlignment="1" applyProtection="1">
      <alignment horizontal="center" vertical="center" wrapText="1"/>
      <protection/>
    </xf>
    <xf numFmtId="164" fontId="3" fillId="35" borderId="81" xfId="62" applyNumberFormat="1" applyFont="1" applyFill="1" applyBorder="1" applyAlignment="1" applyProtection="1">
      <alignment horizontal="center" vertical="center" wrapText="1"/>
      <protection/>
    </xf>
    <xf numFmtId="164" fontId="3" fillId="1" borderId="28" xfId="62" applyNumberFormat="1" applyFont="1" applyFill="1" applyBorder="1" applyAlignment="1" applyProtection="1">
      <alignment horizontal="left" vertical="center" wrapText="1"/>
      <protection/>
    </xf>
    <xf numFmtId="164" fontId="3" fillId="1" borderId="30" xfId="62" applyNumberFormat="1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Ezres 2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_17.sz.melléklet" xfId="60"/>
    <cellStyle name="Normál_18.sz.mellléklet" xfId="61"/>
    <cellStyle name="Normál_győrfi féle mellékletek" xfId="62"/>
    <cellStyle name="Összesen" xfId="63"/>
    <cellStyle name="Currency" xfId="64"/>
    <cellStyle name="Currency [0]" xfId="65"/>
    <cellStyle name="Pénznem 2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zoomScalePageLayoutView="0" workbookViewId="0" topLeftCell="A1">
      <pane xSplit="4" ySplit="7" topLeftCell="E8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E8" sqref="E8"/>
    </sheetView>
  </sheetViews>
  <sheetFormatPr defaultColWidth="9.140625" defaultRowHeight="15"/>
  <cols>
    <col min="1" max="1" width="5.7109375" style="247" customWidth="1"/>
    <col min="2" max="2" width="36.57421875" style="247" customWidth="1"/>
    <col min="3" max="4" width="6.7109375" style="247" customWidth="1"/>
    <col min="5" max="7" width="10.140625" style="325" customWidth="1"/>
    <col min="8" max="8" width="10.140625" style="326" customWidth="1"/>
    <col min="9" max="11" width="10.140625" style="325" customWidth="1"/>
    <col min="12" max="12" width="10.140625" style="326" customWidth="1"/>
    <col min="13" max="14" width="10.140625" style="325" customWidth="1"/>
    <col min="15" max="16" width="10.140625" style="326" customWidth="1"/>
    <col min="17" max="19" width="10.140625" style="325" customWidth="1"/>
    <col min="20" max="20" width="10.140625" style="326" customWidth="1"/>
    <col min="21" max="23" width="10.140625" style="325" customWidth="1"/>
    <col min="24" max="24" width="10.140625" style="326" customWidth="1"/>
    <col min="25" max="26" width="10.140625" style="325" customWidth="1"/>
    <col min="27" max="28" width="10.140625" style="326" customWidth="1"/>
    <col min="29" max="16384" width="9.140625" style="247" customWidth="1"/>
  </cols>
  <sheetData>
    <row r="1" spans="1:32" ht="15" customHeight="1">
      <c r="A1" s="766" t="s">
        <v>969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80" t="s">
        <v>969</v>
      </c>
      <c r="R1" s="780"/>
      <c r="S1" s="780"/>
      <c r="T1" s="780"/>
      <c r="U1" s="780"/>
      <c r="V1" s="780"/>
      <c r="W1" s="780"/>
      <c r="X1" s="780"/>
      <c r="Y1" s="780"/>
      <c r="Z1" s="780"/>
      <c r="AA1" s="780"/>
      <c r="AB1" s="780"/>
      <c r="AC1" s="717"/>
      <c r="AD1" s="717"/>
      <c r="AE1" s="717"/>
      <c r="AF1" s="717"/>
    </row>
    <row r="2" spans="1:28" ht="15" customHeight="1">
      <c r="A2" s="767" t="s">
        <v>571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81" t="s">
        <v>571</v>
      </c>
      <c r="R2" s="781"/>
      <c r="S2" s="781"/>
      <c r="T2" s="781"/>
      <c r="U2" s="781"/>
      <c r="V2" s="781"/>
      <c r="W2" s="781"/>
      <c r="X2" s="781"/>
      <c r="Y2" s="781"/>
      <c r="Z2" s="781"/>
      <c r="AA2" s="781"/>
      <c r="AB2" s="781"/>
    </row>
    <row r="4" ht="13.5" thickBot="1"/>
    <row r="5" spans="1:28" ht="18.75" customHeight="1">
      <c r="A5" s="786" t="s">
        <v>600</v>
      </c>
      <c r="B5" s="774" t="s">
        <v>16</v>
      </c>
      <c r="C5" s="774" t="s">
        <v>504</v>
      </c>
      <c r="D5" s="777" t="s">
        <v>505</v>
      </c>
      <c r="E5" s="771" t="s">
        <v>968</v>
      </c>
      <c r="F5" s="772"/>
      <c r="G5" s="772"/>
      <c r="H5" s="772"/>
      <c r="I5" s="772"/>
      <c r="J5" s="772"/>
      <c r="K5" s="772"/>
      <c r="L5" s="772"/>
      <c r="M5" s="772"/>
      <c r="N5" s="772"/>
      <c r="O5" s="773"/>
      <c r="P5" s="768" t="s">
        <v>601</v>
      </c>
      <c r="Q5" s="771" t="s">
        <v>1123</v>
      </c>
      <c r="R5" s="772"/>
      <c r="S5" s="772"/>
      <c r="T5" s="772"/>
      <c r="U5" s="772"/>
      <c r="V5" s="772"/>
      <c r="W5" s="772"/>
      <c r="X5" s="772"/>
      <c r="Y5" s="772"/>
      <c r="Z5" s="772"/>
      <c r="AA5" s="773"/>
      <c r="AB5" s="768" t="s">
        <v>601</v>
      </c>
    </row>
    <row r="6" spans="1:28" ht="18" customHeight="1">
      <c r="A6" s="787"/>
      <c r="B6" s="775"/>
      <c r="C6" s="775"/>
      <c r="D6" s="778"/>
      <c r="E6" s="764" t="s">
        <v>572</v>
      </c>
      <c r="F6" s="762"/>
      <c r="G6" s="762"/>
      <c r="H6" s="765"/>
      <c r="I6" s="764" t="s">
        <v>573</v>
      </c>
      <c r="J6" s="762"/>
      <c r="K6" s="762"/>
      <c r="L6" s="763"/>
      <c r="M6" s="761" t="s">
        <v>574</v>
      </c>
      <c r="N6" s="762"/>
      <c r="O6" s="763"/>
      <c r="P6" s="769"/>
      <c r="Q6" s="764" t="s">
        <v>572</v>
      </c>
      <c r="R6" s="762"/>
      <c r="S6" s="762"/>
      <c r="T6" s="765"/>
      <c r="U6" s="764" t="s">
        <v>573</v>
      </c>
      <c r="V6" s="762"/>
      <c r="W6" s="762"/>
      <c r="X6" s="763"/>
      <c r="Y6" s="761" t="s">
        <v>574</v>
      </c>
      <c r="Z6" s="762"/>
      <c r="AA6" s="763"/>
      <c r="AB6" s="769"/>
    </row>
    <row r="7" spans="1:28" s="248" customFormat="1" ht="39" thickBot="1">
      <c r="A7" s="788"/>
      <c r="B7" s="776"/>
      <c r="C7" s="776"/>
      <c r="D7" s="779"/>
      <c r="E7" s="25" t="s">
        <v>575</v>
      </c>
      <c r="F7" s="24" t="s">
        <v>576</v>
      </c>
      <c r="G7" s="24" t="s">
        <v>577</v>
      </c>
      <c r="H7" s="218" t="s">
        <v>503</v>
      </c>
      <c r="I7" s="25" t="s">
        <v>575</v>
      </c>
      <c r="J7" s="24" t="s">
        <v>576</v>
      </c>
      <c r="K7" s="24" t="s">
        <v>577</v>
      </c>
      <c r="L7" s="32" t="s">
        <v>503</v>
      </c>
      <c r="M7" s="219" t="s">
        <v>575</v>
      </c>
      <c r="N7" s="24" t="s">
        <v>576</v>
      </c>
      <c r="O7" s="32" t="s">
        <v>503</v>
      </c>
      <c r="P7" s="770"/>
      <c r="Q7" s="25" t="s">
        <v>575</v>
      </c>
      <c r="R7" s="24" t="s">
        <v>576</v>
      </c>
      <c r="S7" s="24" t="s">
        <v>577</v>
      </c>
      <c r="T7" s="218" t="s">
        <v>503</v>
      </c>
      <c r="U7" s="25" t="s">
        <v>575</v>
      </c>
      <c r="V7" s="24" t="s">
        <v>576</v>
      </c>
      <c r="W7" s="24" t="s">
        <v>577</v>
      </c>
      <c r="X7" s="32" t="s">
        <v>503</v>
      </c>
      <c r="Y7" s="219" t="s">
        <v>575</v>
      </c>
      <c r="Z7" s="24" t="s">
        <v>576</v>
      </c>
      <c r="AA7" s="32" t="s">
        <v>503</v>
      </c>
      <c r="AB7" s="770"/>
    </row>
    <row r="8" spans="1:28" s="248" customFormat="1" ht="18" customHeight="1">
      <c r="A8" s="33" t="s">
        <v>578</v>
      </c>
      <c r="B8" s="28" t="s">
        <v>748</v>
      </c>
      <c r="C8" s="29" t="s">
        <v>415</v>
      </c>
      <c r="D8" s="38" t="s">
        <v>584</v>
      </c>
      <c r="E8" s="327">
        <v>2938719</v>
      </c>
      <c r="F8" s="328">
        <v>44437</v>
      </c>
      <c r="G8" s="328">
        <v>0</v>
      </c>
      <c r="H8" s="329">
        <v>2983156</v>
      </c>
      <c r="I8" s="327">
        <v>0</v>
      </c>
      <c r="J8" s="328">
        <v>0</v>
      </c>
      <c r="K8" s="328">
        <v>0</v>
      </c>
      <c r="L8" s="330">
        <v>0</v>
      </c>
      <c r="M8" s="244">
        <v>1126294</v>
      </c>
      <c r="N8" s="249">
        <v>188</v>
      </c>
      <c r="O8" s="331">
        <v>1126482</v>
      </c>
      <c r="P8" s="332">
        <v>4109638</v>
      </c>
      <c r="Q8" s="327">
        <v>3173260</v>
      </c>
      <c r="R8" s="328">
        <v>44437</v>
      </c>
      <c r="S8" s="328">
        <v>0</v>
      </c>
      <c r="T8" s="329">
        <v>3217697</v>
      </c>
      <c r="U8" s="327">
        <v>0</v>
      </c>
      <c r="V8" s="328">
        <v>0</v>
      </c>
      <c r="W8" s="328">
        <v>0</v>
      </c>
      <c r="X8" s="330">
        <v>0</v>
      </c>
      <c r="Y8" s="244">
        <v>1255976</v>
      </c>
      <c r="Z8" s="249">
        <v>5618</v>
      </c>
      <c r="AA8" s="331">
        <v>1261594</v>
      </c>
      <c r="AB8" s="332">
        <v>4479291</v>
      </c>
    </row>
    <row r="9" spans="1:28" s="248" customFormat="1" ht="18" customHeight="1">
      <c r="A9" s="34" t="s">
        <v>579</v>
      </c>
      <c r="B9" s="26" t="s">
        <v>591</v>
      </c>
      <c r="C9" s="27" t="s">
        <v>421</v>
      </c>
      <c r="D9" s="39" t="s">
        <v>585</v>
      </c>
      <c r="E9" s="333">
        <v>195105</v>
      </c>
      <c r="F9" s="334">
        <v>5871</v>
      </c>
      <c r="G9" s="334">
        <v>0</v>
      </c>
      <c r="H9" s="335">
        <v>200976</v>
      </c>
      <c r="I9" s="333">
        <v>0</v>
      </c>
      <c r="J9" s="334">
        <v>0</v>
      </c>
      <c r="K9" s="334">
        <v>0</v>
      </c>
      <c r="L9" s="336">
        <v>0</v>
      </c>
      <c r="M9" s="245">
        <v>0</v>
      </c>
      <c r="N9" s="250">
        <v>0</v>
      </c>
      <c r="O9" s="337">
        <v>0</v>
      </c>
      <c r="P9" s="338">
        <v>200976</v>
      </c>
      <c r="Q9" s="333">
        <v>635697</v>
      </c>
      <c r="R9" s="334">
        <v>5871</v>
      </c>
      <c r="S9" s="334">
        <v>0</v>
      </c>
      <c r="T9" s="335">
        <v>641568</v>
      </c>
      <c r="U9" s="333">
        <v>0</v>
      </c>
      <c r="V9" s="334">
        <v>0</v>
      </c>
      <c r="W9" s="334">
        <v>0</v>
      </c>
      <c r="X9" s="336">
        <v>0</v>
      </c>
      <c r="Y9" s="245">
        <v>0</v>
      </c>
      <c r="Z9" s="250">
        <v>0</v>
      </c>
      <c r="AA9" s="337">
        <v>0</v>
      </c>
      <c r="AB9" s="338">
        <v>641568</v>
      </c>
    </row>
    <row r="10" spans="1:28" s="248" customFormat="1" ht="18" customHeight="1">
      <c r="A10" s="34" t="s">
        <v>580</v>
      </c>
      <c r="B10" s="26" t="s">
        <v>7</v>
      </c>
      <c r="C10" s="27" t="s">
        <v>437</v>
      </c>
      <c r="D10" s="39" t="s">
        <v>586</v>
      </c>
      <c r="E10" s="333">
        <v>3181213</v>
      </c>
      <c r="F10" s="334">
        <v>0</v>
      </c>
      <c r="G10" s="334">
        <v>0</v>
      </c>
      <c r="H10" s="335">
        <v>3181213</v>
      </c>
      <c r="I10" s="333">
        <v>1022</v>
      </c>
      <c r="J10" s="334">
        <v>0</v>
      </c>
      <c r="K10" s="334">
        <v>0</v>
      </c>
      <c r="L10" s="336">
        <v>1022</v>
      </c>
      <c r="M10" s="245">
        <v>0</v>
      </c>
      <c r="N10" s="250">
        <v>0</v>
      </c>
      <c r="O10" s="337">
        <v>0</v>
      </c>
      <c r="P10" s="338">
        <v>3182235</v>
      </c>
      <c r="Q10" s="333">
        <v>3181213</v>
      </c>
      <c r="R10" s="334">
        <v>0</v>
      </c>
      <c r="S10" s="334">
        <v>0</v>
      </c>
      <c r="T10" s="335">
        <v>3181213</v>
      </c>
      <c r="U10" s="333">
        <v>1022</v>
      </c>
      <c r="V10" s="334">
        <v>0</v>
      </c>
      <c r="W10" s="334">
        <v>0</v>
      </c>
      <c r="X10" s="336">
        <v>1022</v>
      </c>
      <c r="Y10" s="245">
        <v>0</v>
      </c>
      <c r="Z10" s="250">
        <v>0</v>
      </c>
      <c r="AA10" s="337">
        <v>0</v>
      </c>
      <c r="AB10" s="338">
        <v>3182235</v>
      </c>
    </row>
    <row r="11" spans="1:28" s="248" customFormat="1" ht="18" customHeight="1">
      <c r="A11" s="34" t="s">
        <v>581</v>
      </c>
      <c r="B11" s="26" t="s">
        <v>8</v>
      </c>
      <c r="C11" s="27" t="s">
        <v>449</v>
      </c>
      <c r="D11" s="39" t="s">
        <v>587</v>
      </c>
      <c r="E11" s="333">
        <v>757773</v>
      </c>
      <c r="F11" s="334">
        <v>4456</v>
      </c>
      <c r="G11" s="334">
        <v>0</v>
      </c>
      <c r="H11" s="335">
        <v>762229</v>
      </c>
      <c r="I11" s="333">
        <v>9816</v>
      </c>
      <c r="J11" s="334">
        <v>0</v>
      </c>
      <c r="K11" s="334">
        <v>0</v>
      </c>
      <c r="L11" s="336">
        <v>9816</v>
      </c>
      <c r="M11" s="245">
        <v>675819</v>
      </c>
      <c r="N11" s="250">
        <v>427473</v>
      </c>
      <c r="O11" s="337">
        <v>1103292</v>
      </c>
      <c r="P11" s="338">
        <v>1875337</v>
      </c>
      <c r="Q11" s="333">
        <v>1325089</v>
      </c>
      <c r="R11" s="334">
        <v>4456</v>
      </c>
      <c r="S11" s="334">
        <v>0</v>
      </c>
      <c r="T11" s="335">
        <v>1329545</v>
      </c>
      <c r="U11" s="333">
        <v>9816</v>
      </c>
      <c r="V11" s="334">
        <v>0</v>
      </c>
      <c r="W11" s="334">
        <v>0</v>
      </c>
      <c r="X11" s="336">
        <v>9816</v>
      </c>
      <c r="Y11" s="245">
        <v>662542</v>
      </c>
      <c r="Z11" s="250">
        <v>498553</v>
      </c>
      <c r="AA11" s="337">
        <v>1161095</v>
      </c>
      <c r="AB11" s="338">
        <v>2500456</v>
      </c>
    </row>
    <row r="12" spans="1:28" s="248" customFormat="1" ht="18" customHeight="1">
      <c r="A12" s="34" t="s">
        <v>582</v>
      </c>
      <c r="B12" s="26" t="s">
        <v>9</v>
      </c>
      <c r="C12" s="27" t="s">
        <v>457</v>
      </c>
      <c r="D12" s="39" t="s">
        <v>588</v>
      </c>
      <c r="E12" s="333">
        <v>61772</v>
      </c>
      <c r="F12" s="334">
        <v>0</v>
      </c>
      <c r="G12" s="334">
        <v>0</v>
      </c>
      <c r="H12" s="335">
        <v>61772</v>
      </c>
      <c r="I12" s="333">
        <v>0</v>
      </c>
      <c r="J12" s="334">
        <v>0</v>
      </c>
      <c r="K12" s="334">
        <v>0</v>
      </c>
      <c r="L12" s="336">
        <v>0</v>
      </c>
      <c r="M12" s="245">
        <v>0</v>
      </c>
      <c r="N12" s="250">
        <v>0</v>
      </c>
      <c r="O12" s="337">
        <v>0</v>
      </c>
      <c r="P12" s="338">
        <v>61772</v>
      </c>
      <c r="Q12" s="333">
        <v>61772</v>
      </c>
      <c r="R12" s="334">
        <v>0</v>
      </c>
      <c r="S12" s="334">
        <v>0</v>
      </c>
      <c r="T12" s="335">
        <v>61772</v>
      </c>
      <c r="U12" s="333">
        <v>0</v>
      </c>
      <c r="V12" s="334">
        <v>0</v>
      </c>
      <c r="W12" s="334">
        <v>0</v>
      </c>
      <c r="X12" s="336">
        <v>0</v>
      </c>
      <c r="Y12" s="245">
        <v>0</v>
      </c>
      <c r="Z12" s="250">
        <v>0</v>
      </c>
      <c r="AA12" s="337">
        <v>0</v>
      </c>
      <c r="AB12" s="338">
        <v>61772</v>
      </c>
    </row>
    <row r="13" spans="1:28" s="248" customFormat="1" ht="18" customHeight="1">
      <c r="A13" s="34" t="s">
        <v>595</v>
      </c>
      <c r="B13" s="26" t="s">
        <v>592</v>
      </c>
      <c r="C13" s="27" t="s">
        <v>462</v>
      </c>
      <c r="D13" s="39" t="s">
        <v>589</v>
      </c>
      <c r="E13" s="333">
        <v>42548</v>
      </c>
      <c r="F13" s="334">
        <v>0</v>
      </c>
      <c r="G13" s="334">
        <v>0</v>
      </c>
      <c r="H13" s="335">
        <v>42548</v>
      </c>
      <c r="I13" s="333">
        <v>0</v>
      </c>
      <c r="J13" s="334">
        <v>0</v>
      </c>
      <c r="K13" s="334">
        <v>0</v>
      </c>
      <c r="L13" s="336">
        <v>0</v>
      </c>
      <c r="M13" s="245">
        <v>0</v>
      </c>
      <c r="N13" s="250">
        <v>0</v>
      </c>
      <c r="O13" s="337">
        <v>0</v>
      </c>
      <c r="P13" s="338">
        <v>42548</v>
      </c>
      <c r="Q13" s="333">
        <v>42548</v>
      </c>
      <c r="R13" s="334">
        <v>0</v>
      </c>
      <c r="S13" s="334">
        <v>0</v>
      </c>
      <c r="T13" s="335">
        <v>42548</v>
      </c>
      <c r="U13" s="333">
        <v>0</v>
      </c>
      <c r="V13" s="334">
        <v>0</v>
      </c>
      <c r="W13" s="334">
        <v>0</v>
      </c>
      <c r="X13" s="336">
        <v>0</v>
      </c>
      <c r="Y13" s="245">
        <v>2794</v>
      </c>
      <c r="Z13" s="250">
        <v>446</v>
      </c>
      <c r="AA13" s="337">
        <v>3240</v>
      </c>
      <c r="AB13" s="338">
        <v>45788</v>
      </c>
    </row>
    <row r="14" spans="1:28" s="248" customFormat="1" ht="18" customHeight="1" thickBot="1">
      <c r="A14" s="35" t="s">
        <v>596</v>
      </c>
      <c r="B14" s="30" t="s">
        <v>593</v>
      </c>
      <c r="C14" s="31" t="s">
        <v>466</v>
      </c>
      <c r="D14" s="40" t="s">
        <v>590</v>
      </c>
      <c r="E14" s="339">
        <v>416775</v>
      </c>
      <c r="F14" s="340">
        <v>3861</v>
      </c>
      <c r="G14" s="340">
        <v>0</v>
      </c>
      <c r="H14" s="341">
        <v>420636</v>
      </c>
      <c r="I14" s="339">
        <v>0</v>
      </c>
      <c r="J14" s="340">
        <v>0</v>
      </c>
      <c r="K14" s="340">
        <v>0</v>
      </c>
      <c r="L14" s="342">
        <v>0</v>
      </c>
      <c r="M14" s="246">
        <v>0</v>
      </c>
      <c r="N14" s="251">
        <v>0</v>
      </c>
      <c r="O14" s="337">
        <v>0</v>
      </c>
      <c r="P14" s="338">
        <v>420636</v>
      </c>
      <c r="Q14" s="339">
        <v>615592</v>
      </c>
      <c r="R14" s="340">
        <v>3861</v>
      </c>
      <c r="S14" s="340">
        <v>0</v>
      </c>
      <c r="T14" s="341">
        <v>619453</v>
      </c>
      <c r="U14" s="339">
        <v>0</v>
      </c>
      <c r="V14" s="340">
        <v>0</v>
      </c>
      <c r="W14" s="340">
        <v>0</v>
      </c>
      <c r="X14" s="342">
        <v>0</v>
      </c>
      <c r="Y14" s="246">
        <v>639</v>
      </c>
      <c r="Z14" s="251">
        <v>0</v>
      </c>
      <c r="AA14" s="337">
        <v>639</v>
      </c>
      <c r="AB14" s="338">
        <v>620092</v>
      </c>
    </row>
    <row r="15" spans="1:28" s="248" customFormat="1" ht="21" customHeight="1" thickBot="1">
      <c r="A15" s="260" t="s">
        <v>597</v>
      </c>
      <c r="B15" s="36" t="s">
        <v>583</v>
      </c>
      <c r="C15" s="36"/>
      <c r="D15" s="37"/>
      <c r="E15" s="343">
        <v>7593905</v>
      </c>
      <c r="F15" s="344">
        <v>58625</v>
      </c>
      <c r="G15" s="344">
        <v>0</v>
      </c>
      <c r="H15" s="345">
        <v>7652530</v>
      </c>
      <c r="I15" s="343">
        <v>10838</v>
      </c>
      <c r="J15" s="344">
        <v>0</v>
      </c>
      <c r="K15" s="344">
        <v>0</v>
      </c>
      <c r="L15" s="346">
        <v>10838</v>
      </c>
      <c r="M15" s="344">
        <v>1802113</v>
      </c>
      <c r="N15" s="344">
        <v>427661</v>
      </c>
      <c r="O15" s="346">
        <v>2229774</v>
      </c>
      <c r="P15" s="346">
        <v>9893142</v>
      </c>
      <c r="Q15" s="343">
        <v>9035171</v>
      </c>
      <c r="R15" s="344">
        <v>58625</v>
      </c>
      <c r="S15" s="344">
        <v>0</v>
      </c>
      <c r="T15" s="345">
        <v>9093796</v>
      </c>
      <c r="U15" s="343">
        <v>10838</v>
      </c>
      <c r="V15" s="344">
        <v>0</v>
      </c>
      <c r="W15" s="344">
        <v>0</v>
      </c>
      <c r="X15" s="346">
        <v>10838</v>
      </c>
      <c r="Y15" s="344">
        <v>1921951</v>
      </c>
      <c r="Z15" s="344">
        <v>504617</v>
      </c>
      <c r="AA15" s="346">
        <v>2426568</v>
      </c>
      <c r="AB15" s="346">
        <v>11531202</v>
      </c>
    </row>
    <row r="16" spans="1:28" ht="18" customHeight="1">
      <c r="A16" s="580" t="s">
        <v>598</v>
      </c>
      <c r="B16" s="586" t="s">
        <v>956</v>
      </c>
      <c r="C16" s="587" t="s">
        <v>471</v>
      </c>
      <c r="D16" s="39" t="s">
        <v>950</v>
      </c>
      <c r="E16" s="325">
        <v>100000</v>
      </c>
      <c r="F16" s="624">
        <v>0</v>
      </c>
      <c r="G16" s="247">
        <v>0</v>
      </c>
      <c r="H16" s="486">
        <v>100000</v>
      </c>
      <c r="I16" s="588">
        <v>0</v>
      </c>
      <c r="J16" s="589">
        <v>0</v>
      </c>
      <c r="K16" s="589">
        <v>0</v>
      </c>
      <c r="L16" s="532">
        <v>0</v>
      </c>
      <c r="M16" s="590">
        <v>0</v>
      </c>
      <c r="N16" s="589">
        <v>0</v>
      </c>
      <c r="O16" s="532">
        <v>0</v>
      </c>
      <c r="P16" s="667">
        <v>100000</v>
      </c>
      <c r="Q16" s="325">
        <v>460225</v>
      </c>
      <c r="R16" s="624">
        <v>0</v>
      </c>
      <c r="S16" s="325">
        <v>0</v>
      </c>
      <c r="T16" s="486">
        <v>460225</v>
      </c>
      <c r="U16" s="588">
        <v>0</v>
      </c>
      <c r="V16" s="589">
        <v>0</v>
      </c>
      <c r="W16" s="589">
        <v>0</v>
      </c>
      <c r="X16" s="532">
        <v>0</v>
      </c>
      <c r="Y16" s="590">
        <v>0</v>
      </c>
      <c r="Z16" s="589">
        <v>0</v>
      </c>
      <c r="AA16" s="532">
        <v>0</v>
      </c>
      <c r="AB16" s="667">
        <v>460225</v>
      </c>
    </row>
    <row r="17" spans="1:28" ht="18" customHeight="1">
      <c r="A17" s="34" t="s">
        <v>599</v>
      </c>
      <c r="B17" s="575" t="s">
        <v>948</v>
      </c>
      <c r="C17" s="27" t="s">
        <v>480</v>
      </c>
      <c r="D17" s="39" t="s">
        <v>950</v>
      </c>
      <c r="E17" s="533">
        <v>286036</v>
      </c>
      <c r="F17" s="250">
        <v>0</v>
      </c>
      <c r="G17" s="250">
        <v>0</v>
      </c>
      <c r="H17" s="486">
        <v>286036</v>
      </c>
      <c r="I17" s="533">
        <v>0</v>
      </c>
      <c r="J17" s="250">
        <v>0</v>
      </c>
      <c r="K17" s="250">
        <v>0</v>
      </c>
      <c r="L17" s="532">
        <v>0</v>
      </c>
      <c r="M17" s="439">
        <v>0</v>
      </c>
      <c r="N17" s="250">
        <v>0</v>
      </c>
      <c r="O17" s="532">
        <v>0</v>
      </c>
      <c r="P17" s="667">
        <v>286036</v>
      </c>
      <c r="Q17" s="533">
        <v>739558</v>
      </c>
      <c r="R17" s="250">
        <v>0</v>
      </c>
      <c r="S17" s="250">
        <v>0</v>
      </c>
      <c r="T17" s="486">
        <v>739558</v>
      </c>
      <c r="U17" s="533">
        <v>2034</v>
      </c>
      <c r="V17" s="250">
        <v>0</v>
      </c>
      <c r="W17" s="250">
        <v>0</v>
      </c>
      <c r="X17" s="532">
        <v>2034</v>
      </c>
      <c r="Y17" s="439">
        <v>15537</v>
      </c>
      <c r="Z17" s="250">
        <v>81636</v>
      </c>
      <c r="AA17" s="532">
        <v>97173</v>
      </c>
      <c r="AB17" s="667">
        <v>838765</v>
      </c>
    </row>
    <row r="18" spans="1:28" ht="18" customHeight="1">
      <c r="A18" s="35" t="s">
        <v>716</v>
      </c>
      <c r="B18" s="593" t="s">
        <v>949</v>
      </c>
      <c r="C18" s="31" t="s">
        <v>480</v>
      </c>
      <c r="D18" s="39" t="s">
        <v>594</v>
      </c>
      <c r="E18" s="537">
        <v>313964</v>
      </c>
      <c r="F18" s="440">
        <v>0</v>
      </c>
      <c r="G18" s="440">
        <v>0</v>
      </c>
      <c r="H18" s="666">
        <v>313964</v>
      </c>
      <c r="I18" s="537">
        <v>0</v>
      </c>
      <c r="J18" s="251">
        <v>0</v>
      </c>
      <c r="K18" s="251">
        <v>0</v>
      </c>
      <c r="L18" s="532">
        <v>0</v>
      </c>
      <c r="M18" s="440">
        <v>0</v>
      </c>
      <c r="N18" s="251">
        <v>0</v>
      </c>
      <c r="O18" s="532">
        <v>0</v>
      </c>
      <c r="P18" s="667">
        <v>313964</v>
      </c>
      <c r="Q18" s="537">
        <v>313964</v>
      </c>
      <c r="R18" s="440">
        <v>0</v>
      </c>
      <c r="S18" s="440">
        <v>0</v>
      </c>
      <c r="T18" s="666">
        <v>313964</v>
      </c>
      <c r="U18" s="537">
        <v>0</v>
      </c>
      <c r="V18" s="251">
        <v>0</v>
      </c>
      <c r="W18" s="251">
        <v>0</v>
      </c>
      <c r="X18" s="532">
        <v>0</v>
      </c>
      <c r="Y18" s="440">
        <v>0</v>
      </c>
      <c r="Z18" s="251">
        <v>0</v>
      </c>
      <c r="AA18" s="532">
        <v>0</v>
      </c>
      <c r="AB18" s="667">
        <v>313964</v>
      </c>
    </row>
    <row r="19" spans="1:28" ht="18" customHeight="1">
      <c r="A19" s="34" t="s">
        <v>717</v>
      </c>
      <c r="B19" s="575" t="s">
        <v>931</v>
      </c>
      <c r="C19" s="27" t="s">
        <v>484</v>
      </c>
      <c r="D19" s="39" t="s">
        <v>594</v>
      </c>
      <c r="E19" s="596">
        <v>0</v>
      </c>
      <c r="F19" s="597">
        <v>0</v>
      </c>
      <c r="G19" s="596">
        <v>0</v>
      </c>
      <c r="H19" s="666">
        <v>0</v>
      </c>
      <c r="I19" s="533">
        <v>1350398</v>
      </c>
      <c r="J19" s="250">
        <v>8243</v>
      </c>
      <c r="K19" s="250">
        <v>265348</v>
      </c>
      <c r="L19" s="532">
        <v>1623989</v>
      </c>
      <c r="M19" s="439">
        <v>2856265</v>
      </c>
      <c r="N19" s="250">
        <v>83350</v>
      </c>
      <c r="O19" s="532">
        <v>2939615</v>
      </c>
      <c r="P19" s="667">
        <v>4563604</v>
      </c>
      <c r="Q19" s="596">
        <v>0</v>
      </c>
      <c r="R19" s="597">
        <v>0</v>
      </c>
      <c r="S19" s="596">
        <v>0</v>
      </c>
      <c r="T19" s="666">
        <v>0</v>
      </c>
      <c r="U19" s="533">
        <v>1381956</v>
      </c>
      <c r="V19" s="250">
        <v>8243</v>
      </c>
      <c r="W19" s="250">
        <v>265348</v>
      </c>
      <c r="X19" s="532">
        <v>1655547</v>
      </c>
      <c r="Y19" s="439">
        <v>3201581</v>
      </c>
      <c r="Z19" s="250">
        <v>90567</v>
      </c>
      <c r="AA19" s="532">
        <v>3292148</v>
      </c>
      <c r="AB19" s="667">
        <v>4947695</v>
      </c>
    </row>
    <row r="20" spans="1:28" ht="18" customHeight="1" thickBot="1">
      <c r="A20" s="35" t="s">
        <v>718</v>
      </c>
      <c r="B20" s="593" t="s">
        <v>947</v>
      </c>
      <c r="C20" s="31" t="s">
        <v>484</v>
      </c>
      <c r="D20" s="39" t="s">
        <v>594</v>
      </c>
      <c r="E20" s="537">
        <v>0</v>
      </c>
      <c r="F20" s="440">
        <v>0</v>
      </c>
      <c r="G20" s="440">
        <v>0</v>
      </c>
      <c r="H20" s="666">
        <v>0</v>
      </c>
      <c r="I20" s="537">
        <v>-1350398</v>
      </c>
      <c r="J20" s="251">
        <v>-8243</v>
      </c>
      <c r="K20" s="251">
        <v>-265348</v>
      </c>
      <c r="L20" s="595">
        <v>-1623989</v>
      </c>
      <c r="M20" s="440">
        <v>-2856265</v>
      </c>
      <c r="N20" s="251">
        <v>-83350</v>
      </c>
      <c r="O20" s="595">
        <v>-2939615</v>
      </c>
      <c r="P20" s="668">
        <v>-4563604</v>
      </c>
      <c r="Q20" s="537">
        <v>0</v>
      </c>
      <c r="R20" s="440">
        <v>0</v>
      </c>
      <c r="S20" s="440">
        <v>0</v>
      </c>
      <c r="T20" s="666">
        <v>0</v>
      </c>
      <c r="U20" s="537">
        <v>-1381956</v>
      </c>
      <c r="V20" s="251">
        <v>-8243</v>
      </c>
      <c r="W20" s="251">
        <v>-265348</v>
      </c>
      <c r="X20" s="595">
        <v>-1655547</v>
      </c>
      <c r="Y20" s="440">
        <v>-3201581</v>
      </c>
      <c r="Z20" s="251">
        <v>-90567</v>
      </c>
      <c r="AA20" s="595">
        <v>-3292148</v>
      </c>
      <c r="AB20" s="668">
        <v>-4947695</v>
      </c>
    </row>
    <row r="21" spans="1:28" ht="21" customHeight="1" thickBot="1">
      <c r="A21" s="572" t="s">
        <v>718</v>
      </c>
      <c r="B21" s="573" t="s">
        <v>498</v>
      </c>
      <c r="C21" s="573"/>
      <c r="D21" s="574"/>
      <c r="E21" s="459">
        <v>8293905</v>
      </c>
      <c r="F21" s="571">
        <v>58625</v>
      </c>
      <c r="G21" s="571">
        <v>0</v>
      </c>
      <c r="H21" s="461">
        <v>8352530</v>
      </c>
      <c r="I21" s="459">
        <v>10838</v>
      </c>
      <c r="J21" s="460">
        <v>0</v>
      </c>
      <c r="K21" s="460">
        <v>0</v>
      </c>
      <c r="L21" s="461">
        <v>10838</v>
      </c>
      <c r="M21" s="571">
        <v>1802113</v>
      </c>
      <c r="N21" s="460">
        <v>427661</v>
      </c>
      <c r="O21" s="461">
        <v>2229774</v>
      </c>
      <c r="P21" s="598">
        <v>10593142</v>
      </c>
      <c r="Q21" s="459">
        <v>10548918</v>
      </c>
      <c r="R21" s="571">
        <v>58625</v>
      </c>
      <c r="S21" s="571">
        <v>0</v>
      </c>
      <c r="T21" s="461">
        <v>10607543</v>
      </c>
      <c r="U21" s="459">
        <v>12872</v>
      </c>
      <c r="V21" s="460">
        <v>0</v>
      </c>
      <c r="W21" s="460">
        <v>0</v>
      </c>
      <c r="X21" s="461">
        <v>12872</v>
      </c>
      <c r="Y21" s="571">
        <v>1937488</v>
      </c>
      <c r="Z21" s="460">
        <v>586253</v>
      </c>
      <c r="AA21" s="461">
        <v>2523741</v>
      </c>
      <c r="AB21" s="598">
        <v>13144156</v>
      </c>
    </row>
    <row r="22" spans="1:27" ht="13.5" thickBot="1">
      <c r="A22" s="252"/>
      <c r="B22" s="248"/>
      <c r="C22" s="248"/>
      <c r="D22" s="248"/>
      <c r="E22" s="350"/>
      <c r="F22" s="350"/>
      <c r="G22" s="350"/>
      <c r="H22" s="351"/>
      <c r="I22" s="350"/>
      <c r="J22" s="350"/>
      <c r="K22" s="350"/>
      <c r="L22" s="351"/>
      <c r="M22" s="350"/>
      <c r="N22" s="350"/>
      <c r="O22" s="351"/>
      <c r="Q22" s="350"/>
      <c r="R22" s="350"/>
      <c r="S22" s="350"/>
      <c r="T22" s="351"/>
      <c r="U22" s="350"/>
      <c r="V22" s="350"/>
      <c r="W22" s="350"/>
      <c r="X22" s="351"/>
      <c r="Y22" s="350"/>
      <c r="Z22" s="350"/>
      <c r="AA22" s="351"/>
    </row>
    <row r="23" spans="1:28" s="248" customFormat="1" ht="15" customHeight="1">
      <c r="A23" s="33" t="s">
        <v>578</v>
      </c>
      <c r="B23" s="782" t="s">
        <v>952</v>
      </c>
      <c r="C23" s="782"/>
      <c r="D23" s="609"/>
      <c r="E23" s="610">
        <v>7206289</v>
      </c>
      <c r="F23" s="249">
        <v>48893</v>
      </c>
      <c r="G23" s="249">
        <v>0</v>
      </c>
      <c r="H23" s="669">
        <v>7255182</v>
      </c>
      <c r="I23" s="612">
        <v>10838</v>
      </c>
      <c r="J23" s="249">
        <v>0</v>
      </c>
      <c r="K23" s="249">
        <v>0</v>
      </c>
      <c r="L23" s="611">
        <v>10838</v>
      </c>
      <c r="M23" s="610">
        <v>1802113</v>
      </c>
      <c r="N23" s="249">
        <v>427661</v>
      </c>
      <c r="O23" s="611">
        <v>2229774</v>
      </c>
      <c r="P23" s="671">
        <v>9495794</v>
      </c>
      <c r="Q23" s="610">
        <v>8461668</v>
      </c>
      <c r="R23" s="249">
        <v>48893</v>
      </c>
      <c r="S23" s="249">
        <v>0</v>
      </c>
      <c r="T23" s="669">
        <v>8510561</v>
      </c>
      <c r="U23" s="612">
        <v>12872</v>
      </c>
      <c r="V23" s="249">
        <v>0</v>
      </c>
      <c r="W23" s="249">
        <v>0</v>
      </c>
      <c r="X23" s="611">
        <v>12872</v>
      </c>
      <c r="Y23" s="610">
        <v>1936849</v>
      </c>
      <c r="Z23" s="249">
        <v>586253</v>
      </c>
      <c r="AA23" s="611">
        <v>2523102</v>
      </c>
      <c r="AB23" s="671">
        <v>11046535</v>
      </c>
    </row>
    <row r="24" spans="1:28" s="248" customFormat="1" ht="15" customHeight="1" thickBot="1">
      <c r="A24" s="35" t="s">
        <v>579</v>
      </c>
      <c r="B24" s="783" t="s">
        <v>953</v>
      </c>
      <c r="C24" s="783"/>
      <c r="D24" s="613"/>
      <c r="E24" s="614">
        <v>1087616</v>
      </c>
      <c r="F24" s="578">
        <v>9732</v>
      </c>
      <c r="G24" s="578">
        <v>0</v>
      </c>
      <c r="H24" s="670">
        <v>1097348</v>
      </c>
      <c r="I24" s="577">
        <v>0</v>
      </c>
      <c r="J24" s="578">
        <v>0</v>
      </c>
      <c r="K24" s="578">
        <v>0</v>
      </c>
      <c r="L24" s="594">
        <v>0</v>
      </c>
      <c r="M24" s="614">
        <v>0</v>
      </c>
      <c r="N24" s="251">
        <v>0</v>
      </c>
      <c r="O24" s="594">
        <v>0</v>
      </c>
      <c r="P24" s="672">
        <v>1097348</v>
      </c>
      <c r="Q24" s="614">
        <v>2087250</v>
      </c>
      <c r="R24" s="578">
        <v>9732</v>
      </c>
      <c r="S24" s="578">
        <v>0</v>
      </c>
      <c r="T24" s="670">
        <v>2096982</v>
      </c>
      <c r="U24" s="577">
        <v>0</v>
      </c>
      <c r="V24" s="578">
        <v>0</v>
      </c>
      <c r="W24" s="578">
        <v>0</v>
      </c>
      <c r="X24" s="594">
        <v>0</v>
      </c>
      <c r="Y24" s="614">
        <v>639</v>
      </c>
      <c r="Z24" s="251">
        <v>0</v>
      </c>
      <c r="AA24" s="594">
        <v>639</v>
      </c>
      <c r="AB24" s="672">
        <v>2097621</v>
      </c>
    </row>
    <row r="25" spans="1:28" s="248" customFormat="1" ht="18" customHeight="1" thickBot="1">
      <c r="A25" s="615"/>
      <c r="B25" s="784" t="s">
        <v>954</v>
      </c>
      <c r="C25" s="785"/>
      <c r="D25" s="616"/>
      <c r="E25" s="617">
        <v>8293905</v>
      </c>
      <c r="F25" s="460">
        <v>58625</v>
      </c>
      <c r="G25" s="460">
        <v>0</v>
      </c>
      <c r="H25" s="618">
        <v>8352530</v>
      </c>
      <c r="I25" s="459">
        <v>10838</v>
      </c>
      <c r="J25" s="460">
        <v>0</v>
      </c>
      <c r="K25" s="460">
        <v>0</v>
      </c>
      <c r="L25" s="619">
        <v>10838</v>
      </c>
      <c r="M25" s="617">
        <v>1802113</v>
      </c>
      <c r="N25" s="460">
        <v>427661</v>
      </c>
      <c r="O25" s="619">
        <v>2229774</v>
      </c>
      <c r="P25" s="620">
        <v>10593142</v>
      </c>
      <c r="Q25" s="617">
        <v>10548918</v>
      </c>
      <c r="R25" s="460">
        <v>58625</v>
      </c>
      <c r="S25" s="460">
        <v>0</v>
      </c>
      <c r="T25" s="618">
        <v>10607543</v>
      </c>
      <c r="U25" s="459">
        <v>12872</v>
      </c>
      <c r="V25" s="460">
        <v>0</v>
      </c>
      <c r="W25" s="460">
        <v>0</v>
      </c>
      <c r="X25" s="619">
        <v>12872</v>
      </c>
      <c r="Y25" s="617">
        <v>1937488</v>
      </c>
      <c r="Z25" s="460">
        <v>586253</v>
      </c>
      <c r="AA25" s="619">
        <v>2523741</v>
      </c>
      <c r="AB25" s="620">
        <v>13144156</v>
      </c>
    </row>
    <row r="27" ht="13.5" thickBot="1"/>
    <row r="28" spans="1:28" ht="18.75" customHeight="1">
      <c r="A28" s="786" t="s">
        <v>600</v>
      </c>
      <c r="B28" s="774" t="s">
        <v>16</v>
      </c>
      <c r="C28" s="774" t="s">
        <v>504</v>
      </c>
      <c r="D28" s="777" t="s">
        <v>505</v>
      </c>
      <c r="E28" s="771" t="s">
        <v>968</v>
      </c>
      <c r="F28" s="772"/>
      <c r="G28" s="772"/>
      <c r="H28" s="772"/>
      <c r="I28" s="772"/>
      <c r="J28" s="772"/>
      <c r="K28" s="772"/>
      <c r="L28" s="772"/>
      <c r="M28" s="772"/>
      <c r="N28" s="772"/>
      <c r="O28" s="773"/>
      <c r="P28" s="768" t="s">
        <v>601</v>
      </c>
      <c r="Q28" s="771" t="s">
        <v>1123</v>
      </c>
      <c r="R28" s="772"/>
      <c r="S28" s="772"/>
      <c r="T28" s="772"/>
      <c r="U28" s="772"/>
      <c r="V28" s="772"/>
      <c r="W28" s="772"/>
      <c r="X28" s="772"/>
      <c r="Y28" s="772"/>
      <c r="Z28" s="772"/>
      <c r="AA28" s="773"/>
      <c r="AB28" s="768" t="s">
        <v>601</v>
      </c>
    </row>
    <row r="29" spans="1:28" ht="18" customHeight="1">
      <c r="A29" s="787"/>
      <c r="B29" s="775"/>
      <c r="C29" s="775"/>
      <c r="D29" s="778"/>
      <c r="E29" s="764" t="s">
        <v>572</v>
      </c>
      <c r="F29" s="762"/>
      <c r="G29" s="762"/>
      <c r="H29" s="765"/>
      <c r="I29" s="764" t="s">
        <v>573</v>
      </c>
      <c r="J29" s="762"/>
      <c r="K29" s="762"/>
      <c r="L29" s="763"/>
      <c r="M29" s="761" t="s">
        <v>574</v>
      </c>
      <c r="N29" s="762"/>
      <c r="O29" s="763"/>
      <c r="P29" s="769"/>
      <c r="Q29" s="764" t="s">
        <v>572</v>
      </c>
      <c r="R29" s="762"/>
      <c r="S29" s="762"/>
      <c r="T29" s="765"/>
      <c r="U29" s="764" t="s">
        <v>573</v>
      </c>
      <c r="V29" s="762"/>
      <c r="W29" s="762"/>
      <c r="X29" s="763"/>
      <c r="Y29" s="761" t="s">
        <v>574</v>
      </c>
      <c r="Z29" s="762"/>
      <c r="AA29" s="763"/>
      <c r="AB29" s="769"/>
    </row>
    <row r="30" spans="1:28" s="248" customFormat="1" ht="39" thickBot="1">
      <c r="A30" s="788"/>
      <c r="B30" s="776"/>
      <c r="C30" s="776"/>
      <c r="D30" s="779"/>
      <c r="E30" s="25" t="s">
        <v>575</v>
      </c>
      <c r="F30" s="24" t="s">
        <v>576</v>
      </c>
      <c r="G30" s="24" t="s">
        <v>577</v>
      </c>
      <c r="H30" s="218" t="s">
        <v>503</v>
      </c>
      <c r="I30" s="25" t="s">
        <v>575</v>
      </c>
      <c r="J30" s="24" t="s">
        <v>576</v>
      </c>
      <c r="K30" s="24" t="s">
        <v>577</v>
      </c>
      <c r="L30" s="32" t="s">
        <v>503</v>
      </c>
      <c r="M30" s="219" t="s">
        <v>575</v>
      </c>
      <c r="N30" s="24" t="s">
        <v>576</v>
      </c>
      <c r="O30" s="32" t="s">
        <v>503</v>
      </c>
      <c r="P30" s="770"/>
      <c r="Q30" s="25" t="s">
        <v>575</v>
      </c>
      <c r="R30" s="24" t="s">
        <v>576</v>
      </c>
      <c r="S30" s="24" t="s">
        <v>577</v>
      </c>
      <c r="T30" s="218" t="s">
        <v>503</v>
      </c>
      <c r="U30" s="25" t="s">
        <v>575</v>
      </c>
      <c r="V30" s="24" t="s">
        <v>576</v>
      </c>
      <c r="W30" s="24" t="s">
        <v>577</v>
      </c>
      <c r="X30" s="32" t="s">
        <v>503</v>
      </c>
      <c r="Y30" s="219" t="s">
        <v>575</v>
      </c>
      <c r="Z30" s="24" t="s">
        <v>576</v>
      </c>
      <c r="AA30" s="32" t="s">
        <v>503</v>
      </c>
      <c r="AB30" s="770"/>
    </row>
    <row r="31" spans="1:28" s="248" customFormat="1" ht="18" customHeight="1">
      <c r="A31" s="33" t="s">
        <v>578</v>
      </c>
      <c r="B31" s="28" t="s">
        <v>17</v>
      </c>
      <c r="C31" s="29" t="s">
        <v>230</v>
      </c>
      <c r="D31" s="38" t="s">
        <v>604</v>
      </c>
      <c r="E31" s="327">
        <v>54792</v>
      </c>
      <c r="F31" s="328">
        <v>132835</v>
      </c>
      <c r="G31" s="328">
        <v>0</v>
      </c>
      <c r="H31" s="352">
        <v>187627</v>
      </c>
      <c r="I31" s="327">
        <v>691949</v>
      </c>
      <c r="J31" s="328">
        <v>6109</v>
      </c>
      <c r="K31" s="328">
        <v>121053</v>
      </c>
      <c r="L31" s="330">
        <v>819111</v>
      </c>
      <c r="M31" s="244">
        <v>1806268</v>
      </c>
      <c r="N31" s="249">
        <v>67943</v>
      </c>
      <c r="O31" s="331">
        <v>1874211</v>
      </c>
      <c r="P31" s="353">
        <v>2880949</v>
      </c>
      <c r="Q31" s="327">
        <v>59012</v>
      </c>
      <c r="R31" s="328">
        <v>152869</v>
      </c>
      <c r="S31" s="328">
        <v>0</v>
      </c>
      <c r="T31" s="352">
        <v>211881</v>
      </c>
      <c r="U31" s="327">
        <v>693753</v>
      </c>
      <c r="V31" s="328">
        <v>5799</v>
      </c>
      <c r="W31" s="328">
        <v>124653</v>
      </c>
      <c r="X31" s="330">
        <v>824205</v>
      </c>
      <c r="Y31" s="244">
        <v>1933099</v>
      </c>
      <c r="Z31" s="249">
        <v>81635</v>
      </c>
      <c r="AA31" s="331">
        <v>2014734</v>
      </c>
      <c r="AB31" s="353">
        <v>3050820</v>
      </c>
    </row>
    <row r="32" spans="1:28" s="248" customFormat="1" ht="18" customHeight="1">
      <c r="A32" s="34" t="s">
        <v>579</v>
      </c>
      <c r="B32" s="26" t="s">
        <v>603</v>
      </c>
      <c r="C32" s="27" t="s">
        <v>239</v>
      </c>
      <c r="D32" s="39" t="s">
        <v>605</v>
      </c>
      <c r="E32" s="333">
        <v>14279</v>
      </c>
      <c r="F32" s="334">
        <v>38473</v>
      </c>
      <c r="G32" s="334">
        <v>0</v>
      </c>
      <c r="H32" s="335">
        <v>52752</v>
      </c>
      <c r="I32" s="333">
        <v>177163</v>
      </c>
      <c r="J32" s="334">
        <v>2134</v>
      </c>
      <c r="K32" s="334">
        <v>30948</v>
      </c>
      <c r="L32" s="336">
        <v>210245</v>
      </c>
      <c r="M32" s="245">
        <v>497209</v>
      </c>
      <c r="N32" s="250">
        <v>16809</v>
      </c>
      <c r="O32" s="337">
        <v>514018</v>
      </c>
      <c r="P32" s="354">
        <v>777015</v>
      </c>
      <c r="Q32" s="333">
        <v>15014</v>
      </c>
      <c r="R32" s="334">
        <v>36970</v>
      </c>
      <c r="S32" s="334">
        <v>0</v>
      </c>
      <c r="T32" s="335">
        <v>51984</v>
      </c>
      <c r="U32" s="333">
        <v>178162</v>
      </c>
      <c r="V32" s="334">
        <v>1801</v>
      </c>
      <c r="W32" s="334">
        <v>31920</v>
      </c>
      <c r="X32" s="336">
        <v>211883</v>
      </c>
      <c r="Y32" s="245">
        <v>522696</v>
      </c>
      <c r="Z32" s="250">
        <v>20189</v>
      </c>
      <c r="AA32" s="337">
        <v>542885</v>
      </c>
      <c r="AB32" s="354">
        <v>806752</v>
      </c>
    </row>
    <row r="33" spans="1:28" s="248" customFormat="1" ht="18" customHeight="1">
      <c r="A33" s="34" t="s">
        <v>580</v>
      </c>
      <c r="B33" s="26" t="s">
        <v>21</v>
      </c>
      <c r="C33" s="27" t="s">
        <v>237</v>
      </c>
      <c r="D33" s="39" t="s">
        <v>606</v>
      </c>
      <c r="E33" s="333">
        <v>995168</v>
      </c>
      <c r="F33" s="334">
        <v>234592</v>
      </c>
      <c r="G33" s="334">
        <v>0</v>
      </c>
      <c r="H33" s="335">
        <v>1229760</v>
      </c>
      <c r="I33" s="333">
        <v>380268</v>
      </c>
      <c r="J33" s="334">
        <v>0</v>
      </c>
      <c r="K33" s="334">
        <v>38697</v>
      </c>
      <c r="L33" s="336">
        <v>418965</v>
      </c>
      <c r="M33" s="245">
        <v>2326838</v>
      </c>
      <c r="N33" s="250">
        <v>360167</v>
      </c>
      <c r="O33" s="337">
        <v>2687005</v>
      </c>
      <c r="P33" s="354">
        <v>4335730</v>
      </c>
      <c r="Q33" s="333">
        <v>1091831</v>
      </c>
      <c r="R33" s="334">
        <v>272133</v>
      </c>
      <c r="S33" s="334">
        <v>0</v>
      </c>
      <c r="T33" s="335">
        <v>1363964</v>
      </c>
      <c r="U33" s="333">
        <v>410572</v>
      </c>
      <c r="V33" s="334">
        <v>675</v>
      </c>
      <c r="W33" s="334">
        <v>38697</v>
      </c>
      <c r="X33" s="336">
        <v>449944</v>
      </c>
      <c r="Y33" s="245">
        <v>2519548</v>
      </c>
      <c r="Z33" s="250">
        <v>422070</v>
      </c>
      <c r="AA33" s="337">
        <v>2941618</v>
      </c>
      <c r="AB33" s="354">
        <v>4755526</v>
      </c>
    </row>
    <row r="34" spans="1:28" s="248" customFormat="1" ht="18" customHeight="1">
      <c r="A34" s="34" t="s">
        <v>581</v>
      </c>
      <c r="B34" s="26" t="s">
        <v>25</v>
      </c>
      <c r="C34" s="27" t="s">
        <v>250</v>
      </c>
      <c r="D34" s="39" t="s">
        <v>607</v>
      </c>
      <c r="E34" s="333">
        <v>194926</v>
      </c>
      <c r="F34" s="334">
        <v>64475</v>
      </c>
      <c r="G34" s="334">
        <v>0</v>
      </c>
      <c r="H34" s="335">
        <v>259401</v>
      </c>
      <c r="I34" s="333">
        <v>0</v>
      </c>
      <c r="J34" s="334">
        <v>0</v>
      </c>
      <c r="K34" s="334">
        <v>74650</v>
      </c>
      <c r="L34" s="336">
        <v>74650</v>
      </c>
      <c r="M34" s="245">
        <v>0</v>
      </c>
      <c r="N34" s="250">
        <v>0</v>
      </c>
      <c r="O34" s="337">
        <v>0</v>
      </c>
      <c r="P34" s="354">
        <v>334051</v>
      </c>
      <c r="Q34" s="333">
        <v>174118</v>
      </c>
      <c r="R34" s="334">
        <v>62225</v>
      </c>
      <c r="S34" s="334">
        <v>0</v>
      </c>
      <c r="T34" s="335">
        <v>236343</v>
      </c>
      <c r="U34" s="333">
        <v>25</v>
      </c>
      <c r="V34" s="334">
        <v>0</v>
      </c>
      <c r="W34" s="334">
        <v>74625</v>
      </c>
      <c r="X34" s="336">
        <v>74650</v>
      </c>
      <c r="Y34" s="245">
        <v>400</v>
      </c>
      <c r="Z34" s="250">
        <v>0</v>
      </c>
      <c r="AA34" s="337">
        <v>400</v>
      </c>
      <c r="AB34" s="354">
        <v>311393</v>
      </c>
    </row>
    <row r="35" spans="1:28" s="248" customFormat="1" ht="18" customHeight="1">
      <c r="A35" s="34" t="s">
        <v>582</v>
      </c>
      <c r="B35" s="26" t="s">
        <v>26</v>
      </c>
      <c r="C35" s="27" t="s">
        <v>262</v>
      </c>
      <c r="D35" s="39" t="s">
        <v>608</v>
      </c>
      <c r="E35" s="333">
        <v>757114</v>
      </c>
      <c r="F35" s="334">
        <v>173000</v>
      </c>
      <c r="G35" s="334">
        <v>0</v>
      </c>
      <c r="H35" s="335">
        <v>930114</v>
      </c>
      <c r="I35" s="333">
        <v>0</v>
      </c>
      <c r="J35" s="334">
        <v>0</v>
      </c>
      <c r="K35" s="334">
        <v>0</v>
      </c>
      <c r="L35" s="336">
        <v>0</v>
      </c>
      <c r="M35" s="245">
        <v>4000</v>
      </c>
      <c r="N35" s="250">
        <v>0</v>
      </c>
      <c r="O35" s="337">
        <v>4000</v>
      </c>
      <c r="P35" s="354">
        <v>934114</v>
      </c>
      <c r="Q35" s="333">
        <v>1134670</v>
      </c>
      <c r="R35" s="334">
        <v>153137</v>
      </c>
      <c r="S35" s="334">
        <v>0</v>
      </c>
      <c r="T35" s="335">
        <v>1287807</v>
      </c>
      <c r="U35" s="333">
        <v>0</v>
      </c>
      <c r="V35" s="334">
        <v>0</v>
      </c>
      <c r="W35" s="334">
        <v>0</v>
      </c>
      <c r="X35" s="336">
        <v>0</v>
      </c>
      <c r="Y35" s="245">
        <v>18320</v>
      </c>
      <c r="Z35" s="250">
        <v>81636</v>
      </c>
      <c r="AA35" s="337">
        <v>99956</v>
      </c>
      <c r="AB35" s="354">
        <v>1387763</v>
      </c>
    </row>
    <row r="36" spans="1:28" s="248" customFormat="1" ht="18" customHeight="1">
      <c r="A36" s="34" t="s">
        <v>595</v>
      </c>
      <c r="B36" s="26" t="s">
        <v>27</v>
      </c>
      <c r="C36" s="27" t="s">
        <v>270</v>
      </c>
      <c r="D36" s="39" t="s">
        <v>609</v>
      </c>
      <c r="E36" s="333">
        <v>209355</v>
      </c>
      <c r="F36" s="334">
        <v>13185</v>
      </c>
      <c r="G36" s="334">
        <v>0</v>
      </c>
      <c r="H36" s="335">
        <v>222540</v>
      </c>
      <c r="I36" s="333">
        <v>83027</v>
      </c>
      <c r="J36" s="334">
        <v>0</v>
      </c>
      <c r="K36" s="334">
        <v>0</v>
      </c>
      <c r="L36" s="336">
        <v>83027</v>
      </c>
      <c r="M36" s="245">
        <v>21340</v>
      </c>
      <c r="N36" s="250">
        <v>53392</v>
      </c>
      <c r="O36" s="337">
        <v>74732</v>
      </c>
      <c r="P36" s="354">
        <v>380299</v>
      </c>
      <c r="Q36" s="333">
        <v>361990</v>
      </c>
      <c r="R36" s="334">
        <v>22385</v>
      </c>
      <c r="S36" s="334">
        <v>0</v>
      </c>
      <c r="T36" s="335">
        <v>384375</v>
      </c>
      <c r="U36" s="333">
        <v>82068</v>
      </c>
      <c r="V36" s="334">
        <v>0</v>
      </c>
      <c r="W36" s="334">
        <v>0</v>
      </c>
      <c r="X36" s="336">
        <v>82068</v>
      </c>
      <c r="Y36" s="245">
        <v>97054</v>
      </c>
      <c r="Z36" s="250">
        <v>53561</v>
      </c>
      <c r="AA36" s="337">
        <v>150615</v>
      </c>
      <c r="AB36" s="354">
        <v>617058</v>
      </c>
    </row>
    <row r="37" spans="1:28" s="248" customFormat="1" ht="18" customHeight="1">
      <c r="A37" s="34" t="s">
        <v>596</v>
      </c>
      <c r="B37" s="30" t="s">
        <v>0</v>
      </c>
      <c r="C37" s="27" t="s">
        <v>276</v>
      </c>
      <c r="D37" s="40" t="s">
        <v>610</v>
      </c>
      <c r="E37" s="339">
        <v>554599</v>
      </c>
      <c r="F37" s="340">
        <v>0</v>
      </c>
      <c r="G37" s="340">
        <v>0</v>
      </c>
      <c r="H37" s="355">
        <v>554599</v>
      </c>
      <c r="I37" s="339">
        <v>28829</v>
      </c>
      <c r="J37" s="340">
        <v>0</v>
      </c>
      <c r="K37" s="340">
        <v>0</v>
      </c>
      <c r="L37" s="342">
        <v>28829</v>
      </c>
      <c r="M37" s="246">
        <v>2723</v>
      </c>
      <c r="N37" s="251">
        <v>12700</v>
      </c>
      <c r="O37" s="356">
        <v>15423</v>
      </c>
      <c r="P37" s="357">
        <v>598851</v>
      </c>
      <c r="Q37" s="339">
        <v>1084163</v>
      </c>
      <c r="R37" s="340">
        <v>286</v>
      </c>
      <c r="S37" s="340">
        <v>0</v>
      </c>
      <c r="T37" s="355">
        <v>1084449</v>
      </c>
      <c r="U37" s="339">
        <v>25669</v>
      </c>
      <c r="V37" s="340">
        <v>0</v>
      </c>
      <c r="W37" s="340">
        <v>0</v>
      </c>
      <c r="X37" s="342">
        <v>25669</v>
      </c>
      <c r="Y37" s="246">
        <v>47952</v>
      </c>
      <c r="Z37" s="251">
        <v>17729</v>
      </c>
      <c r="AA37" s="356">
        <v>65681</v>
      </c>
      <c r="AB37" s="357">
        <v>1175799</v>
      </c>
    </row>
    <row r="38" spans="1:28" s="248" customFormat="1" ht="18" customHeight="1" thickBot="1">
      <c r="A38" s="34" t="s">
        <v>597</v>
      </c>
      <c r="B38" s="30" t="s">
        <v>1</v>
      </c>
      <c r="C38" s="27" t="s">
        <v>284</v>
      </c>
      <c r="D38" s="40" t="s">
        <v>611</v>
      </c>
      <c r="E38" s="339">
        <v>111198</v>
      </c>
      <c r="F38" s="340">
        <v>7000</v>
      </c>
      <c r="G38" s="340">
        <v>0</v>
      </c>
      <c r="H38" s="355">
        <v>118198</v>
      </c>
      <c r="I38" s="339">
        <v>0</v>
      </c>
      <c r="J38" s="340">
        <v>0</v>
      </c>
      <c r="K38" s="340">
        <v>0</v>
      </c>
      <c r="L38" s="342">
        <v>0</v>
      </c>
      <c r="M38" s="246">
        <v>0</v>
      </c>
      <c r="N38" s="251">
        <v>0</v>
      </c>
      <c r="O38" s="356">
        <v>0</v>
      </c>
      <c r="P38" s="357">
        <v>118198</v>
      </c>
      <c r="Q38" s="339">
        <v>447885</v>
      </c>
      <c r="R38" s="340">
        <v>39000</v>
      </c>
      <c r="S38" s="340">
        <v>0</v>
      </c>
      <c r="T38" s="355">
        <v>486885</v>
      </c>
      <c r="U38" s="339">
        <v>0</v>
      </c>
      <c r="V38" s="340">
        <v>0</v>
      </c>
      <c r="W38" s="340">
        <v>0</v>
      </c>
      <c r="X38" s="342">
        <v>0</v>
      </c>
      <c r="Y38" s="246">
        <v>0</v>
      </c>
      <c r="Z38" s="251">
        <v>0</v>
      </c>
      <c r="AA38" s="356">
        <v>0</v>
      </c>
      <c r="AB38" s="357">
        <v>486885</v>
      </c>
    </row>
    <row r="39" spans="1:28" s="248" customFormat="1" ht="21" customHeight="1" thickBot="1">
      <c r="A39" s="488" t="s">
        <v>597</v>
      </c>
      <c r="B39" s="489" t="s">
        <v>612</v>
      </c>
      <c r="C39" s="489"/>
      <c r="D39" s="490"/>
      <c r="E39" s="493">
        <v>2891431</v>
      </c>
      <c r="F39" s="494">
        <v>663560</v>
      </c>
      <c r="G39" s="494">
        <v>0</v>
      </c>
      <c r="H39" s="495">
        <v>3554991</v>
      </c>
      <c r="I39" s="493">
        <v>1361236</v>
      </c>
      <c r="J39" s="494">
        <v>8243</v>
      </c>
      <c r="K39" s="494">
        <v>265348</v>
      </c>
      <c r="L39" s="499">
        <v>1634827</v>
      </c>
      <c r="M39" s="494">
        <v>4658378</v>
      </c>
      <c r="N39" s="494">
        <v>511011</v>
      </c>
      <c r="O39" s="499">
        <v>5169389</v>
      </c>
      <c r="P39" s="499">
        <v>10359207</v>
      </c>
      <c r="Q39" s="493">
        <v>4368683</v>
      </c>
      <c r="R39" s="494">
        <v>739005</v>
      </c>
      <c r="S39" s="494">
        <v>0</v>
      </c>
      <c r="T39" s="495">
        <v>5107688</v>
      </c>
      <c r="U39" s="493">
        <v>1390249</v>
      </c>
      <c r="V39" s="494">
        <v>8275</v>
      </c>
      <c r="W39" s="494">
        <v>269895</v>
      </c>
      <c r="X39" s="499">
        <v>1668419</v>
      </c>
      <c r="Y39" s="494">
        <v>5139069</v>
      </c>
      <c r="Z39" s="494">
        <v>676820</v>
      </c>
      <c r="AA39" s="499">
        <v>5815889</v>
      </c>
      <c r="AB39" s="499">
        <v>12591996</v>
      </c>
    </row>
    <row r="40" spans="1:28" ht="18" customHeight="1">
      <c r="A40" s="654" t="s">
        <v>598</v>
      </c>
      <c r="B40" s="491" t="s">
        <v>924</v>
      </c>
      <c r="C40" s="29" t="s">
        <v>289</v>
      </c>
      <c r="D40" s="492"/>
      <c r="E40" s="496">
        <v>0</v>
      </c>
      <c r="F40" s="497">
        <v>0</v>
      </c>
      <c r="G40" s="497">
        <v>0</v>
      </c>
      <c r="H40" s="498">
        <v>0</v>
      </c>
      <c r="I40" s="500">
        <v>0</v>
      </c>
      <c r="J40" s="501">
        <v>0</v>
      </c>
      <c r="K40" s="501">
        <v>0</v>
      </c>
      <c r="L40" s="492">
        <v>0</v>
      </c>
      <c r="M40" s="500">
        <v>0</v>
      </c>
      <c r="N40" s="501">
        <v>0</v>
      </c>
      <c r="O40" s="492">
        <v>0</v>
      </c>
      <c r="P40" s="503">
        <v>0</v>
      </c>
      <c r="Q40" s="496">
        <v>460225</v>
      </c>
      <c r="R40" s="497">
        <v>0</v>
      </c>
      <c r="S40" s="497">
        <v>0</v>
      </c>
      <c r="T40" s="498">
        <v>460225</v>
      </c>
      <c r="U40" s="496">
        <v>0</v>
      </c>
      <c r="V40" s="497">
        <v>0</v>
      </c>
      <c r="W40" s="497">
        <v>0</v>
      </c>
      <c r="X40" s="492">
        <v>0</v>
      </c>
      <c r="Y40" s="500">
        <v>0</v>
      </c>
      <c r="Z40" s="501">
        <v>0</v>
      </c>
      <c r="AA40" s="492">
        <v>0</v>
      </c>
      <c r="AB40" s="503">
        <v>460225</v>
      </c>
    </row>
    <row r="41" spans="1:28" ht="18" customHeight="1">
      <c r="A41" s="34" t="s">
        <v>599</v>
      </c>
      <c r="B41" s="648" t="s">
        <v>1120</v>
      </c>
      <c r="C41" s="649" t="s">
        <v>301</v>
      </c>
      <c r="D41" s="650"/>
      <c r="E41" s="651">
        <v>233935</v>
      </c>
      <c r="F41" s="624">
        <v>0</v>
      </c>
      <c r="G41" s="624">
        <v>0</v>
      </c>
      <c r="H41" s="486">
        <v>233935</v>
      </c>
      <c r="I41" s="652">
        <v>0</v>
      </c>
      <c r="J41" s="653">
        <v>0</v>
      </c>
      <c r="K41" s="653">
        <v>0</v>
      </c>
      <c r="L41" s="486">
        <v>0</v>
      </c>
      <c r="M41" s="651">
        <v>0</v>
      </c>
      <c r="N41" s="624">
        <v>0</v>
      </c>
      <c r="O41" s="486">
        <v>0</v>
      </c>
      <c r="P41" s="487">
        <v>233935</v>
      </c>
      <c r="Q41" s="651">
        <v>91935</v>
      </c>
      <c r="R41" s="624">
        <v>0</v>
      </c>
      <c r="S41" s="624">
        <v>0</v>
      </c>
      <c r="T41" s="486">
        <v>91935</v>
      </c>
      <c r="U41" s="651">
        <v>0</v>
      </c>
      <c r="V41" s="624">
        <v>0</v>
      </c>
      <c r="W41" s="624">
        <v>0</v>
      </c>
      <c r="X41" s="486">
        <v>0</v>
      </c>
      <c r="Y41" s="651">
        <v>0</v>
      </c>
      <c r="Z41" s="624">
        <v>0</v>
      </c>
      <c r="AA41" s="486">
        <v>0</v>
      </c>
      <c r="AB41" s="487">
        <v>91935</v>
      </c>
    </row>
    <row r="42" spans="1:28" ht="18" customHeight="1">
      <c r="A42" s="34" t="s">
        <v>716</v>
      </c>
      <c r="B42" s="575" t="s">
        <v>931</v>
      </c>
      <c r="C42" s="27" t="s">
        <v>312</v>
      </c>
      <c r="D42" s="576" t="s">
        <v>613</v>
      </c>
      <c r="E42" s="533">
        <v>4206663</v>
      </c>
      <c r="F42" s="250">
        <v>91593</v>
      </c>
      <c r="G42" s="250">
        <v>265348</v>
      </c>
      <c r="H42" s="486">
        <v>4563604</v>
      </c>
      <c r="I42" s="533">
        <v>0</v>
      </c>
      <c r="J42" s="250">
        <v>0</v>
      </c>
      <c r="K42" s="250">
        <v>0</v>
      </c>
      <c r="L42" s="486">
        <v>0</v>
      </c>
      <c r="M42" s="533">
        <v>0</v>
      </c>
      <c r="N42" s="250">
        <v>0</v>
      </c>
      <c r="O42" s="486">
        <v>0</v>
      </c>
      <c r="P42" s="487">
        <v>4563604</v>
      </c>
      <c r="Q42" s="533">
        <v>4583537</v>
      </c>
      <c r="R42" s="250">
        <v>98810</v>
      </c>
      <c r="S42" s="250">
        <v>265348</v>
      </c>
      <c r="T42" s="486">
        <v>4947695</v>
      </c>
      <c r="U42" s="533">
        <v>0</v>
      </c>
      <c r="V42" s="250">
        <v>0</v>
      </c>
      <c r="W42" s="250">
        <v>0</v>
      </c>
      <c r="X42" s="486">
        <v>0</v>
      </c>
      <c r="Y42" s="533">
        <v>0</v>
      </c>
      <c r="Z42" s="250">
        <v>0</v>
      </c>
      <c r="AA42" s="486">
        <v>0</v>
      </c>
      <c r="AB42" s="487">
        <v>4947695</v>
      </c>
    </row>
    <row r="43" spans="1:28" ht="18" customHeight="1" thickBot="1">
      <c r="A43" s="647" t="s">
        <v>717</v>
      </c>
      <c r="B43" s="593" t="s">
        <v>947</v>
      </c>
      <c r="C43" s="31"/>
      <c r="D43" s="606"/>
      <c r="E43" s="577">
        <v>-4206663</v>
      </c>
      <c r="F43" s="578">
        <v>-91593</v>
      </c>
      <c r="G43" s="578">
        <v>-265348</v>
      </c>
      <c r="H43" s="455">
        <v>-4563604</v>
      </c>
      <c r="I43" s="577">
        <v>0</v>
      </c>
      <c r="J43" s="578">
        <v>0</v>
      </c>
      <c r="K43" s="578">
        <v>0</v>
      </c>
      <c r="L43" s="455">
        <v>0</v>
      </c>
      <c r="M43" s="577">
        <v>0</v>
      </c>
      <c r="N43" s="578">
        <v>0</v>
      </c>
      <c r="O43" s="455">
        <v>0</v>
      </c>
      <c r="P43" s="462">
        <v>-4563604</v>
      </c>
      <c r="Q43" s="577">
        <v>-4583537</v>
      </c>
      <c r="R43" s="578">
        <v>-98810</v>
      </c>
      <c r="S43" s="578">
        <v>-265348</v>
      </c>
      <c r="T43" s="455">
        <v>-4947695</v>
      </c>
      <c r="U43" s="577">
        <v>0</v>
      </c>
      <c r="V43" s="578">
        <v>0</v>
      </c>
      <c r="W43" s="578">
        <v>0</v>
      </c>
      <c r="X43" s="455">
        <v>0</v>
      </c>
      <c r="Y43" s="577">
        <v>0</v>
      </c>
      <c r="Z43" s="578">
        <v>0</v>
      </c>
      <c r="AA43" s="455">
        <v>0</v>
      </c>
      <c r="AB43" s="462">
        <v>-4947695</v>
      </c>
    </row>
    <row r="44" spans="1:28" ht="21" customHeight="1" thickBot="1">
      <c r="A44" s="572" t="s">
        <v>717</v>
      </c>
      <c r="B44" s="573" t="s">
        <v>314</v>
      </c>
      <c r="C44" s="573"/>
      <c r="D44" s="607"/>
      <c r="E44" s="347">
        <v>3125366</v>
      </c>
      <c r="F44" s="348">
        <v>663560</v>
      </c>
      <c r="G44" s="348">
        <v>0</v>
      </c>
      <c r="H44" s="349">
        <v>3788926</v>
      </c>
      <c r="I44" s="347">
        <v>1361236</v>
      </c>
      <c r="J44" s="348">
        <v>8243</v>
      </c>
      <c r="K44" s="348">
        <v>265348</v>
      </c>
      <c r="L44" s="349">
        <v>1634827</v>
      </c>
      <c r="M44" s="347">
        <v>4658378</v>
      </c>
      <c r="N44" s="348">
        <v>511011</v>
      </c>
      <c r="O44" s="349">
        <v>5169389</v>
      </c>
      <c r="P44" s="502">
        <v>10593142</v>
      </c>
      <c r="Q44" s="347">
        <v>4920843</v>
      </c>
      <c r="R44" s="348">
        <v>739005</v>
      </c>
      <c r="S44" s="348">
        <v>0</v>
      </c>
      <c r="T44" s="349">
        <v>5659848</v>
      </c>
      <c r="U44" s="347">
        <v>1390249</v>
      </c>
      <c r="V44" s="348">
        <v>8275</v>
      </c>
      <c r="W44" s="348">
        <v>269895</v>
      </c>
      <c r="X44" s="349">
        <v>1668419</v>
      </c>
      <c r="Y44" s="347">
        <v>5139069</v>
      </c>
      <c r="Z44" s="348">
        <v>676820</v>
      </c>
      <c r="AA44" s="349">
        <v>5815889</v>
      </c>
      <c r="AB44" s="502">
        <v>13144156</v>
      </c>
    </row>
    <row r="45" ht="13.5" thickBot="1"/>
    <row r="46" spans="1:28" s="248" customFormat="1" ht="15" customHeight="1">
      <c r="A46" s="33" t="s">
        <v>578</v>
      </c>
      <c r="B46" s="782" t="s">
        <v>957</v>
      </c>
      <c r="C46" s="782"/>
      <c r="D46" s="609"/>
      <c r="E46" s="610">
        <v>2250214</v>
      </c>
      <c r="F46" s="249">
        <v>643375</v>
      </c>
      <c r="G46" s="249">
        <v>0</v>
      </c>
      <c r="H46" s="669">
        <v>2893589</v>
      </c>
      <c r="I46" s="612">
        <v>1249380</v>
      </c>
      <c r="J46" s="249">
        <v>8243</v>
      </c>
      <c r="K46" s="249">
        <v>265348</v>
      </c>
      <c r="L46" s="611">
        <v>1522971</v>
      </c>
      <c r="M46" s="610">
        <v>4634315</v>
      </c>
      <c r="N46" s="249">
        <v>444919</v>
      </c>
      <c r="O46" s="611">
        <v>5079234</v>
      </c>
      <c r="P46" s="671">
        <v>9495794</v>
      </c>
      <c r="Q46" s="610">
        <v>2566580</v>
      </c>
      <c r="R46" s="249">
        <v>677334</v>
      </c>
      <c r="S46" s="249">
        <v>0</v>
      </c>
      <c r="T46" s="669">
        <v>3243914</v>
      </c>
      <c r="U46" s="612">
        <v>1282512</v>
      </c>
      <c r="V46" s="249">
        <v>8275</v>
      </c>
      <c r="W46" s="249">
        <v>269895</v>
      </c>
      <c r="X46" s="611">
        <v>1560682</v>
      </c>
      <c r="Y46" s="610">
        <v>4994063</v>
      </c>
      <c r="Z46" s="249">
        <v>605530</v>
      </c>
      <c r="AA46" s="611">
        <v>5599593</v>
      </c>
      <c r="AB46" s="671">
        <v>10404189</v>
      </c>
    </row>
    <row r="47" spans="1:28" s="248" customFormat="1" ht="15" customHeight="1" thickBot="1">
      <c r="A47" s="35" t="s">
        <v>579</v>
      </c>
      <c r="B47" s="783" t="s">
        <v>958</v>
      </c>
      <c r="C47" s="783"/>
      <c r="D47" s="613"/>
      <c r="E47" s="614">
        <v>875152</v>
      </c>
      <c r="F47" s="578">
        <v>20185</v>
      </c>
      <c r="G47" s="578">
        <v>0</v>
      </c>
      <c r="H47" s="670">
        <v>895337</v>
      </c>
      <c r="I47" s="577">
        <v>111856</v>
      </c>
      <c r="J47" s="578">
        <v>0</v>
      </c>
      <c r="K47" s="578">
        <v>0</v>
      </c>
      <c r="L47" s="594">
        <v>111856</v>
      </c>
      <c r="M47" s="614">
        <v>24063</v>
      </c>
      <c r="N47" s="251">
        <v>66092</v>
      </c>
      <c r="O47" s="594">
        <v>90155</v>
      </c>
      <c r="P47" s="672">
        <v>1097348</v>
      </c>
      <c r="Q47" s="614">
        <v>2354263</v>
      </c>
      <c r="R47" s="578">
        <v>61671</v>
      </c>
      <c r="S47" s="578">
        <v>0</v>
      </c>
      <c r="T47" s="670">
        <v>2415934</v>
      </c>
      <c r="U47" s="577">
        <v>107737</v>
      </c>
      <c r="V47" s="578">
        <v>0</v>
      </c>
      <c r="W47" s="578">
        <v>0</v>
      </c>
      <c r="X47" s="594">
        <v>107737</v>
      </c>
      <c r="Y47" s="614">
        <v>145006</v>
      </c>
      <c r="Z47" s="251">
        <v>71290</v>
      </c>
      <c r="AA47" s="594">
        <v>216296</v>
      </c>
      <c r="AB47" s="672">
        <v>2739967</v>
      </c>
    </row>
    <row r="48" spans="1:28" s="248" customFormat="1" ht="18" customHeight="1" thickBot="1">
      <c r="A48" s="615"/>
      <c r="B48" s="784" t="s">
        <v>955</v>
      </c>
      <c r="C48" s="785"/>
      <c r="D48" s="616"/>
      <c r="E48" s="617">
        <v>3125366</v>
      </c>
      <c r="F48" s="460">
        <v>663560</v>
      </c>
      <c r="G48" s="460">
        <v>0</v>
      </c>
      <c r="H48" s="618">
        <v>3788926</v>
      </c>
      <c r="I48" s="459">
        <v>1361236</v>
      </c>
      <c r="J48" s="460">
        <v>8243</v>
      </c>
      <c r="K48" s="460">
        <v>265348</v>
      </c>
      <c r="L48" s="619">
        <v>1634827</v>
      </c>
      <c r="M48" s="617">
        <v>4658378</v>
      </c>
      <c r="N48" s="460">
        <v>511011</v>
      </c>
      <c r="O48" s="619">
        <v>5169389</v>
      </c>
      <c r="P48" s="620">
        <v>10593142</v>
      </c>
      <c r="Q48" s="617">
        <v>4920843</v>
      </c>
      <c r="R48" s="460">
        <v>739005</v>
      </c>
      <c r="S48" s="460">
        <v>0</v>
      </c>
      <c r="T48" s="618">
        <v>5659848</v>
      </c>
      <c r="U48" s="459">
        <v>1390249</v>
      </c>
      <c r="V48" s="460">
        <v>8275</v>
      </c>
      <c r="W48" s="460">
        <v>269895</v>
      </c>
      <c r="X48" s="619">
        <v>1668419</v>
      </c>
      <c r="Y48" s="617">
        <v>5139069</v>
      </c>
      <c r="Z48" s="460">
        <v>676820</v>
      </c>
      <c r="AA48" s="619">
        <v>5815889</v>
      </c>
      <c r="AB48" s="620">
        <v>13144156</v>
      </c>
    </row>
    <row r="49" ht="13.5" thickBot="1"/>
    <row r="50" spans="1:28" s="248" customFormat="1" ht="15" customHeight="1">
      <c r="A50" s="33" t="s">
        <v>578</v>
      </c>
      <c r="B50" s="782" t="s">
        <v>959</v>
      </c>
      <c r="C50" s="782"/>
      <c r="D50" s="609"/>
      <c r="E50" s="621">
        <v>4956075</v>
      </c>
      <c r="F50" s="592">
        <v>-594482</v>
      </c>
      <c r="G50" s="592">
        <v>0</v>
      </c>
      <c r="H50" s="669">
        <v>4361593</v>
      </c>
      <c r="I50" s="612">
        <v>-1238542</v>
      </c>
      <c r="J50" s="249">
        <v>-8243</v>
      </c>
      <c r="K50" s="249">
        <v>-265348</v>
      </c>
      <c r="L50" s="611">
        <v>-1512133</v>
      </c>
      <c r="M50" s="610">
        <v>-2832202</v>
      </c>
      <c r="N50" s="249">
        <v>-17258</v>
      </c>
      <c r="O50" s="611">
        <v>-2849460</v>
      </c>
      <c r="P50" s="671">
        <v>0</v>
      </c>
      <c r="Q50" s="621">
        <v>5895088</v>
      </c>
      <c r="R50" s="592">
        <v>-628441</v>
      </c>
      <c r="S50" s="592">
        <v>0</v>
      </c>
      <c r="T50" s="669">
        <v>5266647</v>
      </c>
      <c r="U50" s="612">
        <v>-1269640</v>
      </c>
      <c r="V50" s="249">
        <v>-8275</v>
      </c>
      <c r="W50" s="249">
        <v>-269895</v>
      </c>
      <c r="X50" s="611">
        <v>-1547810</v>
      </c>
      <c r="Y50" s="610">
        <v>-3057214</v>
      </c>
      <c r="Z50" s="249">
        <v>-19277</v>
      </c>
      <c r="AA50" s="611">
        <v>-3076491</v>
      </c>
      <c r="AB50" s="671">
        <v>642346</v>
      </c>
    </row>
    <row r="51" spans="1:28" s="248" customFormat="1" ht="15" customHeight="1" thickBot="1">
      <c r="A51" s="35" t="s">
        <v>579</v>
      </c>
      <c r="B51" s="783" t="s">
        <v>960</v>
      </c>
      <c r="C51" s="783"/>
      <c r="D51" s="613"/>
      <c r="E51" s="622">
        <v>212464</v>
      </c>
      <c r="F51" s="578">
        <v>-10453</v>
      </c>
      <c r="G51" s="578">
        <v>0</v>
      </c>
      <c r="H51" s="670">
        <v>202011</v>
      </c>
      <c r="I51" s="577">
        <v>-111856</v>
      </c>
      <c r="J51" s="578">
        <v>0</v>
      </c>
      <c r="K51" s="578">
        <v>0</v>
      </c>
      <c r="L51" s="594">
        <v>-111856</v>
      </c>
      <c r="M51" s="614">
        <v>-24063</v>
      </c>
      <c r="N51" s="251">
        <v>-66092</v>
      </c>
      <c r="O51" s="594">
        <v>-90155</v>
      </c>
      <c r="P51" s="672">
        <v>0</v>
      </c>
      <c r="Q51" s="622">
        <v>-267013</v>
      </c>
      <c r="R51" s="578">
        <v>-51939</v>
      </c>
      <c r="S51" s="578">
        <v>0</v>
      </c>
      <c r="T51" s="670">
        <v>-318952</v>
      </c>
      <c r="U51" s="577">
        <v>-107737</v>
      </c>
      <c r="V51" s="578">
        <v>0</v>
      </c>
      <c r="W51" s="578">
        <v>0</v>
      </c>
      <c r="X51" s="594">
        <v>-107737</v>
      </c>
      <c r="Y51" s="614">
        <v>-144367</v>
      </c>
      <c r="Z51" s="251">
        <v>-71290</v>
      </c>
      <c r="AA51" s="594">
        <v>-215657</v>
      </c>
      <c r="AB51" s="672">
        <v>-642346</v>
      </c>
    </row>
    <row r="52" spans="1:28" s="248" customFormat="1" ht="18" customHeight="1" thickBot="1">
      <c r="A52" s="615"/>
      <c r="B52" s="784" t="s">
        <v>961</v>
      </c>
      <c r="C52" s="785"/>
      <c r="D52" s="616"/>
      <c r="E52" s="617">
        <v>5168539</v>
      </c>
      <c r="F52" s="460">
        <v>-604935</v>
      </c>
      <c r="G52" s="460">
        <v>0</v>
      </c>
      <c r="H52" s="618">
        <v>4563604</v>
      </c>
      <c r="I52" s="459">
        <v>-1350398</v>
      </c>
      <c r="J52" s="460">
        <v>-8243</v>
      </c>
      <c r="K52" s="460">
        <v>-265348</v>
      </c>
      <c r="L52" s="619">
        <v>-1623989</v>
      </c>
      <c r="M52" s="617">
        <v>-2856265</v>
      </c>
      <c r="N52" s="460">
        <v>-83350</v>
      </c>
      <c r="O52" s="619">
        <v>-2939615</v>
      </c>
      <c r="P52" s="620">
        <v>0</v>
      </c>
      <c r="Q52" s="617">
        <v>5628075</v>
      </c>
      <c r="R52" s="460">
        <v>-680380</v>
      </c>
      <c r="S52" s="460">
        <v>0</v>
      </c>
      <c r="T52" s="618">
        <v>4947695</v>
      </c>
      <c r="U52" s="459">
        <v>-1377377</v>
      </c>
      <c r="V52" s="460">
        <v>-8275</v>
      </c>
      <c r="W52" s="460">
        <v>-269895</v>
      </c>
      <c r="X52" s="619">
        <v>-1655547</v>
      </c>
      <c r="Y52" s="617">
        <v>-3201581</v>
      </c>
      <c r="Z52" s="460">
        <v>-90567</v>
      </c>
      <c r="AA52" s="619">
        <v>-3292148</v>
      </c>
      <c r="AB52" s="620">
        <v>0</v>
      </c>
    </row>
    <row r="54" spans="8:28" ht="12.75">
      <c r="H54" s="325"/>
      <c r="L54" s="325"/>
      <c r="O54" s="325"/>
      <c r="P54" s="325"/>
      <c r="T54" s="325"/>
      <c r="X54" s="325"/>
      <c r="AA54" s="325"/>
      <c r="AB54" s="325"/>
    </row>
    <row r="55" spans="12:28" ht="12.75">
      <c r="L55" s="325"/>
      <c r="O55" s="326" t="s">
        <v>965</v>
      </c>
      <c r="P55" s="326">
        <v>0</v>
      </c>
      <c r="X55" s="325"/>
      <c r="AA55" s="326" t="s">
        <v>965</v>
      </c>
      <c r="AB55" s="326">
        <v>0</v>
      </c>
    </row>
  </sheetData>
  <sheetProtection/>
  <mergeCells count="41">
    <mergeCell ref="B52:C52"/>
    <mergeCell ref="M29:O29"/>
    <mergeCell ref="B24:C24"/>
    <mergeCell ref="B47:C47"/>
    <mergeCell ref="B28:B30"/>
    <mergeCell ref="B46:C46"/>
    <mergeCell ref="A5:A7"/>
    <mergeCell ref="B48:C48"/>
    <mergeCell ref="B23:C23"/>
    <mergeCell ref="A28:A30"/>
    <mergeCell ref="B5:B7"/>
    <mergeCell ref="E29:H29"/>
    <mergeCell ref="D5:D7"/>
    <mergeCell ref="P5:P7"/>
    <mergeCell ref="B50:C50"/>
    <mergeCell ref="B51:C51"/>
    <mergeCell ref="B25:C25"/>
    <mergeCell ref="E28:O28"/>
    <mergeCell ref="P28:P30"/>
    <mergeCell ref="I29:L29"/>
    <mergeCell ref="I6:L6"/>
    <mergeCell ref="U6:X6"/>
    <mergeCell ref="C5:C7"/>
    <mergeCell ref="M6:O6"/>
    <mergeCell ref="C28:C30"/>
    <mergeCell ref="D28:D30"/>
    <mergeCell ref="Q1:AB1"/>
    <mergeCell ref="Q2:AB2"/>
    <mergeCell ref="Q5:AA5"/>
    <mergeCell ref="AB5:AB7"/>
    <mergeCell ref="E5:O5"/>
    <mergeCell ref="Y6:AA6"/>
    <mergeCell ref="E6:H6"/>
    <mergeCell ref="A1:P1"/>
    <mergeCell ref="A2:P2"/>
    <mergeCell ref="AB28:AB30"/>
    <mergeCell ref="Q29:T29"/>
    <mergeCell ref="U29:X29"/>
    <mergeCell ref="Y29:AA29"/>
    <mergeCell ref="Q28:AA28"/>
    <mergeCell ref="Q6:T6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landscape" paperSize="9" scale="59" r:id="rId1"/>
  <headerFooter>
    <oddHeader>&amp;R&amp;"Times New Roman,Normál"&amp;10 1. számú melléklet</oddHeader>
    <oddFooter>&amp;L&amp;"Times New Roman,Normál"&amp;10&amp;F&amp;R&amp;"Times New Roman,Normál"&amp;10&amp;P</oddFooter>
  </headerFooter>
  <colBreaks count="1" manualBreakCount="1">
    <brk id="16" max="5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42"/>
  <sheetViews>
    <sheetView zoomScalePageLayoutView="0" workbookViewId="0" topLeftCell="A1">
      <pane xSplit="3" ySplit="9" topLeftCell="D130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AN154" sqref="AN154"/>
    </sheetView>
  </sheetViews>
  <sheetFormatPr defaultColWidth="9.140625" defaultRowHeight="15"/>
  <cols>
    <col min="1" max="1" width="7.7109375" style="504" customWidth="1"/>
    <col min="2" max="2" width="9.7109375" style="504" customWidth="1"/>
    <col min="3" max="3" width="39.7109375" style="504" customWidth="1"/>
    <col min="4" max="5" width="9.28125" style="512" bestFit="1" customWidth="1"/>
    <col min="6" max="9" width="9.28125" style="512" hidden="1" customWidth="1"/>
    <col min="10" max="10" width="9.28125" style="512" customWidth="1"/>
    <col min="11" max="11" width="9.28125" style="512" bestFit="1" customWidth="1"/>
    <col min="12" max="19" width="9.28125" style="512" hidden="1" customWidth="1"/>
    <col min="20" max="21" width="9.28125" style="512" bestFit="1" customWidth="1"/>
    <col min="22" max="23" width="9.28125" style="512" hidden="1" customWidth="1"/>
    <col min="24" max="24" width="10.140625" style="512" bestFit="1" customWidth="1"/>
    <col min="25" max="25" width="9.28125" style="512" hidden="1" customWidth="1"/>
    <col min="26" max="26" width="9.28125" style="512" bestFit="1" customWidth="1"/>
    <col min="27" max="27" width="9.28125" style="512" hidden="1" customWidth="1"/>
    <col min="28" max="28" width="9.28125" style="512" bestFit="1" customWidth="1"/>
    <col min="29" max="29" width="9.28125" style="512" hidden="1" customWidth="1"/>
    <col min="30" max="30" width="9.28125" style="512" bestFit="1" customWidth="1"/>
    <col min="31" max="36" width="9.28125" style="512" hidden="1" customWidth="1"/>
    <col min="37" max="37" width="10.140625" style="514" bestFit="1" customWidth="1"/>
    <col min="38" max="38" width="9.28125" style="512" bestFit="1" customWidth="1"/>
    <col min="39" max="39" width="9.28125" style="512" hidden="1" customWidth="1"/>
    <col min="40" max="40" width="9.28125" style="512" customWidth="1"/>
    <col min="41" max="45" width="9.28125" style="512" hidden="1" customWidth="1"/>
    <col min="46" max="47" width="9.28125" style="512" bestFit="1" customWidth="1"/>
    <col min="48" max="55" width="9.28125" style="512" hidden="1" customWidth="1"/>
    <col min="56" max="56" width="9.28125" style="512" customWidth="1"/>
    <col min="57" max="60" width="9.28125" style="512" hidden="1" customWidth="1"/>
    <col min="61" max="61" width="9.28125" style="514" bestFit="1" customWidth="1"/>
    <col min="62" max="63" width="9.28125" style="512" bestFit="1" customWidth="1"/>
    <col min="64" max="64" width="9.28125" style="514" bestFit="1" customWidth="1"/>
    <col min="65" max="65" width="10.140625" style="514" bestFit="1" customWidth="1"/>
    <col min="66" max="16384" width="9.140625" style="504" customWidth="1"/>
  </cols>
  <sheetData>
    <row r="1" spans="1:65" ht="12.75">
      <c r="A1" s="876" t="s">
        <v>971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  <c r="AJ1" s="876"/>
      <c r="AK1" s="876"/>
      <c r="AL1" s="511"/>
      <c r="AM1" s="511"/>
      <c r="AN1" s="511"/>
      <c r="AO1" s="511"/>
      <c r="AP1" s="511"/>
      <c r="AQ1" s="511"/>
      <c r="AR1" s="511"/>
      <c r="AS1" s="511"/>
      <c r="AT1" s="511"/>
      <c r="AU1" s="511"/>
      <c r="AV1" s="511"/>
      <c r="AW1" s="511"/>
      <c r="AX1" s="511"/>
      <c r="AY1" s="511"/>
      <c r="AZ1" s="511"/>
      <c r="BA1" s="511"/>
      <c r="BB1" s="511"/>
      <c r="BC1" s="511"/>
      <c r="BD1" s="511"/>
      <c r="BE1" s="511"/>
      <c r="BF1" s="511"/>
      <c r="BG1" s="511"/>
      <c r="BH1" s="511"/>
      <c r="BI1" s="511"/>
      <c r="BJ1" s="511"/>
      <c r="BK1" s="511"/>
      <c r="BL1" s="511"/>
      <c r="BM1" s="512"/>
    </row>
    <row r="2" spans="1:65" ht="12.75">
      <c r="A2" s="876" t="s">
        <v>926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  <c r="Z2" s="876"/>
      <c r="AA2" s="876"/>
      <c r="AB2" s="876"/>
      <c r="AC2" s="876"/>
      <c r="AD2" s="876"/>
      <c r="AE2" s="876"/>
      <c r="AF2" s="876"/>
      <c r="AG2" s="876"/>
      <c r="AH2" s="876"/>
      <c r="AI2" s="876"/>
      <c r="AJ2" s="876"/>
      <c r="AK2" s="876"/>
      <c r="AL2" s="511"/>
      <c r="AM2" s="511"/>
      <c r="AN2" s="511"/>
      <c r="AO2" s="511"/>
      <c r="AP2" s="511"/>
      <c r="AQ2" s="511"/>
      <c r="AR2" s="511"/>
      <c r="AS2" s="511"/>
      <c r="AT2" s="511"/>
      <c r="AU2" s="511"/>
      <c r="AV2" s="511"/>
      <c r="AW2" s="511"/>
      <c r="AX2" s="511"/>
      <c r="AY2" s="511"/>
      <c r="AZ2" s="511"/>
      <c r="BA2" s="511"/>
      <c r="BB2" s="511"/>
      <c r="BC2" s="511"/>
      <c r="BD2" s="511"/>
      <c r="BE2" s="511"/>
      <c r="BF2" s="511"/>
      <c r="BG2" s="511"/>
      <c r="BH2" s="511"/>
      <c r="BI2" s="511"/>
      <c r="BJ2" s="511"/>
      <c r="BK2" s="511"/>
      <c r="BL2" s="511"/>
      <c r="BM2" s="512"/>
    </row>
    <row r="3" spans="1:65" ht="12.75">
      <c r="A3" s="877" t="s">
        <v>571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7"/>
      <c r="AE3" s="877"/>
      <c r="AF3" s="877"/>
      <c r="AG3" s="877"/>
      <c r="AH3" s="877"/>
      <c r="AI3" s="877"/>
      <c r="AJ3" s="877"/>
      <c r="AK3" s="877"/>
      <c r="AL3" s="513"/>
      <c r="AM3" s="513"/>
      <c r="AN3" s="513"/>
      <c r="AO3" s="513"/>
      <c r="AP3" s="513"/>
      <c r="AQ3" s="513"/>
      <c r="AR3" s="513"/>
      <c r="AS3" s="513"/>
      <c r="AT3" s="513"/>
      <c r="AU3" s="513"/>
      <c r="AV3" s="513"/>
      <c r="AW3" s="513"/>
      <c r="AX3" s="513"/>
      <c r="AY3" s="513"/>
      <c r="AZ3" s="513"/>
      <c r="BA3" s="513"/>
      <c r="BB3" s="513"/>
      <c r="BC3" s="513"/>
      <c r="BD3" s="513"/>
      <c r="BE3" s="513"/>
      <c r="BF3" s="513"/>
      <c r="BG3" s="513"/>
      <c r="BH3" s="513"/>
      <c r="BI3" s="513"/>
      <c r="BJ3" s="513"/>
      <c r="BK3" s="513"/>
      <c r="BL3" s="513"/>
      <c r="BM3" s="512"/>
    </row>
    <row r="4" ht="13.5" thickBot="1"/>
    <row r="5" spans="1:65" ht="15.75" customHeight="1">
      <c r="A5" s="786" t="s">
        <v>504</v>
      </c>
      <c r="B5" s="774" t="s">
        <v>505</v>
      </c>
      <c r="C5" s="873" t="s">
        <v>16</v>
      </c>
      <c r="D5" s="881" t="s">
        <v>968</v>
      </c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881"/>
      <c r="U5" s="881"/>
      <c r="V5" s="881"/>
      <c r="W5" s="881"/>
      <c r="X5" s="881"/>
      <c r="Y5" s="881"/>
      <c r="Z5" s="881"/>
      <c r="AA5" s="881"/>
      <c r="AB5" s="881"/>
      <c r="AC5" s="881"/>
      <c r="AD5" s="881"/>
      <c r="AE5" s="881"/>
      <c r="AF5" s="881"/>
      <c r="AG5" s="881"/>
      <c r="AH5" s="881"/>
      <c r="AI5" s="881"/>
      <c r="AJ5" s="881"/>
      <c r="AK5" s="881"/>
      <c r="AL5" s="881"/>
      <c r="AM5" s="881"/>
      <c r="AN5" s="881"/>
      <c r="AO5" s="881"/>
      <c r="AP5" s="881"/>
      <c r="AQ5" s="881"/>
      <c r="AR5" s="881"/>
      <c r="AS5" s="881"/>
      <c r="AT5" s="881"/>
      <c r="AU5" s="881"/>
      <c r="AV5" s="881"/>
      <c r="AW5" s="881"/>
      <c r="AX5" s="881"/>
      <c r="AY5" s="881"/>
      <c r="AZ5" s="881"/>
      <c r="BA5" s="881"/>
      <c r="BB5" s="881"/>
      <c r="BC5" s="881"/>
      <c r="BD5" s="881"/>
      <c r="BE5" s="881"/>
      <c r="BF5" s="881"/>
      <c r="BG5" s="881"/>
      <c r="BH5" s="881"/>
      <c r="BI5" s="881"/>
      <c r="BJ5" s="881"/>
      <c r="BK5" s="881"/>
      <c r="BL5" s="881"/>
      <c r="BM5" s="882"/>
    </row>
    <row r="6" spans="1:65" ht="38.25">
      <c r="A6" s="787"/>
      <c r="B6" s="775"/>
      <c r="C6" s="874"/>
      <c r="D6" s="515" t="s">
        <v>868</v>
      </c>
      <c r="E6" s="283" t="s">
        <v>822</v>
      </c>
      <c r="F6" s="283" t="s">
        <v>887</v>
      </c>
      <c r="G6" s="283" t="s">
        <v>824</v>
      </c>
      <c r="H6" s="283" t="s">
        <v>889</v>
      </c>
      <c r="I6" s="283" t="s">
        <v>826</v>
      </c>
      <c r="J6" s="283" t="s">
        <v>827</v>
      </c>
      <c r="K6" s="283" t="s">
        <v>828</v>
      </c>
      <c r="L6" s="283" t="s">
        <v>919</v>
      </c>
      <c r="M6" s="283" t="s">
        <v>830</v>
      </c>
      <c r="N6" s="283" t="s">
        <v>918</v>
      </c>
      <c r="O6" s="283" t="s">
        <v>831</v>
      </c>
      <c r="P6" s="283" t="s">
        <v>882</v>
      </c>
      <c r="Q6" s="283" t="s">
        <v>832</v>
      </c>
      <c r="R6" s="283" t="s">
        <v>940</v>
      </c>
      <c r="S6" s="283" t="s">
        <v>833</v>
      </c>
      <c r="T6" s="283" t="s">
        <v>834</v>
      </c>
      <c r="U6" s="283" t="s">
        <v>835</v>
      </c>
      <c r="V6" s="283" t="s">
        <v>836</v>
      </c>
      <c r="W6" s="283" t="s">
        <v>837</v>
      </c>
      <c r="X6" s="283" t="s">
        <v>920</v>
      </c>
      <c r="Y6" s="283" t="s">
        <v>720</v>
      </c>
      <c r="Z6" s="283" t="s">
        <v>838</v>
      </c>
      <c r="AA6" s="283" t="s">
        <v>839</v>
      </c>
      <c r="AB6" s="283" t="s">
        <v>840</v>
      </c>
      <c r="AC6" s="283" t="s">
        <v>897</v>
      </c>
      <c r="AD6" s="283" t="s">
        <v>841</v>
      </c>
      <c r="AE6" s="283" t="s">
        <v>883</v>
      </c>
      <c r="AF6" s="283" t="s">
        <v>842</v>
      </c>
      <c r="AG6" s="283" t="s">
        <v>843</v>
      </c>
      <c r="AH6" s="283" t="s">
        <v>844</v>
      </c>
      <c r="AI6" s="283" t="s">
        <v>845</v>
      </c>
      <c r="AJ6" s="283" t="s">
        <v>846</v>
      </c>
      <c r="AK6" s="878" t="s">
        <v>614</v>
      </c>
      <c r="AL6" s="515" t="s">
        <v>868</v>
      </c>
      <c r="AM6" s="283" t="s">
        <v>847</v>
      </c>
      <c r="AN6" s="283" t="s">
        <v>822</v>
      </c>
      <c r="AO6" s="283" t="s">
        <v>824</v>
      </c>
      <c r="AP6" s="283" t="s">
        <v>826</v>
      </c>
      <c r="AQ6" s="283" t="s">
        <v>888</v>
      </c>
      <c r="AR6" s="283" t="s">
        <v>828</v>
      </c>
      <c r="AS6" s="283" t="s">
        <v>848</v>
      </c>
      <c r="AT6" s="283" t="s">
        <v>849</v>
      </c>
      <c r="AU6" s="283" t="s">
        <v>878</v>
      </c>
      <c r="AV6" s="283" t="s">
        <v>838</v>
      </c>
      <c r="AW6" s="283" t="s">
        <v>897</v>
      </c>
      <c r="AX6" s="283" t="s">
        <v>850</v>
      </c>
      <c r="AY6" s="283" t="s">
        <v>851</v>
      </c>
      <c r="AZ6" s="283" t="s">
        <v>852</v>
      </c>
      <c r="BA6" s="283" t="s">
        <v>853</v>
      </c>
      <c r="BB6" s="283" t="s">
        <v>854</v>
      </c>
      <c r="BC6" s="484" t="s">
        <v>1062</v>
      </c>
      <c r="BD6" s="283" t="s">
        <v>855</v>
      </c>
      <c r="BE6" s="283" t="s">
        <v>856</v>
      </c>
      <c r="BF6" s="283" t="s">
        <v>857</v>
      </c>
      <c r="BG6" s="283" t="s">
        <v>858</v>
      </c>
      <c r="BH6" s="283" t="s">
        <v>846</v>
      </c>
      <c r="BI6" s="878" t="s">
        <v>616</v>
      </c>
      <c r="BJ6" s="431" t="s">
        <v>868</v>
      </c>
      <c r="BK6" s="484" t="s">
        <v>826</v>
      </c>
      <c r="BL6" s="878" t="s">
        <v>615</v>
      </c>
      <c r="BM6" s="878" t="s">
        <v>601</v>
      </c>
    </row>
    <row r="7" spans="1:65" ht="15" customHeight="1">
      <c r="A7" s="787"/>
      <c r="B7" s="775"/>
      <c r="C7" s="874"/>
      <c r="D7" s="515" t="s">
        <v>617</v>
      </c>
      <c r="E7" s="283" t="s">
        <v>620</v>
      </c>
      <c r="F7" s="321" t="s">
        <v>621</v>
      </c>
      <c r="G7" s="321" t="s">
        <v>622</v>
      </c>
      <c r="H7" s="321" t="s">
        <v>623</v>
      </c>
      <c r="I7" s="321" t="s">
        <v>624</v>
      </c>
      <c r="J7" s="321" t="s">
        <v>625</v>
      </c>
      <c r="K7" s="321" t="s">
        <v>626</v>
      </c>
      <c r="L7" s="321" t="s">
        <v>628</v>
      </c>
      <c r="M7" s="321" t="s">
        <v>629</v>
      </c>
      <c r="N7" s="321" t="s">
        <v>630</v>
      </c>
      <c r="O7" s="321" t="s">
        <v>630</v>
      </c>
      <c r="P7" s="259" t="s">
        <v>875</v>
      </c>
      <c r="Q7" s="321" t="s">
        <v>632</v>
      </c>
      <c r="R7" s="321" t="s">
        <v>633</v>
      </c>
      <c r="S7" s="321" t="s">
        <v>634</v>
      </c>
      <c r="T7" s="321" t="s">
        <v>635</v>
      </c>
      <c r="U7" s="321" t="s">
        <v>636</v>
      </c>
      <c r="V7" s="321" t="s">
        <v>637</v>
      </c>
      <c r="W7" s="321" t="s">
        <v>639</v>
      </c>
      <c r="X7" s="321" t="s">
        <v>640</v>
      </c>
      <c r="Y7" s="321" t="s">
        <v>641</v>
      </c>
      <c r="Z7" s="321" t="s">
        <v>642</v>
      </c>
      <c r="AA7" s="321" t="s">
        <v>643</v>
      </c>
      <c r="AB7" s="321" t="s">
        <v>644</v>
      </c>
      <c r="AC7" s="283" t="s">
        <v>645</v>
      </c>
      <c r="AD7" s="321" t="s">
        <v>657</v>
      </c>
      <c r="AE7" s="259" t="s">
        <v>876</v>
      </c>
      <c r="AF7" s="321" t="s">
        <v>654</v>
      </c>
      <c r="AG7" s="321" t="s">
        <v>655</v>
      </c>
      <c r="AH7" s="321" t="s">
        <v>663</v>
      </c>
      <c r="AI7" s="321" t="s">
        <v>658</v>
      </c>
      <c r="AJ7" s="321" t="s">
        <v>659</v>
      </c>
      <c r="AK7" s="879"/>
      <c r="AL7" s="515" t="s">
        <v>617</v>
      </c>
      <c r="AM7" s="283" t="s">
        <v>618</v>
      </c>
      <c r="AN7" s="283" t="s">
        <v>620</v>
      </c>
      <c r="AO7" s="283" t="s">
        <v>622</v>
      </c>
      <c r="AP7" s="283" t="s">
        <v>624</v>
      </c>
      <c r="AQ7" s="321" t="s">
        <v>625</v>
      </c>
      <c r="AR7" s="321" t="s">
        <v>626</v>
      </c>
      <c r="AS7" s="283" t="s">
        <v>631</v>
      </c>
      <c r="AT7" s="283" t="s">
        <v>638</v>
      </c>
      <c r="AU7" s="259" t="s">
        <v>877</v>
      </c>
      <c r="AV7" s="321" t="s">
        <v>642</v>
      </c>
      <c r="AW7" s="283" t="s">
        <v>645</v>
      </c>
      <c r="AX7" s="283" t="s">
        <v>646</v>
      </c>
      <c r="AY7" s="283" t="s">
        <v>647</v>
      </c>
      <c r="AZ7" s="321" t="s">
        <v>648</v>
      </c>
      <c r="BA7" s="321" t="s">
        <v>656</v>
      </c>
      <c r="BB7" s="321" t="s">
        <v>649</v>
      </c>
      <c r="BC7" s="433" t="s">
        <v>1063</v>
      </c>
      <c r="BD7" s="321" t="s">
        <v>650</v>
      </c>
      <c r="BE7" s="321" t="s">
        <v>651</v>
      </c>
      <c r="BF7" s="321" t="s">
        <v>654</v>
      </c>
      <c r="BG7" s="321" t="s">
        <v>655</v>
      </c>
      <c r="BH7" s="321" t="s">
        <v>659</v>
      </c>
      <c r="BI7" s="879"/>
      <c r="BJ7" s="431" t="s">
        <v>617</v>
      </c>
      <c r="BK7" s="484" t="s">
        <v>624</v>
      </c>
      <c r="BL7" s="879"/>
      <c r="BM7" s="879"/>
    </row>
    <row r="8" spans="1:65" ht="15" customHeight="1">
      <c r="A8" s="787"/>
      <c r="B8" s="775"/>
      <c r="C8" s="874"/>
      <c r="D8" s="436"/>
      <c r="E8" s="43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 t="s">
        <v>941</v>
      </c>
      <c r="S8" s="322"/>
      <c r="T8" s="322"/>
      <c r="U8" s="322"/>
      <c r="V8" s="322"/>
      <c r="W8" s="321"/>
      <c r="X8" s="322"/>
      <c r="Y8" s="322"/>
      <c r="Z8" s="322"/>
      <c r="AA8" s="322"/>
      <c r="AB8" s="322"/>
      <c r="AC8" s="321"/>
      <c r="AD8" s="322"/>
      <c r="AE8" s="322"/>
      <c r="AF8" s="322"/>
      <c r="AG8" s="322"/>
      <c r="AH8" s="322"/>
      <c r="AI8" s="322"/>
      <c r="AJ8" s="322"/>
      <c r="AK8" s="879"/>
      <c r="AL8" s="436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322"/>
      <c r="BA8" s="322"/>
      <c r="BB8" s="322"/>
      <c r="BC8" s="663"/>
      <c r="BD8" s="283"/>
      <c r="BE8" s="322"/>
      <c r="BF8" s="322"/>
      <c r="BG8" s="322"/>
      <c r="BH8" s="322"/>
      <c r="BI8" s="879"/>
      <c r="BJ8" s="434"/>
      <c r="BK8" s="485"/>
      <c r="BL8" s="879"/>
      <c r="BM8" s="879"/>
    </row>
    <row r="9" spans="1:65" ht="15.75" customHeight="1" thickBot="1">
      <c r="A9" s="788"/>
      <c r="B9" s="776"/>
      <c r="C9" s="875"/>
      <c r="D9" s="323" t="s">
        <v>500</v>
      </c>
      <c r="E9" s="323" t="s">
        <v>500</v>
      </c>
      <c r="F9" s="323" t="s">
        <v>500</v>
      </c>
      <c r="G9" s="323" t="s">
        <v>500</v>
      </c>
      <c r="H9" s="323" t="s">
        <v>500</v>
      </c>
      <c r="I9" s="323" t="s">
        <v>500</v>
      </c>
      <c r="J9" s="323" t="s">
        <v>500</v>
      </c>
      <c r="K9" s="323" t="s">
        <v>500</v>
      </c>
      <c r="L9" s="323" t="s">
        <v>500</v>
      </c>
      <c r="M9" s="323" t="s">
        <v>500</v>
      </c>
      <c r="N9" s="323" t="s">
        <v>500</v>
      </c>
      <c r="O9" s="323" t="s">
        <v>500</v>
      </c>
      <c r="P9" s="323" t="s">
        <v>500</v>
      </c>
      <c r="Q9" s="323" t="s">
        <v>500</v>
      </c>
      <c r="R9" s="323" t="s">
        <v>500</v>
      </c>
      <c r="S9" s="323" t="s">
        <v>500</v>
      </c>
      <c r="T9" s="323" t="s">
        <v>500</v>
      </c>
      <c r="U9" s="323" t="s">
        <v>500</v>
      </c>
      <c r="V9" s="323" t="s">
        <v>500</v>
      </c>
      <c r="W9" s="323" t="s">
        <v>500</v>
      </c>
      <c r="X9" s="323" t="s">
        <v>500</v>
      </c>
      <c r="Y9" s="323" t="s">
        <v>500</v>
      </c>
      <c r="Z9" s="323" t="s">
        <v>500</v>
      </c>
      <c r="AA9" s="323" t="s">
        <v>500</v>
      </c>
      <c r="AB9" s="323" t="s">
        <v>500</v>
      </c>
      <c r="AC9" s="323" t="s">
        <v>500</v>
      </c>
      <c r="AD9" s="323" t="s">
        <v>500</v>
      </c>
      <c r="AE9" s="323" t="s">
        <v>500</v>
      </c>
      <c r="AF9" s="323" t="s">
        <v>500</v>
      </c>
      <c r="AG9" s="323" t="s">
        <v>500</v>
      </c>
      <c r="AH9" s="323" t="s">
        <v>500</v>
      </c>
      <c r="AI9" s="323" t="s">
        <v>500</v>
      </c>
      <c r="AJ9" s="323" t="s">
        <v>500</v>
      </c>
      <c r="AK9" s="880"/>
      <c r="AL9" s="323" t="s">
        <v>501</v>
      </c>
      <c r="AM9" s="323" t="s">
        <v>501</v>
      </c>
      <c r="AN9" s="323" t="s">
        <v>501</v>
      </c>
      <c r="AO9" s="323" t="s">
        <v>501</v>
      </c>
      <c r="AP9" s="323" t="s">
        <v>501</v>
      </c>
      <c r="AQ9" s="323" t="s">
        <v>501</v>
      </c>
      <c r="AR9" s="323" t="s">
        <v>501</v>
      </c>
      <c r="AS9" s="323" t="s">
        <v>501</v>
      </c>
      <c r="AT9" s="323" t="s">
        <v>501</v>
      </c>
      <c r="AU9" s="323" t="s">
        <v>501</v>
      </c>
      <c r="AV9" s="323" t="s">
        <v>501</v>
      </c>
      <c r="AW9" s="323" t="s">
        <v>501</v>
      </c>
      <c r="AX9" s="323" t="s">
        <v>501</v>
      </c>
      <c r="AY9" s="323" t="s">
        <v>501</v>
      </c>
      <c r="AZ9" s="323" t="s">
        <v>501</v>
      </c>
      <c r="BA9" s="323" t="s">
        <v>501</v>
      </c>
      <c r="BB9" s="323" t="s">
        <v>501</v>
      </c>
      <c r="BC9" s="661" t="s">
        <v>501</v>
      </c>
      <c r="BD9" s="463" t="s">
        <v>501</v>
      </c>
      <c r="BE9" s="323" t="s">
        <v>501</v>
      </c>
      <c r="BF9" s="323" t="s">
        <v>501</v>
      </c>
      <c r="BG9" s="323" t="s">
        <v>501</v>
      </c>
      <c r="BH9" s="323" t="s">
        <v>501</v>
      </c>
      <c r="BI9" s="880"/>
      <c r="BJ9" s="435" t="s">
        <v>502</v>
      </c>
      <c r="BK9" s="407" t="s">
        <v>502</v>
      </c>
      <c r="BL9" s="880"/>
      <c r="BM9" s="880"/>
    </row>
    <row r="10" spans="1:65" ht="12.75">
      <c r="A10" s="549" t="s">
        <v>27</v>
      </c>
      <c r="B10" s="550"/>
      <c r="C10" s="551"/>
      <c r="D10" s="519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520"/>
      <c r="V10" s="520"/>
      <c r="W10" s="520"/>
      <c r="X10" s="520"/>
      <c r="Y10" s="520"/>
      <c r="Z10" s="520"/>
      <c r="AA10" s="520"/>
      <c r="AB10" s="520"/>
      <c r="AC10" s="520"/>
      <c r="AD10" s="520"/>
      <c r="AE10" s="520"/>
      <c r="AF10" s="520"/>
      <c r="AG10" s="520"/>
      <c r="AH10" s="520"/>
      <c r="AI10" s="520"/>
      <c r="AJ10" s="520"/>
      <c r="AK10" s="521"/>
      <c r="AL10" s="519"/>
      <c r="AM10" s="520"/>
      <c r="AN10" s="520"/>
      <c r="AO10" s="520"/>
      <c r="AP10" s="520"/>
      <c r="AQ10" s="520"/>
      <c r="AR10" s="520"/>
      <c r="AS10" s="520"/>
      <c r="AT10" s="520"/>
      <c r="AU10" s="520"/>
      <c r="AV10" s="520"/>
      <c r="AW10" s="520"/>
      <c r="AX10" s="520"/>
      <c r="AY10" s="520"/>
      <c r="AZ10" s="520"/>
      <c r="BA10" s="520"/>
      <c r="BB10" s="520"/>
      <c r="BC10" s="520"/>
      <c r="BD10" s="520"/>
      <c r="BE10" s="520"/>
      <c r="BF10" s="520"/>
      <c r="BG10" s="520"/>
      <c r="BH10" s="520"/>
      <c r="BI10" s="521"/>
      <c r="BJ10" s="522"/>
      <c r="BK10" s="519"/>
      <c r="BL10" s="521"/>
      <c r="BM10" s="521"/>
    </row>
    <row r="11" spans="1:65" s="528" customFormat="1" ht="12.75">
      <c r="A11" s="523" t="s">
        <v>263</v>
      </c>
      <c r="B11" s="524" t="s">
        <v>94</v>
      </c>
      <c r="C11" s="525" t="s">
        <v>357</v>
      </c>
      <c r="D11" s="526">
        <f aca="true" t="shared" si="0" ref="D11:AJ11">SUM(D12:D15)</f>
        <v>0</v>
      </c>
      <c r="E11" s="437">
        <f t="shared" si="0"/>
        <v>347</v>
      </c>
      <c r="F11" s="437">
        <f t="shared" si="0"/>
        <v>0</v>
      </c>
      <c r="G11" s="437">
        <f t="shared" si="0"/>
        <v>0</v>
      </c>
      <c r="H11" s="437">
        <f t="shared" si="0"/>
        <v>0</v>
      </c>
      <c r="I11" s="437">
        <f t="shared" si="0"/>
        <v>0</v>
      </c>
      <c r="J11" s="437">
        <f t="shared" si="0"/>
        <v>0</v>
      </c>
      <c r="K11" s="437">
        <f t="shared" si="0"/>
        <v>0</v>
      </c>
      <c r="L11" s="437">
        <f t="shared" si="0"/>
        <v>0</v>
      </c>
      <c r="M11" s="437">
        <f t="shared" si="0"/>
        <v>0</v>
      </c>
      <c r="N11" s="437">
        <f t="shared" si="0"/>
        <v>0</v>
      </c>
      <c r="O11" s="437">
        <f t="shared" si="0"/>
        <v>0</v>
      </c>
      <c r="P11" s="437">
        <f t="shared" si="0"/>
        <v>0</v>
      </c>
      <c r="Q11" s="437">
        <f t="shared" si="0"/>
        <v>0</v>
      </c>
      <c r="R11" s="437">
        <f t="shared" si="0"/>
        <v>0</v>
      </c>
      <c r="S11" s="437">
        <f t="shared" si="0"/>
        <v>0</v>
      </c>
      <c r="T11" s="437">
        <f t="shared" si="0"/>
        <v>0</v>
      </c>
      <c r="U11" s="437">
        <f t="shared" si="0"/>
        <v>0</v>
      </c>
      <c r="V11" s="437">
        <f t="shared" si="0"/>
        <v>0</v>
      </c>
      <c r="W11" s="437">
        <f t="shared" si="0"/>
        <v>0</v>
      </c>
      <c r="X11" s="437">
        <f t="shared" si="0"/>
        <v>0</v>
      </c>
      <c r="Y11" s="437">
        <f t="shared" si="0"/>
        <v>0</v>
      </c>
      <c r="Z11" s="437">
        <f t="shared" si="0"/>
        <v>16960</v>
      </c>
      <c r="AA11" s="437">
        <f t="shared" si="0"/>
        <v>0</v>
      </c>
      <c r="AB11" s="437">
        <f t="shared" si="0"/>
        <v>0</v>
      </c>
      <c r="AC11" s="437">
        <f t="shared" si="0"/>
        <v>0</v>
      </c>
      <c r="AD11" s="437">
        <f t="shared" si="0"/>
        <v>0</v>
      </c>
      <c r="AE11" s="437">
        <f t="shared" si="0"/>
        <v>0</v>
      </c>
      <c r="AF11" s="437">
        <f t="shared" si="0"/>
        <v>0</v>
      </c>
      <c r="AG11" s="437">
        <f t="shared" si="0"/>
        <v>0</v>
      </c>
      <c r="AH11" s="437">
        <f t="shared" si="0"/>
        <v>0</v>
      </c>
      <c r="AI11" s="437">
        <f t="shared" si="0"/>
        <v>0</v>
      </c>
      <c r="AJ11" s="437">
        <f t="shared" si="0"/>
        <v>0</v>
      </c>
      <c r="AK11" s="337">
        <f aca="true" t="shared" si="1" ref="AK11:AK42">SUM(D11:AJ11)</f>
        <v>17307</v>
      </c>
      <c r="AL11" s="527">
        <f aca="true" t="shared" si="2" ref="AL11:BH11">SUM(AL12:AL15)</f>
        <v>0</v>
      </c>
      <c r="AM11" s="437">
        <f t="shared" si="2"/>
        <v>0</v>
      </c>
      <c r="AN11" s="437">
        <f t="shared" si="2"/>
        <v>0</v>
      </c>
      <c r="AO11" s="437">
        <f t="shared" si="2"/>
        <v>0</v>
      </c>
      <c r="AP11" s="437">
        <f t="shared" si="2"/>
        <v>0</v>
      </c>
      <c r="AQ11" s="437">
        <f t="shared" si="2"/>
        <v>0</v>
      </c>
      <c r="AR11" s="437">
        <f t="shared" si="2"/>
        <v>0</v>
      </c>
      <c r="AS11" s="437">
        <f t="shared" si="2"/>
        <v>0</v>
      </c>
      <c r="AT11" s="437">
        <f t="shared" si="2"/>
        <v>0</v>
      </c>
      <c r="AU11" s="437">
        <f t="shared" si="2"/>
        <v>0</v>
      </c>
      <c r="AV11" s="437">
        <f t="shared" si="2"/>
        <v>0</v>
      </c>
      <c r="AW11" s="437">
        <f t="shared" si="2"/>
        <v>0</v>
      </c>
      <c r="AX11" s="437">
        <f t="shared" si="2"/>
        <v>0</v>
      </c>
      <c r="AY11" s="437">
        <f t="shared" si="2"/>
        <v>0</v>
      </c>
      <c r="AZ11" s="437">
        <f t="shared" si="2"/>
        <v>0</v>
      </c>
      <c r="BA11" s="437">
        <f t="shared" si="2"/>
        <v>0</v>
      </c>
      <c r="BB11" s="437">
        <f t="shared" si="2"/>
        <v>0</v>
      </c>
      <c r="BC11" s="437">
        <f t="shared" si="2"/>
        <v>0</v>
      </c>
      <c r="BD11" s="437">
        <f t="shared" si="2"/>
        <v>0</v>
      </c>
      <c r="BE11" s="437">
        <f t="shared" si="2"/>
        <v>0</v>
      </c>
      <c r="BF11" s="437">
        <f t="shared" si="2"/>
        <v>0</v>
      </c>
      <c r="BG11" s="437">
        <f t="shared" si="2"/>
        <v>0</v>
      </c>
      <c r="BH11" s="437">
        <f t="shared" si="2"/>
        <v>0</v>
      </c>
      <c r="BI11" s="337">
        <f aca="true" t="shared" si="3" ref="BI11:BI42">SUM(AL11:BH11)</f>
        <v>0</v>
      </c>
      <c r="BJ11" s="438">
        <f>SUM(BJ12:BJ15)</f>
        <v>0</v>
      </c>
      <c r="BK11" s="437">
        <f>SUM(BK12:BK15)</f>
        <v>0</v>
      </c>
      <c r="BL11" s="337">
        <f aca="true" t="shared" si="4" ref="BL11:BL42">SUM(BJ11:BK11)</f>
        <v>0</v>
      </c>
      <c r="BM11" s="337">
        <f aca="true" t="shared" si="5" ref="BM11:BM42">SUM(AK11,BI11,BL11)</f>
        <v>17307</v>
      </c>
    </row>
    <row r="12" spans="1:65" ht="12.75">
      <c r="A12" s="529"/>
      <c r="B12" s="530"/>
      <c r="C12" s="531" t="s">
        <v>979</v>
      </c>
      <c r="D12" s="439"/>
      <c r="E12" s="250">
        <v>347</v>
      </c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532">
        <f t="shared" si="1"/>
        <v>347</v>
      </c>
      <c r="AL12" s="439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532">
        <f t="shared" si="3"/>
        <v>0</v>
      </c>
      <c r="BJ12" s="533"/>
      <c r="BK12" s="250"/>
      <c r="BL12" s="532">
        <f t="shared" si="4"/>
        <v>0</v>
      </c>
      <c r="BM12" s="532">
        <f t="shared" si="5"/>
        <v>347</v>
      </c>
    </row>
    <row r="13" spans="1:65" ht="12.75">
      <c r="A13" s="529"/>
      <c r="B13" s="530"/>
      <c r="C13" s="531" t="s">
        <v>982</v>
      </c>
      <c r="D13" s="439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>
        <f>300+16020+640</f>
        <v>16960</v>
      </c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532">
        <f t="shared" si="1"/>
        <v>16960</v>
      </c>
      <c r="AL13" s="439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532">
        <f t="shared" si="3"/>
        <v>0</v>
      </c>
      <c r="BJ13" s="533"/>
      <c r="BK13" s="250"/>
      <c r="BL13" s="532">
        <f t="shared" si="4"/>
        <v>0</v>
      </c>
      <c r="BM13" s="532">
        <f t="shared" si="5"/>
        <v>16960</v>
      </c>
    </row>
    <row r="14" spans="1:65" ht="12.75">
      <c r="A14" s="529"/>
      <c r="B14" s="530"/>
      <c r="C14" s="629"/>
      <c r="D14" s="439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532">
        <f t="shared" si="1"/>
        <v>0</v>
      </c>
      <c r="AL14" s="439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532">
        <f t="shared" si="3"/>
        <v>0</v>
      </c>
      <c r="BJ14" s="533"/>
      <c r="BK14" s="250"/>
      <c r="BL14" s="532">
        <f t="shared" si="4"/>
        <v>0</v>
      </c>
      <c r="BM14" s="532">
        <f t="shared" si="5"/>
        <v>0</v>
      </c>
    </row>
    <row r="15" spans="1:65" ht="12.75">
      <c r="A15" s="529"/>
      <c r="B15" s="530"/>
      <c r="C15" s="531"/>
      <c r="D15" s="439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532">
        <f t="shared" si="1"/>
        <v>0</v>
      </c>
      <c r="AL15" s="439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532">
        <f t="shared" si="3"/>
        <v>0</v>
      </c>
      <c r="BJ15" s="533"/>
      <c r="BK15" s="250"/>
      <c r="BL15" s="532">
        <f t="shared" si="4"/>
        <v>0</v>
      </c>
      <c r="BM15" s="532">
        <f t="shared" si="5"/>
        <v>0</v>
      </c>
    </row>
    <row r="16" spans="1:65" s="528" customFormat="1" ht="12.75">
      <c r="A16" s="523" t="s">
        <v>264</v>
      </c>
      <c r="B16" s="524" t="s">
        <v>95</v>
      </c>
      <c r="C16" s="525" t="s">
        <v>358</v>
      </c>
      <c r="D16" s="527">
        <f aca="true" t="shared" si="6" ref="D16:AJ16">SUM(D17:D33)</f>
        <v>0</v>
      </c>
      <c r="E16" s="437">
        <f t="shared" si="6"/>
        <v>40800</v>
      </c>
      <c r="F16" s="437">
        <f t="shared" si="6"/>
        <v>0</v>
      </c>
      <c r="G16" s="437">
        <f t="shared" si="6"/>
        <v>0</v>
      </c>
      <c r="H16" s="437">
        <f t="shared" si="6"/>
        <v>0</v>
      </c>
      <c r="I16" s="437">
        <f t="shared" si="6"/>
        <v>0</v>
      </c>
      <c r="J16" s="437">
        <f t="shared" si="6"/>
        <v>0</v>
      </c>
      <c r="K16" s="437">
        <f t="shared" si="6"/>
        <v>0</v>
      </c>
      <c r="L16" s="437">
        <f t="shared" si="6"/>
        <v>0</v>
      </c>
      <c r="M16" s="437">
        <f t="shared" si="6"/>
        <v>0</v>
      </c>
      <c r="N16" s="437">
        <f t="shared" si="6"/>
        <v>0</v>
      </c>
      <c r="O16" s="437">
        <f t="shared" si="6"/>
        <v>0</v>
      </c>
      <c r="P16" s="437">
        <f t="shared" si="6"/>
        <v>0</v>
      </c>
      <c r="Q16" s="437">
        <f t="shared" si="6"/>
        <v>0</v>
      </c>
      <c r="R16" s="437">
        <f t="shared" si="6"/>
        <v>0</v>
      </c>
      <c r="S16" s="437">
        <f t="shared" si="6"/>
        <v>0</v>
      </c>
      <c r="T16" s="437">
        <f t="shared" si="6"/>
        <v>0</v>
      </c>
      <c r="U16" s="437">
        <f t="shared" si="6"/>
        <v>0</v>
      </c>
      <c r="V16" s="437">
        <f t="shared" si="6"/>
        <v>0</v>
      </c>
      <c r="W16" s="437">
        <f t="shared" si="6"/>
        <v>0</v>
      </c>
      <c r="X16" s="437">
        <f t="shared" si="6"/>
        <v>0</v>
      </c>
      <c r="Y16" s="437">
        <f t="shared" si="6"/>
        <v>0</v>
      </c>
      <c r="Z16" s="437">
        <f t="shared" si="6"/>
        <v>93697</v>
      </c>
      <c r="AA16" s="437">
        <f t="shared" si="6"/>
        <v>0</v>
      </c>
      <c r="AB16" s="437">
        <f t="shared" si="6"/>
        <v>0</v>
      </c>
      <c r="AC16" s="437">
        <f t="shared" si="6"/>
        <v>0</v>
      </c>
      <c r="AD16" s="437">
        <f t="shared" si="6"/>
        <v>8659</v>
      </c>
      <c r="AE16" s="437">
        <f t="shared" si="6"/>
        <v>0</v>
      </c>
      <c r="AF16" s="437">
        <f t="shared" si="6"/>
        <v>0</v>
      </c>
      <c r="AG16" s="437">
        <f t="shared" si="6"/>
        <v>0</v>
      </c>
      <c r="AH16" s="437">
        <f t="shared" si="6"/>
        <v>0</v>
      </c>
      <c r="AI16" s="437">
        <f t="shared" si="6"/>
        <v>0</v>
      </c>
      <c r="AJ16" s="437">
        <f t="shared" si="6"/>
        <v>0</v>
      </c>
      <c r="AK16" s="337">
        <f t="shared" si="1"/>
        <v>143156</v>
      </c>
      <c r="AL16" s="527">
        <f aca="true" t="shared" si="7" ref="AL16:BH16">SUM(AL17:AL33)</f>
        <v>0</v>
      </c>
      <c r="AM16" s="437">
        <f t="shared" si="7"/>
        <v>0</v>
      </c>
      <c r="AN16" s="437">
        <f t="shared" si="7"/>
        <v>1680</v>
      </c>
      <c r="AO16" s="437">
        <f t="shared" si="7"/>
        <v>0</v>
      </c>
      <c r="AP16" s="437">
        <f t="shared" si="7"/>
        <v>0</v>
      </c>
      <c r="AQ16" s="437">
        <f t="shared" si="7"/>
        <v>0</v>
      </c>
      <c r="AR16" s="437">
        <f t="shared" si="7"/>
        <v>0</v>
      </c>
      <c r="AS16" s="437">
        <f t="shared" si="7"/>
        <v>0</v>
      </c>
      <c r="AT16" s="437">
        <f t="shared" si="7"/>
        <v>0</v>
      </c>
      <c r="AU16" s="437">
        <f t="shared" si="7"/>
        <v>4623</v>
      </c>
      <c r="AV16" s="437">
        <f t="shared" si="7"/>
        <v>0</v>
      </c>
      <c r="AW16" s="437">
        <f t="shared" si="7"/>
        <v>0</v>
      </c>
      <c r="AX16" s="437">
        <f t="shared" si="7"/>
        <v>0</v>
      </c>
      <c r="AY16" s="437">
        <f t="shared" si="7"/>
        <v>0</v>
      </c>
      <c r="AZ16" s="437">
        <f t="shared" si="7"/>
        <v>0</v>
      </c>
      <c r="BA16" s="437">
        <f t="shared" si="7"/>
        <v>0</v>
      </c>
      <c r="BB16" s="437">
        <f t="shared" si="7"/>
        <v>0</v>
      </c>
      <c r="BC16" s="437">
        <f t="shared" si="7"/>
        <v>0</v>
      </c>
      <c r="BD16" s="437">
        <f t="shared" si="7"/>
        <v>0</v>
      </c>
      <c r="BE16" s="437">
        <f t="shared" si="7"/>
        <v>0</v>
      </c>
      <c r="BF16" s="437">
        <f t="shared" si="7"/>
        <v>0</v>
      </c>
      <c r="BG16" s="437">
        <f t="shared" si="7"/>
        <v>0</v>
      </c>
      <c r="BH16" s="437">
        <f t="shared" si="7"/>
        <v>0</v>
      </c>
      <c r="BI16" s="337">
        <f t="shared" si="3"/>
        <v>6303</v>
      </c>
      <c r="BJ16" s="438">
        <f>SUM(BJ17:BJ33)</f>
        <v>0</v>
      </c>
      <c r="BK16" s="437">
        <f>SUM(BK17:BK33)</f>
        <v>0</v>
      </c>
      <c r="BL16" s="337">
        <f t="shared" si="4"/>
        <v>0</v>
      </c>
      <c r="BM16" s="337">
        <f t="shared" si="5"/>
        <v>149459</v>
      </c>
    </row>
    <row r="17" spans="1:65" s="631" customFormat="1" ht="12.75">
      <c r="A17" s="529"/>
      <c r="B17" s="530"/>
      <c r="C17" s="531" t="s">
        <v>983</v>
      </c>
      <c r="D17" s="439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>
        <v>785</v>
      </c>
      <c r="AE17" s="250"/>
      <c r="AF17" s="250"/>
      <c r="AG17" s="250"/>
      <c r="AH17" s="250"/>
      <c r="AI17" s="250"/>
      <c r="AJ17" s="250"/>
      <c r="AK17" s="532">
        <f t="shared" si="1"/>
        <v>785</v>
      </c>
      <c r="AL17" s="439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532">
        <f t="shared" si="3"/>
        <v>0</v>
      </c>
      <c r="BJ17" s="533"/>
      <c r="BK17" s="250"/>
      <c r="BL17" s="532">
        <f t="shared" si="4"/>
        <v>0</v>
      </c>
      <c r="BM17" s="532">
        <f t="shared" si="5"/>
        <v>785</v>
      </c>
    </row>
    <row r="18" spans="1:65" s="631" customFormat="1" ht="25.5">
      <c r="A18" s="529"/>
      <c r="B18" s="530"/>
      <c r="C18" s="531" t="s">
        <v>1070</v>
      </c>
      <c r="D18" s="439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>
        <f>394+394+27559</f>
        <v>28347</v>
      </c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532">
        <f t="shared" si="1"/>
        <v>28347</v>
      </c>
      <c r="AL18" s="439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532">
        <f t="shared" si="3"/>
        <v>0</v>
      </c>
      <c r="BJ18" s="533"/>
      <c r="BK18" s="250"/>
      <c r="BL18" s="532">
        <f t="shared" si="4"/>
        <v>0</v>
      </c>
      <c r="BM18" s="532">
        <f t="shared" si="5"/>
        <v>28347</v>
      </c>
    </row>
    <row r="19" spans="1:65" s="631" customFormat="1" ht="12.75">
      <c r="A19" s="529"/>
      <c r="B19" s="530"/>
      <c r="C19" s="531" t="s">
        <v>1059</v>
      </c>
      <c r="D19" s="439"/>
      <c r="E19" s="250">
        <v>11000</v>
      </c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532">
        <f t="shared" si="1"/>
        <v>11000</v>
      </c>
      <c r="AL19" s="439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532">
        <f t="shared" si="3"/>
        <v>0</v>
      </c>
      <c r="BJ19" s="533"/>
      <c r="BK19" s="250"/>
      <c r="BL19" s="532">
        <f t="shared" si="4"/>
        <v>0</v>
      </c>
      <c r="BM19" s="532">
        <f t="shared" si="5"/>
        <v>11000</v>
      </c>
    </row>
    <row r="20" spans="1:65" s="631" customFormat="1" ht="25.5">
      <c r="A20" s="529"/>
      <c r="B20" s="530"/>
      <c r="C20" s="531" t="s">
        <v>1112</v>
      </c>
      <c r="D20" s="439"/>
      <c r="E20" s="250">
        <v>4000</v>
      </c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532">
        <f t="shared" si="1"/>
        <v>4000</v>
      </c>
      <c r="AL20" s="439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532">
        <f t="shared" si="3"/>
        <v>0</v>
      </c>
      <c r="BJ20" s="533"/>
      <c r="BK20" s="250"/>
      <c r="BL20" s="532">
        <f t="shared" si="4"/>
        <v>0</v>
      </c>
      <c r="BM20" s="532">
        <f t="shared" si="5"/>
        <v>4000</v>
      </c>
    </row>
    <row r="21" spans="1:65" s="631" customFormat="1" ht="25.5">
      <c r="A21" s="529"/>
      <c r="B21" s="530"/>
      <c r="C21" s="531" t="s">
        <v>1113</v>
      </c>
      <c r="D21" s="439"/>
      <c r="E21" s="250">
        <v>1100</v>
      </c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532">
        <f t="shared" si="1"/>
        <v>1100</v>
      </c>
      <c r="AL21" s="439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532">
        <f t="shared" si="3"/>
        <v>0</v>
      </c>
      <c r="BJ21" s="533"/>
      <c r="BK21" s="250"/>
      <c r="BL21" s="532">
        <f t="shared" si="4"/>
        <v>0</v>
      </c>
      <c r="BM21" s="532">
        <f t="shared" si="5"/>
        <v>1100</v>
      </c>
    </row>
    <row r="22" spans="1:65" s="631" customFormat="1" ht="12.75">
      <c r="A22" s="529"/>
      <c r="B22" s="530"/>
      <c r="C22" s="660" t="s">
        <v>1043</v>
      </c>
      <c r="D22" s="439"/>
      <c r="E22" s="250">
        <v>18000</v>
      </c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532">
        <f t="shared" si="1"/>
        <v>18000</v>
      </c>
      <c r="AL22" s="439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532">
        <f t="shared" si="3"/>
        <v>0</v>
      </c>
      <c r="BJ22" s="533"/>
      <c r="BK22" s="250"/>
      <c r="BL22" s="532">
        <f t="shared" si="4"/>
        <v>0</v>
      </c>
      <c r="BM22" s="532">
        <f t="shared" si="5"/>
        <v>18000</v>
      </c>
    </row>
    <row r="23" spans="1:65" s="631" customFormat="1" ht="12.75" customHeight="1">
      <c r="A23" s="529"/>
      <c r="B23" s="530"/>
      <c r="C23" s="660" t="s">
        <v>1061</v>
      </c>
      <c r="D23" s="439"/>
      <c r="E23" s="250">
        <v>3000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532">
        <f t="shared" si="1"/>
        <v>3000</v>
      </c>
      <c r="AL23" s="439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532">
        <f t="shared" si="3"/>
        <v>0</v>
      </c>
      <c r="BJ23" s="533"/>
      <c r="BK23" s="250"/>
      <c r="BL23" s="532">
        <f t="shared" si="4"/>
        <v>0</v>
      </c>
      <c r="BM23" s="532">
        <f t="shared" si="5"/>
        <v>3000</v>
      </c>
    </row>
    <row r="24" spans="1:65" ht="25.5">
      <c r="A24" s="529"/>
      <c r="B24" s="530"/>
      <c r="C24" s="531" t="s">
        <v>1060</v>
      </c>
      <c r="D24" s="439"/>
      <c r="E24" s="250">
        <v>3700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532">
        <f t="shared" si="1"/>
        <v>3700</v>
      </c>
      <c r="AL24" s="439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532">
        <f t="shared" si="3"/>
        <v>0</v>
      </c>
      <c r="BJ24" s="533"/>
      <c r="BK24" s="250"/>
      <c r="BL24" s="532">
        <f t="shared" si="4"/>
        <v>0</v>
      </c>
      <c r="BM24" s="532">
        <f t="shared" si="5"/>
        <v>3700</v>
      </c>
    </row>
    <row r="25" spans="1:65" s="631" customFormat="1" ht="12.75">
      <c r="A25" s="529"/>
      <c r="B25" s="530"/>
      <c r="C25" s="531" t="s">
        <v>885</v>
      </c>
      <c r="D25" s="439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532">
        <f t="shared" si="1"/>
        <v>0</v>
      </c>
      <c r="AL25" s="439"/>
      <c r="AM25" s="250"/>
      <c r="AN25" s="250">
        <v>1680</v>
      </c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532">
        <f t="shared" si="3"/>
        <v>1680</v>
      </c>
      <c r="BJ25" s="533"/>
      <c r="BK25" s="250"/>
      <c r="BL25" s="532">
        <f t="shared" si="4"/>
        <v>0</v>
      </c>
      <c r="BM25" s="532">
        <f t="shared" si="5"/>
        <v>1680</v>
      </c>
    </row>
    <row r="26" spans="1:65" s="631" customFormat="1" ht="12.75">
      <c r="A26" s="529"/>
      <c r="B26" s="530"/>
      <c r="C26" s="531" t="s">
        <v>1045</v>
      </c>
      <c r="D26" s="439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>
        <v>19685</v>
      </c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532">
        <f t="shared" si="1"/>
        <v>19685</v>
      </c>
      <c r="AL26" s="439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532">
        <f t="shared" si="3"/>
        <v>0</v>
      </c>
      <c r="BJ26" s="533"/>
      <c r="BK26" s="250"/>
      <c r="BL26" s="532">
        <f t="shared" si="4"/>
        <v>0</v>
      </c>
      <c r="BM26" s="532">
        <f t="shared" si="5"/>
        <v>19685</v>
      </c>
    </row>
    <row r="27" spans="1:65" s="631" customFormat="1" ht="12.75">
      <c r="A27" s="529"/>
      <c r="B27" s="530"/>
      <c r="C27" s="531" t="s">
        <v>1121</v>
      </c>
      <c r="D27" s="439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>
        <v>19685</v>
      </c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532">
        <f t="shared" si="1"/>
        <v>19685</v>
      </c>
      <c r="AL27" s="439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532">
        <f t="shared" si="3"/>
        <v>0</v>
      </c>
      <c r="BJ27" s="533"/>
      <c r="BK27" s="250"/>
      <c r="BL27" s="532">
        <f t="shared" si="4"/>
        <v>0</v>
      </c>
      <c r="BM27" s="532">
        <f t="shared" si="5"/>
        <v>19685</v>
      </c>
    </row>
    <row r="28" spans="1:65" s="631" customFormat="1" ht="12.75">
      <c r="A28" s="529"/>
      <c r="B28" s="530"/>
      <c r="C28" s="531" t="s">
        <v>1044</v>
      </c>
      <c r="D28" s="439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>
        <v>7874</v>
      </c>
      <c r="AE28" s="250"/>
      <c r="AF28" s="250"/>
      <c r="AG28" s="250"/>
      <c r="AH28" s="250"/>
      <c r="AI28" s="250"/>
      <c r="AJ28" s="250"/>
      <c r="AK28" s="532">
        <f t="shared" si="1"/>
        <v>7874</v>
      </c>
      <c r="AL28" s="439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532">
        <f t="shared" si="3"/>
        <v>0</v>
      </c>
      <c r="BJ28" s="533"/>
      <c r="BK28" s="250"/>
      <c r="BL28" s="532">
        <f t="shared" si="4"/>
        <v>0</v>
      </c>
      <c r="BM28" s="532">
        <f t="shared" si="5"/>
        <v>7874</v>
      </c>
    </row>
    <row r="29" spans="1:65" s="631" customFormat="1" ht="12.75">
      <c r="A29" s="529"/>
      <c r="B29" s="530"/>
      <c r="C29" s="531" t="s">
        <v>1046</v>
      </c>
      <c r="D29" s="439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>
        <v>15980</v>
      </c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532">
        <f t="shared" si="1"/>
        <v>15980</v>
      </c>
      <c r="AL29" s="439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532">
        <f t="shared" si="3"/>
        <v>0</v>
      </c>
      <c r="BJ29" s="533"/>
      <c r="BK29" s="250"/>
      <c r="BL29" s="532">
        <f t="shared" si="4"/>
        <v>0</v>
      </c>
      <c r="BM29" s="532">
        <f t="shared" si="5"/>
        <v>15980</v>
      </c>
    </row>
    <row r="30" spans="1:65" ht="12.75" customHeight="1">
      <c r="A30" s="529"/>
      <c r="B30" s="530"/>
      <c r="C30" s="531" t="s">
        <v>1054</v>
      </c>
      <c r="D30" s="439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>
        <v>10000</v>
      </c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532">
        <f t="shared" si="1"/>
        <v>10000</v>
      </c>
      <c r="AL30" s="439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532">
        <f t="shared" si="3"/>
        <v>0</v>
      </c>
      <c r="BJ30" s="533"/>
      <c r="BK30" s="250"/>
      <c r="BL30" s="532">
        <f t="shared" si="4"/>
        <v>0</v>
      </c>
      <c r="BM30" s="532">
        <f t="shared" si="5"/>
        <v>10000</v>
      </c>
    </row>
    <row r="31" spans="1:65" ht="12.75">
      <c r="A31" s="529"/>
      <c r="B31" s="530"/>
      <c r="C31" s="48" t="s">
        <v>1099</v>
      </c>
      <c r="D31" s="439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532">
        <f t="shared" si="1"/>
        <v>0</v>
      </c>
      <c r="AL31" s="439"/>
      <c r="AM31" s="250"/>
      <c r="AN31" s="250"/>
      <c r="AO31" s="250"/>
      <c r="AP31" s="250"/>
      <c r="AQ31" s="250"/>
      <c r="AR31" s="250"/>
      <c r="AS31" s="250"/>
      <c r="AT31" s="250"/>
      <c r="AU31" s="250">
        <v>4623</v>
      </c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532">
        <f t="shared" si="3"/>
        <v>4623</v>
      </c>
      <c r="BJ31" s="533"/>
      <c r="BK31" s="250"/>
      <c r="BL31" s="532">
        <f t="shared" si="4"/>
        <v>0</v>
      </c>
      <c r="BM31" s="532">
        <f t="shared" si="5"/>
        <v>4623</v>
      </c>
    </row>
    <row r="32" spans="1:65" ht="12.75">
      <c r="A32" s="529"/>
      <c r="B32" s="530"/>
      <c r="C32" s="630"/>
      <c r="D32" s="439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532">
        <f t="shared" si="1"/>
        <v>0</v>
      </c>
      <c r="AL32" s="439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532">
        <f t="shared" si="3"/>
        <v>0</v>
      </c>
      <c r="BJ32" s="533"/>
      <c r="BK32" s="250"/>
      <c r="BL32" s="532">
        <f t="shared" si="4"/>
        <v>0</v>
      </c>
      <c r="BM32" s="532">
        <f t="shared" si="5"/>
        <v>0</v>
      </c>
    </row>
    <row r="33" spans="1:65" ht="12.75">
      <c r="A33" s="529"/>
      <c r="B33" s="530"/>
      <c r="C33" s="531"/>
      <c r="D33" s="439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532">
        <f t="shared" si="1"/>
        <v>0</v>
      </c>
      <c r="AL33" s="439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532">
        <f t="shared" si="3"/>
        <v>0</v>
      </c>
      <c r="BJ33" s="533"/>
      <c r="BK33" s="250"/>
      <c r="BL33" s="532">
        <f t="shared" si="4"/>
        <v>0</v>
      </c>
      <c r="BM33" s="532">
        <f t="shared" si="5"/>
        <v>0</v>
      </c>
    </row>
    <row r="34" spans="1:65" s="528" customFormat="1" ht="12.75">
      <c r="A34" s="523" t="s">
        <v>265</v>
      </c>
      <c r="B34" s="524" t="s">
        <v>96</v>
      </c>
      <c r="C34" s="525" t="s">
        <v>359</v>
      </c>
      <c r="D34" s="527">
        <f aca="true" t="shared" si="8" ref="D34:AJ34">SUM(D35:D37)</f>
        <v>0</v>
      </c>
      <c r="E34" s="437">
        <f t="shared" si="8"/>
        <v>0</v>
      </c>
      <c r="F34" s="437">
        <f t="shared" si="8"/>
        <v>0</v>
      </c>
      <c r="G34" s="437">
        <f t="shared" si="8"/>
        <v>0</v>
      </c>
      <c r="H34" s="437">
        <f t="shared" si="8"/>
        <v>0</v>
      </c>
      <c r="I34" s="437">
        <f t="shared" si="8"/>
        <v>0</v>
      </c>
      <c r="J34" s="437">
        <f t="shared" si="8"/>
        <v>0</v>
      </c>
      <c r="K34" s="437">
        <f t="shared" si="8"/>
        <v>0</v>
      </c>
      <c r="L34" s="437">
        <f t="shared" si="8"/>
        <v>0</v>
      </c>
      <c r="M34" s="437">
        <f t="shared" si="8"/>
        <v>0</v>
      </c>
      <c r="N34" s="437">
        <f t="shared" si="8"/>
        <v>0</v>
      </c>
      <c r="O34" s="437">
        <f t="shared" si="8"/>
        <v>0</v>
      </c>
      <c r="P34" s="437">
        <f t="shared" si="8"/>
        <v>0</v>
      </c>
      <c r="Q34" s="437">
        <f t="shared" si="8"/>
        <v>0</v>
      </c>
      <c r="R34" s="437">
        <f t="shared" si="8"/>
        <v>0</v>
      </c>
      <c r="S34" s="437">
        <f t="shared" si="8"/>
        <v>0</v>
      </c>
      <c r="T34" s="437">
        <f t="shared" si="8"/>
        <v>0</v>
      </c>
      <c r="U34" s="437">
        <f t="shared" si="8"/>
        <v>0</v>
      </c>
      <c r="V34" s="437">
        <f t="shared" si="8"/>
        <v>0</v>
      </c>
      <c r="W34" s="437">
        <f t="shared" si="8"/>
        <v>0</v>
      </c>
      <c r="X34" s="437">
        <f t="shared" si="8"/>
        <v>0</v>
      </c>
      <c r="Y34" s="437">
        <f t="shared" si="8"/>
        <v>0</v>
      </c>
      <c r="Z34" s="437">
        <f t="shared" si="8"/>
        <v>0</v>
      </c>
      <c r="AA34" s="437">
        <f t="shared" si="8"/>
        <v>0</v>
      </c>
      <c r="AB34" s="437">
        <f t="shared" si="8"/>
        <v>0</v>
      </c>
      <c r="AC34" s="437">
        <f t="shared" si="8"/>
        <v>0</v>
      </c>
      <c r="AD34" s="437">
        <f t="shared" si="8"/>
        <v>0</v>
      </c>
      <c r="AE34" s="437">
        <f t="shared" si="8"/>
        <v>0</v>
      </c>
      <c r="AF34" s="437">
        <f t="shared" si="8"/>
        <v>0</v>
      </c>
      <c r="AG34" s="437">
        <f t="shared" si="8"/>
        <v>0</v>
      </c>
      <c r="AH34" s="437">
        <f t="shared" si="8"/>
        <v>0</v>
      </c>
      <c r="AI34" s="437">
        <f t="shared" si="8"/>
        <v>0</v>
      </c>
      <c r="AJ34" s="437">
        <f t="shared" si="8"/>
        <v>0</v>
      </c>
      <c r="AK34" s="337">
        <f t="shared" si="1"/>
        <v>0</v>
      </c>
      <c r="AL34" s="527">
        <f aca="true" t="shared" si="9" ref="AL34:BH34">SUM(AL35:AL37)</f>
        <v>3937</v>
      </c>
      <c r="AM34" s="437">
        <f t="shared" si="9"/>
        <v>0</v>
      </c>
      <c r="AN34" s="437">
        <f t="shared" si="9"/>
        <v>0</v>
      </c>
      <c r="AO34" s="437">
        <f t="shared" si="9"/>
        <v>0</v>
      </c>
      <c r="AP34" s="437">
        <f t="shared" si="9"/>
        <v>0</v>
      </c>
      <c r="AQ34" s="437">
        <f t="shared" si="9"/>
        <v>0</v>
      </c>
      <c r="AR34" s="437">
        <f t="shared" si="9"/>
        <v>0</v>
      </c>
      <c r="AS34" s="437">
        <f t="shared" si="9"/>
        <v>0</v>
      </c>
      <c r="AT34" s="437">
        <f t="shared" si="9"/>
        <v>0</v>
      </c>
      <c r="AU34" s="437">
        <f t="shared" si="9"/>
        <v>0</v>
      </c>
      <c r="AV34" s="437">
        <f t="shared" si="9"/>
        <v>0</v>
      </c>
      <c r="AW34" s="437">
        <f t="shared" si="9"/>
        <v>0</v>
      </c>
      <c r="AX34" s="437">
        <f t="shared" si="9"/>
        <v>0</v>
      </c>
      <c r="AY34" s="437">
        <f t="shared" si="9"/>
        <v>0</v>
      </c>
      <c r="AZ34" s="437">
        <f t="shared" si="9"/>
        <v>0</v>
      </c>
      <c r="BA34" s="437">
        <f t="shared" si="9"/>
        <v>0</v>
      </c>
      <c r="BB34" s="437">
        <f t="shared" si="9"/>
        <v>0</v>
      </c>
      <c r="BC34" s="437">
        <f t="shared" si="9"/>
        <v>0</v>
      </c>
      <c r="BD34" s="437">
        <f t="shared" si="9"/>
        <v>0</v>
      </c>
      <c r="BE34" s="437">
        <f t="shared" si="9"/>
        <v>0</v>
      </c>
      <c r="BF34" s="437">
        <f t="shared" si="9"/>
        <v>0</v>
      </c>
      <c r="BG34" s="437">
        <f t="shared" si="9"/>
        <v>0</v>
      </c>
      <c r="BH34" s="437">
        <f t="shared" si="9"/>
        <v>0</v>
      </c>
      <c r="BI34" s="337">
        <f t="shared" si="3"/>
        <v>3937</v>
      </c>
      <c r="BJ34" s="438">
        <f>SUM(BJ35:BJ37)</f>
        <v>0</v>
      </c>
      <c r="BK34" s="437">
        <f>SUM(BK35:BK37)</f>
        <v>0</v>
      </c>
      <c r="BL34" s="337">
        <f t="shared" si="4"/>
        <v>0</v>
      </c>
      <c r="BM34" s="337">
        <f t="shared" si="5"/>
        <v>3937</v>
      </c>
    </row>
    <row r="35" spans="1:65" ht="12.75" customHeight="1">
      <c r="A35" s="529"/>
      <c r="B35" s="530"/>
      <c r="C35" s="531" t="s">
        <v>1116</v>
      </c>
      <c r="D35" s="439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532">
        <f t="shared" si="1"/>
        <v>0</v>
      </c>
      <c r="AL35" s="439">
        <v>3937</v>
      </c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532">
        <f t="shared" si="3"/>
        <v>3937</v>
      </c>
      <c r="BJ35" s="533"/>
      <c r="BK35" s="250"/>
      <c r="BL35" s="532">
        <f t="shared" si="4"/>
        <v>0</v>
      </c>
      <c r="BM35" s="532">
        <f t="shared" si="5"/>
        <v>3937</v>
      </c>
    </row>
    <row r="36" spans="1:65" ht="12.75" customHeight="1">
      <c r="A36" s="529"/>
      <c r="B36" s="530"/>
      <c r="C36" s="629"/>
      <c r="D36" s="43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532">
        <f t="shared" si="1"/>
        <v>0</v>
      </c>
      <c r="AL36" s="439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532">
        <f t="shared" si="3"/>
        <v>0</v>
      </c>
      <c r="BJ36" s="533"/>
      <c r="BK36" s="250"/>
      <c r="BL36" s="532">
        <f t="shared" si="4"/>
        <v>0</v>
      </c>
      <c r="BM36" s="532">
        <f t="shared" si="5"/>
        <v>0</v>
      </c>
    </row>
    <row r="37" spans="1:65" ht="12.75" customHeight="1">
      <c r="A37" s="529"/>
      <c r="B37" s="530"/>
      <c r="C37" s="531"/>
      <c r="D37" s="439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532">
        <f t="shared" si="1"/>
        <v>0</v>
      </c>
      <c r="AL37" s="439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532">
        <f t="shared" si="3"/>
        <v>0</v>
      </c>
      <c r="BJ37" s="533"/>
      <c r="BK37" s="250"/>
      <c r="BL37" s="532">
        <f t="shared" si="4"/>
        <v>0</v>
      </c>
      <c r="BM37" s="532">
        <f t="shared" si="5"/>
        <v>0</v>
      </c>
    </row>
    <row r="38" spans="1:65" s="528" customFormat="1" ht="15.75" customHeight="1">
      <c r="A38" s="523" t="s">
        <v>266</v>
      </c>
      <c r="B38" s="524" t="s">
        <v>97</v>
      </c>
      <c r="C38" s="525" t="s">
        <v>360</v>
      </c>
      <c r="D38" s="527">
        <f aca="true" t="shared" si="10" ref="D38:AJ38">SUM(D39:D45)</f>
        <v>0</v>
      </c>
      <c r="E38" s="437">
        <f t="shared" si="10"/>
        <v>0</v>
      </c>
      <c r="F38" s="437">
        <f t="shared" si="10"/>
        <v>0</v>
      </c>
      <c r="G38" s="437">
        <f t="shared" si="10"/>
        <v>0</v>
      </c>
      <c r="H38" s="437">
        <f t="shared" si="10"/>
        <v>0</v>
      </c>
      <c r="I38" s="437">
        <f t="shared" si="10"/>
        <v>0</v>
      </c>
      <c r="J38" s="437">
        <f t="shared" si="10"/>
        <v>1500</v>
      </c>
      <c r="K38" s="437">
        <f t="shared" si="10"/>
        <v>770</v>
      </c>
      <c r="L38" s="437">
        <f t="shared" si="10"/>
        <v>0</v>
      </c>
      <c r="M38" s="437">
        <f t="shared" si="10"/>
        <v>0</v>
      </c>
      <c r="N38" s="437">
        <f t="shared" si="10"/>
        <v>0</v>
      </c>
      <c r="O38" s="437">
        <f t="shared" si="10"/>
        <v>0</v>
      </c>
      <c r="P38" s="437">
        <f t="shared" si="10"/>
        <v>0</v>
      </c>
      <c r="Q38" s="437">
        <f t="shared" si="10"/>
        <v>0</v>
      </c>
      <c r="R38" s="437">
        <f t="shared" si="10"/>
        <v>0</v>
      </c>
      <c r="S38" s="437">
        <f t="shared" si="10"/>
        <v>0</v>
      </c>
      <c r="T38" s="437">
        <f t="shared" si="10"/>
        <v>0</v>
      </c>
      <c r="U38" s="437">
        <f t="shared" si="10"/>
        <v>0</v>
      </c>
      <c r="V38" s="437">
        <f t="shared" si="10"/>
        <v>0</v>
      </c>
      <c r="W38" s="437">
        <f t="shared" si="10"/>
        <v>0</v>
      </c>
      <c r="X38" s="437">
        <f t="shared" si="10"/>
        <v>0</v>
      </c>
      <c r="Y38" s="437">
        <f t="shared" si="10"/>
        <v>0</v>
      </c>
      <c r="Z38" s="437">
        <f t="shared" si="10"/>
        <v>0</v>
      </c>
      <c r="AA38" s="437">
        <f t="shared" si="10"/>
        <v>0</v>
      </c>
      <c r="AB38" s="437">
        <f t="shared" si="10"/>
        <v>0</v>
      </c>
      <c r="AC38" s="437">
        <f t="shared" si="10"/>
        <v>0</v>
      </c>
      <c r="AD38" s="437">
        <f t="shared" si="10"/>
        <v>10000</v>
      </c>
      <c r="AE38" s="437">
        <f t="shared" si="10"/>
        <v>0</v>
      </c>
      <c r="AF38" s="437">
        <f t="shared" si="10"/>
        <v>0</v>
      </c>
      <c r="AG38" s="437">
        <f t="shared" si="10"/>
        <v>0</v>
      </c>
      <c r="AH38" s="437">
        <f t="shared" si="10"/>
        <v>0</v>
      </c>
      <c r="AI38" s="437">
        <f t="shared" si="10"/>
        <v>0</v>
      </c>
      <c r="AJ38" s="437">
        <f t="shared" si="10"/>
        <v>0</v>
      </c>
      <c r="AK38" s="337">
        <f t="shared" si="1"/>
        <v>12270</v>
      </c>
      <c r="AL38" s="527">
        <f aca="true" t="shared" si="11" ref="AL38:BH38">SUM(AL39:AL45)</f>
        <v>0</v>
      </c>
      <c r="AM38" s="437">
        <f t="shared" si="11"/>
        <v>0</v>
      </c>
      <c r="AN38" s="437">
        <f t="shared" si="11"/>
        <v>0</v>
      </c>
      <c r="AO38" s="437">
        <f t="shared" si="11"/>
        <v>0</v>
      </c>
      <c r="AP38" s="437">
        <f t="shared" si="11"/>
        <v>0</v>
      </c>
      <c r="AQ38" s="437">
        <f t="shared" si="11"/>
        <v>0</v>
      </c>
      <c r="AR38" s="437">
        <f t="shared" si="11"/>
        <v>0</v>
      </c>
      <c r="AS38" s="437">
        <f t="shared" si="11"/>
        <v>0</v>
      </c>
      <c r="AT38" s="437">
        <f t="shared" si="11"/>
        <v>0</v>
      </c>
      <c r="AU38" s="437">
        <f t="shared" si="11"/>
        <v>0</v>
      </c>
      <c r="AV38" s="437">
        <f t="shared" si="11"/>
        <v>0</v>
      </c>
      <c r="AW38" s="437">
        <f t="shared" si="11"/>
        <v>0</v>
      </c>
      <c r="AX38" s="437">
        <f t="shared" si="11"/>
        <v>0</v>
      </c>
      <c r="AY38" s="437">
        <f t="shared" si="11"/>
        <v>0</v>
      </c>
      <c r="AZ38" s="437">
        <f t="shared" si="11"/>
        <v>0</v>
      </c>
      <c r="BA38" s="437">
        <f t="shared" si="11"/>
        <v>0</v>
      </c>
      <c r="BB38" s="437">
        <f t="shared" si="11"/>
        <v>0</v>
      </c>
      <c r="BC38" s="437">
        <f t="shared" si="11"/>
        <v>0</v>
      </c>
      <c r="BD38" s="437">
        <f t="shared" si="11"/>
        <v>500</v>
      </c>
      <c r="BE38" s="437">
        <f t="shared" si="11"/>
        <v>0</v>
      </c>
      <c r="BF38" s="437">
        <f t="shared" si="11"/>
        <v>0</v>
      </c>
      <c r="BG38" s="437">
        <f t="shared" si="11"/>
        <v>0</v>
      </c>
      <c r="BH38" s="437">
        <f t="shared" si="11"/>
        <v>0</v>
      </c>
      <c r="BI38" s="337">
        <f t="shared" si="3"/>
        <v>500</v>
      </c>
      <c r="BJ38" s="438">
        <f>SUM(BJ39:BJ45)</f>
        <v>0</v>
      </c>
      <c r="BK38" s="437">
        <f>SUM(BK39:BK45)</f>
        <v>0</v>
      </c>
      <c r="BL38" s="337">
        <f t="shared" si="4"/>
        <v>0</v>
      </c>
      <c r="BM38" s="337">
        <f t="shared" si="5"/>
        <v>12770</v>
      </c>
    </row>
    <row r="39" spans="1:65" ht="15.75" customHeight="1">
      <c r="A39" s="529"/>
      <c r="B39" s="530"/>
      <c r="C39" s="531" t="s">
        <v>1049</v>
      </c>
      <c r="D39" s="439"/>
      <c r="E39" s="250"/>
      <c r="F39" s="250"/>
      <c r="G39" s="250"/>
      <c r="H39" s="250"/>
      <c r="I39" s="250"/>
      <c r="J39" s="250"/>
      <c r="K39" s="250">
        <f>25000-25000</f>
        <v>0</v>
      </c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532">
        <f t="shared" si="1"/>
        <v>0</v>
      </c>
      <c r="AL39" s="439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532">
        <f t="shared" si="3"/>
        <v>0</v>
      </c>
      <c r="BJ39" s="533"/>
      <c r="BK39" s="250"/>
      <c r="BL39" s="532">
        <f t="shared" si="4"/>
        <v>0</v>
      </c>
      <c r="BM39" s="532">
        <f t="shared" si="5"/>
        <v>0</v>
      </c>
    </row>
    <row r="40" spans="1:65" ht="25.5">
      <c r="A40" s="529"/>
      <c r="B40" s="530"/>
      <c r="C40" s="531" t="s">
        <v>1051</v>
      </c>
      <c r="D40" s="43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>
        <v>10000</v>
      </c>
      <c r="AE40" s="250"/>
      <c r="AF40" s="250"/>
      <c r="AG40" s="250"/>
      <c r="AH40" s="250"/>
      <c r="AI40" s="250"/>
      <c r="AJ40" s="250"/>
      <c r="AK40" s="532">
        <f t="shared" si="1"/>
        <v>10000</v>
      </c>
      <c r="AL40" s="439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532">
        <f t="shared" si="3"/>
        <v>0</v>
      </c>
      <c r="BJ40" s="533"/>
      <c r="BK40" s="250"/>
      <c r="BL40" s="532">
        <f t="shared" si="4"/>
        <v>0</v>
      </c>
      <c r="BM40" s="532">
        <f t="shared" si="5"/>
        <v>10000</v>
      </c>
    </row>
    <row r="41" spans="1:65" ht="12.75">
      <c r="A41" s="529"/>
      <c r="B41" s="530"/>
      <c r="C41" s="531" t="s">
        <v>1055</v>
      </c>
      <c r="D41" s="439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532">
        <f t="shared" si="1"/>
        <v>0</v>
      </c>
      <c r="AL41" s="439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>
        <v>500</v>
      </c>
      <c r="BE41" s="250"/>
      <c r="BF41" s="250"/>
      <c r="BG41" s="250"/>
      <c r="BH41" s="250"/>
      <c r="BI41" s="532">
        <f t="shared" si="3"/>
        <v>500</v>
      </c>
      <c r="BJ41" s="533"/>
      <c r="BK41" s="250"/>
      <c r="BL41" s="532">
        <f t="shared" si="4"/>
        <v>0</v>
      </c>
      <c r="BM41" s="532">
        <f t="shared" si="5"/>
        <v>500</v>
      </c>
    </row>
    <row r="42" spans="1:65" ht="12.75">
      <c r="A42" s="529"/>
      <c r="B42" s="530"/>
      <c r="C42" s="531" t="s">
        <v>1058</v>
      </c>
      <c r="D42" s="439"/>
      <c r="E42" s="250"/>
      <c r="F42" s="250"/>
      <c r="G42" s="250"/>
      <c r="H42" s="250"/>
      <c r="I42" s="250"/>
      <c r="J42" s="250">
        <f>900+600</f>
        <v>1500</v>
      </c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532">
        <f t="shared" si="1"/>
        <v>1500</v>
      </c>
      <c r="AL42" s="439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532">
        <f t="shared" si="3"/>
        <v>0</v>
      </c>
      <c r="BJ42" s="533"/>
      <c r="BK42" s="250"/>
      <c r="BL42" s="532">
        <f t="shared" si="4"/>
        <v>0</v>
      </c>
      <c r="BM42" s="532">
        <f t="shared" si="5"/>
        <v>1500</v>
      </c>
    </row>
    <row r="43" spans="1:65" ht="12.75">
      <c r="A43" s="529"/>
      <c r="B43" s="530"/>
      <c r="C43" s="531" t="s">
        <v>1104</v>
      </c>
      <c r="D43" s="439"/>
      <c r="E43" s="250"/>
      <c r="F43" s="250"/>
      <c r="G43" s="250"/>
      <c r="H43" s="250"/>
      <c r="I43" s="250"/>
      <c r="J43" s="250"/>
      <c r="K43" s="250">
        <v>100</v>
      </c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532">
        <f aca="true" t="shared" si="12" ref="AK43:AK74">SUM(D43:AJ43)</f>
        <v>100</v>
      </c>
      <c r="AL43" s="439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532">
        <f aca="true" t="shared" si="13" ref="BI43:BI74">SUM(AL43:BH43)</f>
        <v>0</v>
      </c>
      <c r="BJ43" s="533"/>
      <c r="BK43" s="250"/>
      <c r="BL43" s="532">
        <f aca="true" t="shared" si="14" ref="BL43:BL72">SUM(BJ43:BK43)</f>
        <v>0</v>
      </c>
      <c r="BM43" s="532">
        <f aca="true" t="shared" si="15" ref="BM43:BM72">SUM(AK43,BI43,BL43)</f>
        <v>100</v>
      </c>
    </row>
    <row r="44" spans="1:65" ht="12.75">
      <c r="A44" s="529"/>
      <c r="B44" s="530"/>
      <c r="C44" s="531" t="s">
        <v>1105</v>
      </c>
      <c r="D44" s="439"/>
      <c r="E44" s="250"/>
      <c r="F44" s="250"/>
      <c r="G44" s="250"/>
      <c r="H44" s="250"/>
      <c r="I44" s="250"/>
      <c r="J44" s="250"/>
      <c r="K44" s="250">
        <v>670</v>
      </c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532">
        <f t="shared" si="12"/>
        <v>670</v>
      </c>
      <c r="AL44" s="439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532">
        <f t="shared" si="13"/>
        <v>0</v>
      </c>
      <c r="BJ44" s="533"/>
      <c r="BK44" s="250"/>
      <c r="BL44" s="532">
        <f t="shared" si="14"/>
        <v>0</v>
      </c>
      <c r="BM44" s="532">
        <f t="shared" si="15"/>
        <v>670</v>
      </c>
    </row>
    <row r="45" spans="1:65" ht="12.75">
      <c r="A45" s="529"/>
      <c r="B45" s="530"/>
      <c r="C45" s="531"/>
      <c r="D45" s="439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532">
        <f t="shared" si="12"/>
        <v>0</v>
      </c>
      <c r="AL45" s="439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532">
        <f t="shared" si="13"/>
        <v>0</v>
      </c>
      <c r="BJ45" s="533"/>
      <c r="BK45" s="250"/>
      <c r="BL45" s="532">
        <f t="shared" si="14"/>
        <v>0</v>
      </c>
      <c r="BM45" s="532">
        <f t="shared" si="15"/>
        <v>0</v>
      </c>
    </row>
    <row r="46" spans="1:65" s="528" customFormat="1" ht="12.75">
      <c r="A46" s="523" t="s">
        <v>267</v>
      </c>
      <c r="B46" s="524" t="s">
        <v>98</v>
      </c>
      <c r="C46" s="525" t="s">
        <v>361</v>
      </c>
      <c r="D46" s="527">
        <f aca="true" t="shared" si="16" ref="D46:AJ46">SUM(D47:D48)</f>
        <v>0</v>
      </c>
      <c r="E46" s="437">
        <f t="shared" si="16"/>
        <v>0</v>
      </c>
      <c r="F46" s="437">
        <f t="shared" si="16"/>
        <v>0</v>
      </c>
      <c r="G46" s="437">
        <f t="shared" si="16"/>
        <v>0</v>
      </c>
      <c r="H46" s="437">
        <f t="shared" si="16"/>
        <v>0</v>
      </c>
      <c r="I46" s="437">
        <f t="shared" si="16"/>
        <v>0</v>
      </c>
      <c r="J46" s="437">
        <f t="shared" si="16"/>
        <v>0</v>
      </c>
      <c r="K46" s="437">
        <f t="shared" si="16"/>
        <v>0</v>
      </c>
      <c r="L46" s="437">
        <f t="shared" si="16"/>
        <v>0</v>
      </c>
      <c r="M46" s="437">
        <f t="shared" si="16"/>
        <v>0</v>
      </c>
      <c r="N46" s="437">
        <f t="shared" si="16"/>
        <v>0</v>
      </c>
      <c r="O46" s="437">
        <f t="shared" si="16"/>
        <v>0</v>
      </c>
      <c r="P46" s="437">
        <f>SUM(P47:P48)</f>
        <v>0</v>
      </c>
      <c r="Q46" s="437">
        <f t="shared" si="16"/>
        <v>0</v>
      </c>
      <c r="R46" s="437">
        <f t="shared" si="16"/>
        <v>0</v>
      </c>
      <c r="S46" s="437">
        <f t="shared" si="16"/>
        <v>0</v>
      </c>
      <c r="T46" s="437">
        <f t="shared" si="16"/>
        <v>0</v>
      </c>
      <c r="U46" s="437">
        <f t="shared" si="16"/>
        <v>0</v>
      </c>
      <c r="V46" s="437">
        <f t="shared" si="16"/>
        <v>0</v>
      </c>
      <c r="W46" s="437">
        <f t="shared" si="16"/>
        <v>0</v>
      </c>
      <c r="X46" s="437">
        <f t="shared" si="16"/>
        <v>0</v>
      </c>
      <c r="Y46" s="437">
        <f t="shared" si="16"/>
        <v>0</v>
      </c>
      <c r="Z46" s="437">
        <f t="shared" si="16"/>
        <v>0</v>
      </c>
      <c r="AA46" s="437">
        <f t="shared" si="16"/>
        <v>0</v>
      </c>
      <c r="AB46" s="437">
        <f t="shared" si="16"/>
        <v>0</v>
      </c>
      <c r="AC46" s="437">
        <f>SUM(AC47:AC48)</f>
        <v>0</v>
      </c>
      <c r="AD46" s="437">
        <f t="shared" si="16"/>
        <v>0</v>
      </c>
      <c r="AE46" s="437">
        <f>SUM(AE47:AE48)</f>
        <v>0</v>
      </c>
      <c r="AF46" s="437">
        <f t="shared" si="16"/>
        <v>0</v>
      </c>
      <c r="AG46" s="437">
        <f t="shared" si="16"/>
        <v>0</v>
      </c>
      <c r="AH46" s="437">
        <f t="shared" si="16"/>
        <v>0</v>
      </c>
      <c r="AI46" s="437">
        <f t="shared" si="16"/>
        <v>0</v>
      </c>
      <c r="AJ46" s="437">
        <f t="shared" si="16"/>
        <v>0</v>
      </c>
      <c r="AK46" s="337">
        <f t="shared" si="12"/>
        <v>0</v>
      </c>
      <c r="AL46" s="527">
        <f aca="true" t="shared" si="17" ref="AL46:BG46">SUM(AL47:AL48)</f>
        <v>0</v>
      </c>
      <c r="AM46" s="437">
        <f t="shared" si="17"/>
        <v>0</v>
      </c>
      <c r="AN46" s="437">
        <f>SUM(AN47:AN48)</f>
        <v>0</v>
      </c>
      <c r="AO46" s="437">
        <f t="shared" si="17"/>
        <v>0</v>
      </c>
      <c r="AP46" s="437">
        <f t="shared" si="17"/>
        <v>0</v>
      </c>
      <c r="AQ46" s="437">
        <f>SUM(AQ47:AQ48)</f>
        <v>0</v>
      </c>
      <c r="AR46" s="437">
        <f>SUM(AR47:AR48)</f>
        <v>0</v>
      </c>
      <c r="AS46" s="437">
        <f t="shared" si="17"/>
        <v>0</v>
      </c>
      <c r="AT46" s="437">
        <f t="shared" si="17"/>
        <v>0</v>
      </c>
      <c r="AU46" s="437">
        <f>SUM(AU47:AU48)</f>
        <v>0</v>
      </c>
      <c r="AV46" s="437">
        <f>SUM(AV47:AV48)</f>
        <v>0</v>
      </c>
      <c r="AW46" s="437">
        <f t="shared" si="17"/>
        <v>0</v>
      </c>
      <c r="AX46" s="437">
        <f t="shared" si="17"/>
        <v>0</v>
      </c>
      <c r="AY46" s="437">
        <f t="shared" si="17"/>
        <v>0</v>
      </c>
      <c r="AZ46" s="437">
        <f t="shared" si="17"/>
        <v>0</v>
      </c>
      <c r="BA46" s="437">
        <f t="shared" si="17"/>
        <v>0</v>
      </c>
      <c r="BB46" s="437">
        <f t="shared" si="17"/>
        <v>0</v>
      </c>
      <c r="BC46" s="437">
        <f>SUM(BC47:BC48)</f>
        <v>0</v>
      </c>
      <c r="BD46" s="437">
        <f t="shared" si="17"/>
        <v>0</v>
      </c>
      <c r="BE46" s="437">
        <f t="shared" si="17"/>
        <v>0</v>
      </c>
      <c r="BF46" s="437">
        <f t="shared" si="17"/>
        <v>0</v>
      </c>
      <c r="BG46" s="437">
        <f t="shared" si="17"/>
        <v>0</v>
      </c>
      <c r="BH46" s="437">
        <f>SUM(BH47:BH48)</f>
        <v>0</v>
      </c>
      <c r="BI46" s="337">
        <f t="shared" si="13"/>
        <v>0</v>
      </c>
      <c r="BJ46" s="438">
        <f>SUM(BJ47:BJ48)</f>
        <v>0</v>
      </c>
      <c r="BK46" s="437">
        <f>SUM(BK47:BK48)</f>
        <v>0</v>
      </c>
      <c r="BL46" s="337">
        <f t="shared" si="14"/>
        <v>0</v>
      </c>
      <c r="BM46" s="337">
        <f t="shared" si="15"/>
        <v>0</v>
      </c>
    </row>
    <row r="47" spans="1:65" ht="12.75">
      <c r="A47" s="529"/>
      <c r="B47" s="530"/>
      <c r="C47" s="531"/>
      <c r="D47" s="439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532">
        <f t="shared" si="12"/>
        <v>0</v>
      </c>
      <c r="AL47" s="439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532">
        <f t="shared" si="13"/>
        <v>0</v>
      </c>
      <c r="BJ47" s="533"/>
      <c r="BK47" s="250"/>
      <c r="BL47" s="532">
        <f t="shared" si="14"/>
        <v>0</v>
      </c>
      <c r="BM47" s="532">
        <f t="shared" si="15"/>
        <v>0</v>
      </c>
    </row>
    <row r="48" spans="1:65" ht="12.75">
      <c r="A48" s="529"/>
      <c r="B48" s="530"/>
      <c r="C48" s="531"/>
      <c r="D48" s="43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532">
        <f t="shared" si="12"/>
        <v>0</v>
      </c>
      <c r="AL48" s="439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532">
        <f t="shared" si="13"/>
        <v>0</v>
      </c>
      <c r="BJ48" s="533"/>
      <c r="BK48" s="250"/>
      <c r="BL48" s="532">
        <f t="shared" si="14"/>
        <v>0</v>
      </c>
      <c r="BM48" s="532">
        <f t="shared" si="15"/>
        <v>0</v>
      </c>
    </row>
    <row r="49" spans="1:65" s="528" customFormat="1" ht="12.75">
      <c r="A49" s="523" t="s">
        <v>268</v>
      </c>
      <c r="B49" s="524" t="s">
        <v>99</v>
      </c>
      <c r="C49" s="525" t="s">
        <v>522</v>
      </c>
      <c r="D49" s="527">
        <f aca="true" t="shared" si="18" ref="D49:AJ49">SUM(D50:D51)</f>
        <v>0</v>
      </c>
      <c r="E49" s="437">
        <f t="shared" si="18"/>
        <v>0</v>
      </c>
      <c r="F49" s="437">
        <f t="shared" si="18"/>
        <v>0</v>
      </c>
      <c r="G49" s="437">
        <f t="shared" si="18"/>
        <v>0</v>
      </c>
      <c r="H49" s="437">
        <f t="shared" si="18"/>
        <v>0</v>
      </c>
      <c r="I49" s="437">
        <f t="shared" si="18"/>
        <v>0</v>
      </c>
      <c r="J49" s="437">
        <f t="shared" si="18"/>
        <v>0</v>
      </c>
      <c r="K49" s="437">
        <f t="shared" si="18"/>
        <v>0</v>
      </c>
      <c r="L49" s="437">
        <f t="shared" si="18"/>
        <v>0</v>
      </c>
      <c r="M49" s="437">
        <f t="shared" si="18"/>
        <v>0</v>
      </c>
      <c r="N49" s="437">
        <f t="shared" si="18"/>
        <v>0</v>
      </c>
      <c r="O49" s="437">
        <f t="shared" si="18"/>
        <v>0</v>
      </c>
      <c r="P49" s="437">
        <f>SUM(P50:P51)</f>
        <v>0</v>
      </c>
      <c r="Q49" s="437">
        <f t="shared" si="18"/>
        <v>0</v>
      </c>
      <c r="R49" s="437">
        <f t="shared" si="18"/>
        <v>0</v>
      </c>
      <c r="S49" s="437">
        <f t="shared" si="18"/>
        <v>0</v>
      </c>
      <c r="T49" s="437">
        <f t="shared" si="18"/>
        <v>0</v>
      </c>
      <c r="U49" s="437">
        <f t="shared" si="18"/>
        <v>0</v>
      </c>
      <c r="V49" s="437">
        <f t="shared" si="18"/>
        <v>0</v>
      </c>
      <c r="W49" s="437">
        <f t="shared" si="18"/>
        <v>0</v>
      </c>
      <c r="X49" s="437">
        <f t="shared" si="18"/>
        <v>0</v>
      </c>
      <c r="Y49" s="437">
        <f t="shared" si="18"/>
        <v>0</v>
      </c>
      <c r="Z49" s="437">
        <f t="shared" si="18"/>
        <v>0</v>
      </c>
      <c r="AA49" s="437">
        <f t="shared" si="18"/>
        <v>0</v>
      </c>
      <c r="AB49" s="437">
        <f t="shared" si="18"/>
        <v>0</v>
      </c>
      <c r="AC49" s="437">
        <f>SUM(AC50:AC51)</f>
        <v>0</v>
      </c>
      <c r="AD49" s="437">
        <f t="shared" si="18"/>
        <v>0</v>
      </c>
      <c r="AE49" s="437">
        <f>SUM(AE50:AE51)</f>
        <v>0</v>
      </c>
      <c r="AF49" s="437">
        <f t="shared" si="18"/>
        <v>0</v>
      </c>
      <c r="AG49" s="437">
        <f t="shared" si="18"/>
        <v>0</v>
      </c>
      <c r="AH49" s="437">
        <f t="shared" si="18"/>
        <v>0</v>
      </c>
      <c r="AI49" s="437">
        <f t="shared" si="18"/>
        <v>0</v>
      </c>
      <c r="AJ49" s="437">
        <f t="shared" si="18"/>
        <v>0</v>
      </c>
      <c r="AK49" s="337">
        <f t="shared" si="12"/>
        <v>0</v>
      </c>
      <c r="AL49" s="527">
        <f aca="true" t="shared" si="19" ref="AL49:BG49">SUM(AL50:AL51)</f>
        <v>0</v>
      </c>
      <c r="AM49" s="437">
        <f t="shared" si="19"/>
        <v>0</v>
      </c>
      <c r="AN49" s="437">
        <f>SUM(AN50:AN51)</f>
        <v>0</v>
      </c>
      <c r="AO49" s="437">
        <f t="shared" si="19"/>
        <v>0</v>
      </c>
      <c r="AP49" s="437">
        <f t="shared" si="19"/>
        <v>0</v>
      </c>
      <c r="AQ49" s="437">
        <f>SUM(AQ50:AQ51)</f>
        <v>0</v>
      </c>
      <c r="AR49" s="437">
        <f>SUM(AR50:AR51)</f>
        <v>0</v>
      </c>
      <c r="AS49" s="437">
        <f t="shared" si="19"/>
        <v>0</v>
      </c>
      <c r="AT49" s="437">
        <f t="shared" si="19"/>
        <v>0</v>
      </c>
      <c r="AU49" s="437">
        <f>SUM(AU50:AU51)</f>
        <v>0</v>
      </c>
      <c r="AV49" s="437">
        <f>SUM(AV50:AV51)</f>
        <v>0</v>
      </c>
      <c r="AW49" s="437">
        <f t="shared" si="19"/>
        <v>0</v>
      </c>
      <c r="AX49" s="437">
        <f t="shared" si="19"/>
        <v>0</v>
      </c>
      <c r="AY49" s="437">
        <f t="shared" si="19"/>
        <v>0</v>
      </c>
      <c r="AZ49" s="437">
        <f t="shared" si="19"/>
        <v>0</v>
      </c>
      <c r="BA49" s="437">
        <f t="shared" si="19"/>
        <v>0</v>
      </c>
      <c r="BB49" s="437">
        <f t="shared" si="19"/>
        <v>0</v>
      </c>
      <c r="BC49" s="437">
        <f>SUM(BC50:BC51)</f>
        <v>0</v>
      </c>
      <c r="BD49" s="437">
        <f t="shared" si="19"/>
        <v>0</v>
      </c>
      <c r="BE49" s="437">
        <f t="shared" si="19"/>
        <v>0</v>
      </c>
      <c r="BF49" s="437">
        <f t="shared" si="19"/>
        <v>0</v>
      </c>
      <c r="BG49" s="437">
        <f t="shared" si="19"/>
        <v>0</v>
      </c>
      <c r="BH49" s="437">
        <f>SUM(BH50:BH51)</f>
        <v>0</v>
      </c>
      <c r="BI49" s="337">
        <f t="shared" si="13"/>
        <v>0</v>
      </c>
      <c r="BJ49" s="438">
        <f>SUM(BJ50:BJ51)</f>
        <v>0</v>
      </c>
      <c r="BK49" s="437">
        <f>SUM(BK50:BK51)</f>
        <v>0</v>
      </c>
      <c r="BL49" s="337">
        <f t="shared" si="14"/>
        <v>0</v>
      </c>
      <c r="BM49" s="337">
        <f t="shared" si="15"/>
        <v>0</v>
      </c>
    </row>
    <row r="50" spans="1:65" ht="12.75">
      <c r="A50" s="534"/>
      <c r="B50" s="535"/>
      <c r="C50" s="536"/>
      <c r="D50" s="440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532">
        <f t="shared" si="12"/>
        <v>0</v>
      </c>
      <c r="AL50" s="440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532">
        <f t="shared" si="13"/>
        <v>0</v>
      </c>
      <c r="BJ50" s="537"/>
      <c r="BK50" s="251"/>
      <c r="BL50" s="532">
        <f t="shared" si="14"/>
        <v>0</v>
      </c>
      <c r="BM50" s="532">
        <f t="shared" si="15"/>
        <v>0</v>
      </c>
    </row>
    <row r="51" spans="1:65" ht="12.75">
      <c r="A51" s="534"/>
      <c r="B51" s="535"/>
      <c r="C51" s="536"/>
      <c r="D51" s="440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532">
        <f t="shared" si="12"/>
        <v>0</v>
      </c>
      <c r="AL51" s="440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532">
        <f t="shared" si="13"/>
        <v>0</v>
      </c>
      <c r="BJ51" s="537"/>
      <c r="BK51" s="251"/>
      <c r="BL51" s="532">
        <f t="shared" si="14"/>
        <v>0</v>
      </c>
      <c r="BM51" s="532">
        <f t="shared" si="15"/>
        <v>0</v>
      </c>
    </row>
    <row r="52" spans="1:65" s="528" customFormat="1" ht="12.75">
      <c r="A52" s="538" t="s">
        <v>269</v>
      </c>
      <c r="B52" s="539" t="s">
        <v>100</v>
      </c>
      <c r="C52" s="540" t="s">
        <v>523</v>
      </c>
      <c r="D52" s="541">
        <f aca="true" t="shared" si="20" ref="D52:AJ52">SUM(D53:D71)</f>
        <v>0</v>
      </c>
      <c r="E52" s="441">
        <f t="shared" si="20"/>
        <v>1094</v>
      </c>
      <c r="F52" s="441">
        <f t="shared" si="20"/>
        <v>0</v>
      </c>
      <c r="G52" s="441">
        <f t="shared" si="20"/>
        <v>0</v>
      </c>
      <c r="H52" s="441">
        <f t="shared" si="20"/>
        <v>0</v>
      </c>
      <c r="I52" s="441">
        <f t="shared" si="20"/>
        <v>0</v>
      </c>
      <c r="J52" s="441">
        <f t="shared" si="20"/>
        <v>405</v>
      </c>
      <c r="K52" s="441">
        <f t="shared" si="20"/>
        <v>207</v>
      </c>
      <c r="L52" s="441">
        <f t="shared" si="20"/>
        <v>0</v>
      </c>
      <c r="M52" s="441">
        <f t="shared" si="20"/>
        <v>0</v>
      </c>
      <c r="N52" s="441">
        <f t="shared" si="20"/>
        <v>0</v>
      </c>
      <c r="O52" s="441">
        <f t="shared" si="20"/>
        <v>0</v>
      </c>
      <c r="P52" s="441">
        <f t="shared" si="20"/>
        <v>0</v>
      </c>
      <c r="Q52" s="441">
        <f t="shared" si="20"/>
        <v>0</v>
      </c>
      <c r="R52" s="441">
        <f t="shared" si="20"/>
        <v>0</v>
      </c>
      <c r="S52" s="441">
        <f t="shared" si="20"/>
        <v>0</v>
      </c>
      <c r="T52" s="441">
        <f t="shared" si="20"/>
        <v>0</v>
      </c>
      <c r="U52" s="441">
        <f t="shared" si="20"/>
        <v>0</v>
      </c>
      <c r="V52" s="441">
        <f t="shared" si="20"/>
        <v>0</v>
      </c>
      <c r="W52" s="441">
        <f t="shared" si="20"/>
        <v>0</v>
      </c>
      <c r="X52" s="441">
        <f t="shared" si="20"/>
        <v>0</v>
      </c>
      <c r="Y52" s="441">
        <f t="shared" si="20"/>
        <v>0</v>
      </c>
      <c r="Z52" s="441">
        <f t="shared" si="20"/>
        <v>29878</v>
      </c>
      <c r="AA52" s="441">
        <f t="shared" si="20"/>
        <v>0</v>
      </c>
      <c r="AB52" s="441">
        <f t="shared" si="20"/>
        <v>0</v>
      </c>
      <c r="AC52" s="441">
        <f t="shared" si="20"/>
        <v>0</v>
      </c>
      <c r="AD52" s="441">
        <f t="shared" si="20"/>
        <v>5038</v>
      </c>
      <c r="AE52" s="441">
        <f t="shared" si="20"/>
        <v>0</v>
      </c>
      <c r="AF52" s="441">
        <f t="shared" si="20"/>
        <v>0</v>
      </c>
      <c r="AG52" s="441">
        <f t="shared" si="20"/>
        <v>0</v>
      </c>
      <c r="AH52" s="441">
        <f t="shared" si="20"/>
        <v>0</v>
      </c>
      <c r="AI52" s="441">
        <f t="shared" si="20"/>
        <v>0</v>
      </c>
      <c r="AJ52" s="441">
        <f t="shared" si="20"/>
        <v>0</v>
      </c>
      <c r="AK52" s="337">
        <f t="shared" si="12"/>
        <v>36622</v>
      </c>
      <c r="AL52" s="541">
        <f aca="true" t="shared" si="21" ref="AL52:BH52">SUM(AL53:AL71)</f>
        <v>1063</v>
      </c>
      <c r="AM52" s="441">
        <f t="shared" si="21"/>
        <v>0</v>
      </c>
      <c r="AN52" s="441">
        <f t="shared" si="21"/>
        <v>0</v>
      </c>
      <c r="AO52" s="441">
        <f t="shared" si="21"/>
        <v>0</v>
      </c>
      <c r="AP52" s="441">
        <f t="shared" si="21"/>
        <v>0</v>
      </c>
      <c r="AQ52" s="441">
        <f t="shared" si="21"/>
        <v>0</v>
      </c>
      <c r="AR52" s="441">
        <f t="shared" si="21"/>
        <v>0</v>
      </c>
      <c r="AS52" s="441">
        <f t="shared" si="21"/>
        <v>0</v>
      </c>
      <c r="AT52" s="441">
        <f t="shared" si="21"/>
        <v>0</v>
      </c>
      <c r="AU52" s="441">
        <f t="shared" si="21"/>
        <v>1247</v>
      </c>
      <c r="AV52" s="441">
        <f t="shared" si="21"/>
        <v>0</v>
      </c>
      <c r="AW52" s="441">
        <f t="shared" si="21"/>
        <v>0</v>
      </c>
      <c r="AX52" s="441">
        <f t="shared" si="21"/>
        <v>0</v>
      </c>
      <c r="AY52" s="441">
        <f t="shared" si="21"/>
        <v>0</v>
      </c>
      <c r="AZ52" s="441">
        <f t="shared" si="21"/>
        <v>0</v>
      </c>
      <c r="BA52" s="441">
        <f t="shared" si="21"/>
        <v>0</v>
      </c>
      <c r="BB52" s="441">
        <f t="shared" si="21"/>
        <v>0</v>
      </c>
      <c r="BC52" s="441">
        <f t="shared" si="21"/>
        <v>0</v>
      </c>
      <c r="BD52" s="441">
        <f t="shared" si="21"/>
        <v>135</v>
      </c>
      <c r="BE52" s="441">
        <f t="shared" si="21"/>
        <v>0</v>
      </c>
      <c r="BF52" s="441">
        <f t="shared" si="21"/>
        <v>0</v>
      </c>
      <c r="BG52" s="441">
        <f t="shared" si="21"/>
        <v>0</v>
      </c>
      <c r="BH52" s="441">
        <f t="shared" si="21"/>
        <v>0</v>
      </c>
      <c r="BI52" s="337">
        <f t="shared" si="13"/>
        <v>2445</v>
      </c>
      <c r="BJ52" s="442">
        <f>SUM(BJ53:BJ71)</f>
        <v>0</v>
      </c>
      <c r="BK52" s="441">
        <f>SUM(BK53:BK71)</f>
        <v>0</v>
      </c>
      <c r="BL52" s="337">
        <f t="shared" si="14"/>
        <v>0</v>
      </c>
      <c r="BM52" s="337">
        <f t="shared" si="15"/>
        <v>39067</v>
      </c>
    </row>
    <row r="53" spans="1:65" ht="12.75">
      <c r="A53" s="529"/>
      <c r="B53" s="530"/>
      <c r="C53" s="531" t="s">
        <v>979</v>
      </c>
      <c r="D53" s="439"/>
      <c r="E53" s="250">
        <v>94</v>
      </c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532">
        <f t="shared" si="12"/>
        <v>94</v>
      </c>
      <c r="AL53" s="439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532">
        <f t="shared" si="13"/>
        <v>0</v>
      </c>
      <c r="BJ53" s="533"/>
      <c r="BK53" s="250"/>
      <c r="BL53" s="532">
        <f t="shared" si="14"/>
        <v>0</v>
      </c>
      <c r="BM53" s="532">
        <f t="shared" si="15"/>
        <v>94</v>
      </c>
    </row>
    <row r="54" spans="1:65" ht="12.75">
      <c r="A54" s="529"/>
      <c r="B54" s="530"/>
      <c r="C54" s="531" t="s">
        <v>982</v>
      </c>
      <c r="D54" s="439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>
        <f>81+4326+173</f>
        <v>4580</v>
      </c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532">
        <f t="shared" si="12"/>
        <v>4580</v>
      </c>
      <c r="AL54" s="439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532">
        <f t="shared" si="13"/>
        <v>0</v>
      </c>
      <c r="BJ54" s="533"/>
      <c r="BK54" s="250"/>
      <c r="BL54" s="532">
        <f t="shared" si="14"/>
        <v>0</v>
      </c>
      <c r="BM54" s="532">
        <f t="shared" si="15"/>
        <v>4580</v>
      </c>
    </row>
    <row r="55" spans="1:65" ht="12.75">
      <c r="A55" s="529"/>
      <c r="B55" s="530"/>
      <c r="C55" s="531" t="s">
        <v>983</v>
      </c>
      <c r="D55" s="439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>
        <v>212</v>
      </c>
      <c r="AE55" s="250"/>
      <c r="AF55" s="250"/>
      <c r="AG55" s="250"/>
      <c r="AH55" s="250"/>
      <c r="AI55" s="250"/>
      <c r="AJ55" s="250"/>
      <c r="AK55" s="532">
        <f t="shared" si="12"/>
        <v>212</v>
      </c>
      <c r="AL55" s="439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532">
        <f t="shared" si="13"/>
        <v>0</v>
      </c>
      <c r="BJ55" s="533"/>
      <c r="BK55" s="250"/>
      <c r="BL55" s="532">
        <f t="shared" si="14"/>
        <v>0</v>
      </c>
      <c r="BM55" s="532">
        <f t="shared" si="15"/>
        <v>212</v>
      </c>
    </row>
    <row r="56" spans="1:65" ht="25.5">
      <c r="A56" s="529"/>
      <c r="B56" s="530"/>
      <c r="C56" s="531" t="s">
        <v>1070</v>
      </c>
      <c r="D56" s="43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>
        <f>106+106+7441</f>
        <v>7653</v>
      </c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532">
        <f t="shared" si="12"/>
        <v>7653</v>
      </c>
      <c r="AL56" s="439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532">
        <f t="shared" si="13"/>
        <v>0</v>
      </c>
      <c r="BJ56" s="533"/>
      <c r="BK56" s="250"/>
      <c r="BL56" s="532">
        <f t="shared" si="14"/>
        <v>0</v>
      </c>
      <c r="BM56" s="532">
        <f t="shared" si="15"/>
        <v>7653</v>
      </c>
    </row>
    <row r="57" spans="1:65" ht="25.5">
      <c r="A57" s="529"/>
      <c r="B57" s="530"/>
      <c r="C57" s="531" t="s">
        <v>1060</v>
      </c>
      <c r="D57" s="439"/>
      <c r="E57" s="250">
        <v>1000</v>
      </c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532">
        <f t="shared" si="12"/>
        <v>1000</v>
      </c>
      <c r="AL57" s="439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532">
        <f t="shared" si="13"/>
        <v>0</v>
      </c>
      <c r="BJ57" s="533"/>
      <c r="BK57" s="250"/>
      <c r="BL57" s="532">
        <f t="shared" si="14"/>
        <v>0</v>
      </c>
      <c r="BM57" s="532">
        <f t="shared" si="15"/>
        <v>1000</v>
      </c>
    </row>
    <row r="58" spans="1:65" ht="12.75">
      <c r="A58" s="529"/>
      <c r="B58" s="530"/>
      <c r="C58" s="531" t="s">
        <v>1045</v>
      </c>
      <c r="D58" s="439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>
        <v>5315</v>
      </c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532">
        <f t="shared" si="12"/>
        <v>5315</v>
      </c>
      <c r="AL58" s="439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0"/>
      <c r="AY58" s="250"/>
      <c r="AZ58" s="250"/>
      <c r="BA58" s="250"/>
      <c r="BB58" s="250"/>
      <c r="BC58" s="250"/>
      <c r="BD58" s="250"/>
      <c r="BE58" s="250"/>
      <c r="BF58" s="250"/>
      <c r="BG58" s="250"/>
      <c r="BH58" s="250"/>
      <c r="BI58" s="532">
        <f t="shared" si="13"/>
        <v>0</v>
      </c>
      <c r="BJ58" s="533"/>
      <c r="BK58" s="250"/>
      <c r="BL58" s="532">
        <f t="shared" si="14"/>
        <v>0</v>
      </c>
      <c r="BM58" s="532">
        <f t="shared" si="15"/>
        <v>5315</v>
      </c>
    </row>
    <row r="59" spans="1:65" ht="12.75">
      <c r="A59" s="529"/>
      <c r="B59" s="530"/>
      <c r="C59" s="531" t="s">
        <v>1121</v>
      </c>
      <c r="D59" s="439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>
        <v>5315</v>
      </c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532">
        <f t="shared" si="12"/>
        <v>5315</v>
      </c>
      <c r="AL59" s="439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  <c r="BI59" s="532">
        <f t="shared" si="13"/>
        <v>0</v>
      </c>
      <c r="BJ59" s="533"/>
      <c r="BK59" s="250"/>
      <c r="BL59" s="532">
        <f t="shared" si="14"/>
        <v>0</v>
      </c>
      <c r="BM59" s="532">
        <f t="shared" si="15"/>
        <v>5315</v>
      </c>
    </row>
    <row r="60" spans="1:65" ht="12.75">
      <c r="A60" s="529"/>
      <c r="B60" s="530"/>
      <c r="C60" s="531" t="s">
        <v>1044</v>
      </c>
      <c r="D60" s="43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>
        <v>2126</v>
      </c>
      <c r="AE60" s="250"/>
      <c r="AF60" s="250"/>
      <c r="AG60" s="250"/>
      <c r="AH60" s="250"/>
      <c r="AI60" s="250"/>
      <c r="AJ60" s="250"/>
      <c r="AK60" s="532">
        <f t="shared" si="12"/>
        <v>2126</v>
      </c>
      <c r="AL60" s="439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532">
        <f t="shared" si="13"/>
        <v>0</v>
      </c>
      <c r="BJ60" s="533"/>
      <c r="BK60" s="250"/>
      <c r="BL60" s="532">
        <f t="shared" si="14"/>
        <v>0</v>
      </c>
      <c r="BM60" s="532">
        <f t="shared" si="15"/>
        <v>2126</v>
      </c>
    </row>
    <row r="61" spans="1:65" ht="12.75">
      <c r="A61" s="529"/>
      <c r="B61" s="530"/>
      <c r="C61" s="531" t="s">
        <v>1046</v>
      </c>
      <c r="D61" s="439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>
        <v>4315</v>
      </c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532">
        <f t="shared" si="12"/>
        <v>4315</v>
      </c>
      <c r="AL61" s="439"/>
      <c r="AM61" s="250"/>
      <c r="AN61" s="250"/>
      <c r="AO61" s="250"/>
      <c r="AP61" s="250"/>
      <c r="AQ61" s="250"/>
      <c r="AR61" s="250"/>
      <c r="AS61" s="250"/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532">
        <f t="shared" si="13"/>
        <v>0</v>
      </c>
      <c r="BJ61" s="533"/>
      <c r="BK61" s="250"/>
      <c r="BL61" s="532">
        <f t="shared" si="14"/>
        <v>0</v>
      </c>
      <c r="BM61" s="532">
        <f t="shared" si="15"/>
        <v>4315</v>
      </c>
    </row>
    <row r="62" spans="1:65" ht="25.5">
      <c r="A62" s="529"/>
      <c r="B62" s="530"/>
      <c r="C62" s="531" t="s">
        <v>1051</v>
      </c>
      <c r="D62" s="439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>
        <v>2700</v>
      </c>
      <c r="AE62" s="250"/>
      <c r="AF62" s="250"/>
      <c r="AG62" s="250"/>
      <c r="AH62" s="250"/>
      <c r="AI62" s="250"/>
      <c r="AJ62" s="250"/>
      <c r="AK62" s="532">
        <f t="shared" si="12"/>
        <v>2700</v>
      </c>
      <c r="AL62" s="439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532">
        <f t="shared" si="13"/>
        <v>0</v>
      </c>
      <c r="BJ62" s="533"/>
      <c r="BK62" s="250"/>
      <c r="BL62" s="532">
        <f t="shared" si="14"/>
        <v>0</v>
      </c>
      <c r="BM62" s="532">
        <f t="shared" si="15"/>
        <v>2700</v>
      </c>
    </row>
    <row r="63" spans="1:65" ht="12.75" customHeight="1">
      <c r="A63" s="529"/>
      <c r="B63" s="530"/>
      <c r="C63" s="531" t="s">
        <v>1054</v>
      </c>
      <c r="D63" s="439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>
        <v>2700</v>
      </c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532">
        <f t="shared" si="12"/>
        <v>2700</v>
      </c>
      <c r="AL63" s="439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532">
        <f t="shared" si="13"/>
        <v>0</v>
      </c>
      <c r="BJ63" s="533"/>
      <c r="BK63" s="250"/>
      <c r="BL63" s="532">
        <f t="shared" si="14"/>
        <v>0</v>
      </c>
      <c r="BM63" s="532">
        <f t="shared" si="15"/>
        <v>2700</v>
      </c>
    </row>
    <row r="64" spans="1:65" ht="12.75">
      <c r="A64" s="529"/>
      <c r="B64" s="530"/>
      <c r="C64" s="531" t="s">
        <v>1055</v>
      </c>
      <c r="D64" s="43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532">
        <f t="shared" si="12"/>
        <v>0</v>
      </c>
      <c r="AL64" s="439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>
        <v>135</v>
      </c>
      <c r="BE64" s="250"/>
      <c r="BF64" s="250"/>
      <c r="BG64" s="250"/>
      <c r="BH64" s="250"/>
      <c r="BI64" s="532">
        <f t="shared" si="13"/>
        <v>135</v>
      </c>
      <c r="BJ64" s="533"/>
      <c r="BK64" s="250"/>
      <c r="BL64" s="532">
        <f t="shared" si="14"/>
        <v>0</v>
      </c>
      <c r="BM64" s="532">
        <f t="shared" si="15"/>
        <v>135</v>
      </c>
    </row>
    <row r="65" spans="1:65" ht="12.75">
      <c r="A65" s="529"/>
      <c r="B65" s="530"/>
      <c r="C65" s="531" t="s">
        <v>1058</v>
      </c>
      <c r="D65" s="439"/>
      <c r="E65" s="250"/>
      <c r="F65" s="250"/>
      <c r="G65" s="250"/>
      <c r="H65" s="250"/>
      <c r="I65" s="250"/>
      <c r="J65" s="250">
        <f>243+162</f>
        <v>405</v>
      </c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532">
        <f t="shared" si="12"/>
        <v>405</v>
      </c>
      <c r="AL65" s="439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532">
        <f t="shared" si="13"/>
        <v>0</v>
      </c>
      <c r="BJ65" s="533"/>
      <c r="BK65" s="250"/>
      <c r="BL65" s="532">
        <f t="shared" si="14"/>
        <v>0</v>
      </c>
      <c r="BM65" s="532">
        <f t="shared" si="15"/>
        <v>405</v>
      </c>
    </row>
    <row r="66" spans="1:65" ht="12.75">
      <c r="A66" s="529"/>
      <c r="B66" s="530"/>
      <c r="C66" s="48" t="s">
        <v>1099</v>
      </c>
      <c r="D66" s="439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532">
        <f t="shared" si="12"/>
        <v>0</v>
      </c>
      <c r="AL66" s="439"/>
      <c r="AM66" s="250"/>
      <c r="AN66" s="250"/>
      <c r="AO66" s="250"/>
      <c r="AP66" s="250"/>
      <c r="AQ66" s="250"/>
      <c r="AR66" s="250"/>
      <c r="AS66" s="250"/>
      <c r="AT66" s="250"/>
      <c r="AU66" s="250">
        <v>1247</v>
      </c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  <c r="BI66" s="532">
        <f t="shared" si="13"/>
        <v>1247</v>
      </c>
      <c r="BJ66" s="533"/>
      <c r="BK66" s="250"/>
      <c r="BL66" s="532">
        <f t="shared" si="14"/>
        <v>0</v>
      </c>
      <c r="BM66" s="532">
        <f t="shared" si="15"/>
        <v>1247</v>
      </c>
    </row>
    <row r="67" spans="1:65" ht="12.75">
      <c r="A67" s="529"/>
      <c r="B67" s="530"/>
      <c r="C67" s="531" t="s">
        <v>1104</v>
      </c>
      <c r="D67" s="439"/>
      <c r="E67" s="250"/>
      <c r="F67" s="250"/>
      <c r="G67" s="250"/>
      <c r="H67" s="250"/>
      <c r="I67" s="250"/>
      <c r="J67" s="250"/>
      <c r="K67" s="250">
        <v>27</v>
      </c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532">
        <f t="shared" si="12"/>
        <v>27</v>
      </c>
      <c r="AL67" s="439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532">
        <f t="shared" si="13"/>
        <v>0</v>
      </c>
      <c r="BJ67" s="533"/>
      <c r="BK67" s="250"/>
      <c r="BL67" s="532">
        <f t="shared" si="14"/>
        <v>0</v>
      </c>
      <c r="BM67" s="532">
        <f t="shared" si="15"/>
        <v>27</v>
      </c>
    </row>
    <row r="68" spans="1:65" ht="12.75">
      <c r="A68" s="529"/>
      <c r="B68" s="530"/>
      <c r="C68" s="531" t="s">
        <v>1105</v>
      </c>
      <c r="D68" s="439"/>
      <c r="E68" s="250"/>
      <c r="F68" s="250"/>
      <c r="G68" s="250"/>
      <c r="H68" s="250"/>
      <c r="I68" s="250"/>
      <c r="J68" s="250"/>
      <c r="K68" s="250">
        <v>180</v>
      </c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532">
        <f t="shared" si="12"/>
        <v>180</v>
      </c>
      <c r="AL68" s="439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532">
        <f t="shared" si="13"/>
        <v>0</v>
      </c>
      <c r="BJ68" s="533"/>
      <c r="BK68" s="250"/>
      <c r="BL68" s="532">
        <f t="shared" si="14"/>
        <v>0</v>
      </c>
      <c r="BM68" s="532">
        <f t="shared" si="15"/>
        <v>180</v>
      </c>
    </row>
    <row r="69" spans="1:65" ht="12.75">
      <c r="A69" s="529"/>
      <c r="B69" s="530"/>
      <c r="C69" s="531" t="s">
        <v>1116</v>
      </c>
      <c r="D69" s="439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532">
        <f t="shared" si="12"/>
        <v>0</v>
      </c>
      <c r="AL69" s="439">
        <v>1063</v>
      </c>
      <c r="AM69" s="250"/>
      <c r="AN69" s="250"/>
      <c r="AO69" s="250"/>
      <c r="AP69" s="250"/>
      <c r="AQ69" s="250"/>
      <c r="AR69" s="250"/>
      <c r="AS69" s="250"/>
      <c r="AT69" s="250"/>
      <c r="AU69" s="250"/>
      <c r="AV69" s="250"/>
      <c r="AW69" s="250"/>
      <c r="AX69" s="250"/>
      <c r="AY69" s="250"/>
      <c r="AZ69" s="250"/>
      <c r="BA69" s="250"/>
      <c r="BB69" s="250"/>
      <c r="BC69" s="250"/>
      <c r="BD69" s="250"/>
      <c r="BE69" s="250"/>
      <c r="BF69" s="250"/>
      <c r="BG69" s="250"/>
      <c r="BH69" s="250"/>
      <c r="BI69" s="532">
        <f t="shared" si="13"/>
        <v>1063</v>
      </c>
      <c r="BJ69" s="533"/>
      <c r="BK69" s="250"/>
      <c r="BL69" s="532">
        <f t="shared" si="14"/>
        <v>0</v>
      </c>
      <c r="BM69" s="532">
        <f t="shared" si="15"/>
        <v>1063</v>
      </c>
    </row>
    <row r="70" spans="1:65" ht="12.75">
      <c r="A70" s="529"/>
      <c r="B70" s="530"/>
      <c r="C70" s="629"/>
      <c r="D70" s="439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532">
        <f t="shared" si="12"/>
        <v>0</v>
      </c>
      <c r="AL70" s="439"/>
      <c r="AM70" s="250"/>
      <c r="AN70" s="250"/>
      <c r="AO70" s="250"/>
      <c r="AP70" s="250"/>
      <c r="AQ70" s="250"/>
      <c r="AR70" s="250"/>
      <c r="AS70" s="250"/>
      <c r="AT70" s="250"/>
      <c r="AU70" s="250"/>
      <c r="AV70" s="250"/>
      <c r="AW70" s="250"/>
      <c r="AX70" s="250"/>
      <c r="AY70" s="250"/>
      <c r="AZ70" s="250"/>
      <c r="BA70" s="250"/>
      <c r="BB70" s="250"/>
      <c r="BC70" s="250"/>
      <c r="BD70" s="250"/>
      <c r="BE70" s="250"/>
      <c r="BF70" s="250"/>
      <c r="BG70" s="250"/>
      <c r="BH70" s="250"/>
      <c r="BI70" s="532">
        <f t="shared" si="13"/>
        <v>0</v>
      </c>
      <c r="BJ70" s="533"/>
      <c r="BK70" s="250"/>
      <c r="BL70" s="532">
        <f t="shared" si="14"/>
        <v>0</v>
      </c>
      <c r="BM70" s="532">
        <f t="shared" si="15"/>
        <v>0</v>
      </c>
    </row>
    <row r="71" spans="1:65" ht="13.5" thickBot="1">
      <c r="A71" s="529"/>
      <c r="B71" s="530"/>
      <c r="C71" s="531"/>
      <c r="D71" s="439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532">
        <f t="shared" si="12"/>
        <v>0</v>
      </c>
      <c r="AL71" s="439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0"/>
      <c r="AZ71" s="250"/>
      <c r="BA71" s="250"/>
      <c r="BB71" s="250"/>
      <c r="BC71" s="250"/>
      <c r="BD71" s="250"/>
      <c r="BE71" s="250"/>
      <c r="BF71" s="250"/>
      <c r="BG71" s="250"/>
      <c r="BH71" s="250"/>
      <c r="BI71" s="532">
        <f t="shared" si="13"/>
        <v>0</v>
      </c>
      <c r="BJ71" s="533"/>
      <c r="BK71" s="250"/>
      <c r="BL71" s="532">
        <f t="shared" si="14"/>
        <v>0</v>
      </c>
      <c r="BM71" s="532">
        <f t="shared" si="15"/>
        <v>0</v>
      </c>
    </row>
    <row r="72" spans="1:65" ht="16.5" customHeight="1" thickBot="1">
      <c r="A72" s="542" t="s">
        <v>270</v>
      </c>
      <c r="B72" s="543"/>
      <c r="C72" s="544" t="s">
        <v>303</v>
      </c>
      <c r="D72" s="545">
        <f aca="true" t="shared" si="22" ref="D72:AJ72">SUM(D11,D16,D34,D38,D46,D49,D52)</f>
        <v>0</v>
      </c>
      <c r="E72" s="545">
        <f t="shared" si="22"/>
        <v>42241</v>
      </c>
      <c r="F72" s="545">
        <f t="shared" si="22"/>
        <v>0</v>
      </c>
      <c r="G72" s="545">
        <f t="shared" si="22"/>
        <v>0</v>
      </c>
      <c r="H72" s="545">
        <f t="shared" si="22"/>
        <v>0</v>
      </c>
      <c r="I72" s="545">
        <f t="shared" si="22"/>
        <v>0</v>
      </c>
      <c r="J72" s="545">
        <f t="shared" si="22"/>
        <v>1905</v>
      </c>
      <c r="K72" s="545">
        <f t="shared" si="22"/>
        <v>977</v>
      </c>
      <c r="L72" s="545">
        <f t="shared" si="22"/>
        <v>0</v>
      </c>
      <c r="M72" s="545">
        <f t="shared" si="22"/>
        <v>0</v>
      </c>
      <c r="N72" s="545">
        <f t="shared" si="22"/>
        <v>0</v>
      </c>
      <c r="O72" s="545">
        <f t="shared" si="22"/>
        <v>0</v>
      </c>
      <c r="P72" s="545">
        <f t="shared" si="22"/>
        <v>0</v>
      </c>
      <c r="Q72" s="545">
        <f t="shared" si="22"/>
        <v>0</v>
      </c>
      <c r="R72" s="545">
        <f t="shared" si="22"/>
        <v>0</v>
      </c>
      <c r="S72" s="545">
        <f t="shared" si="22"/>
        <v>0</v>
      </c>
      <c r="T72" s="545">
        <f t="shared" si="22"/>
        <v>0</v>
      </c>
      <c r="U72" s="545">
        <f t="shared" si="22"/>
        <v>0</v>
      </c>
      <c r="V72" s="545">
        <f t="shared" si="22"/>
        <v>0</v>
      </c>
      <c r="W72" s="545">
        <f t="shared" si="22"/>
        <v>0</v>
      </c>
      <c r="X72" s="545">
        <f t="shared" si="22"/>
        <v>0</v>
      </c>
      <c r="Y72" s="545">
        <f t="shared" si="22"/>
        <v>0</v>
      </c>
      <c r="Z72" s="545">
        <f t="shared" si="22"/>
        <v>140535</v>
      </c>
      <c r="AA72" s="545">
        <f t="shared" si="22"/>
        <v>0</v>
      </c>
      <c r="AB72" s="545">
        <f t="shared" si="22"/>
        <v>0</v>
      </c>
      <c r="AC72" s="545">
        <f t="shared" si="22"/>
        <v>0</v>
      </c>
      <c r="AD72" s="545">
        <f t="shared" si="22"/>
        <v>23697</v>
      </c>
      <c r="AE72" s="545">
        <f t="shared" si="22"/>
        <v>0</v>
      </c>
      <c r="AF72" s="545">
        <f t="shared" si="22"/>
        <v>0</v>
      </c>
      <c r="AG72" s="545">
        <f t="shared" si="22"/>
        <v>0</v>
      </c>
      <c r="AH72" s="545">
        <f t="shared" si="22"/>
        <v>0</v>
      </c>
      <c r="AI72" s="545">
        <f t="shared" si="22"/>
        <v>0</v>
      </c>
      <c r="AJ72" s="545">
        <f t="shared" si="22"/>
        <v>0</v>
      </c>
      <c r="AK72" s="546">
        <f t="shared" si="12"/>
        <v>209355</v>
      </c>
      <c r="AL72" s="545">
        <f aca="true" t="shared" si="23" ref="AL72:BH72">SUM(AL11,AL16,AL34,AL38,AL46,AL49,AL52)</f>
        <v>5000</v>
      </c>
      <c r="AM72" s="547">
        <f t="shared" si="23"/>
        <v>0</v>
      </c>
      <c r="AN72" s="547">
        <f t="shared" si="23"/>
        <v>1680</v>
      </c>
      <c r="AO72" s="547">
        <f t="shared" si="23"/>
        <v>0</v>
      </c>
      <c r="AP72" s="547">
        <f t="shared" si="23"/>
        <v>0</v>
      </c>
      <c r="AQ72" s="547">
        <f t="shared" si="23"/>
        <v>0</v>
      </c>
      <c r="AR72" s="547">
        <f t="shared" si="23"/>
        <v>0</v>
      </c>
      <c r="AS72" s="547">
        <f t="shared" si="23"/>
        <v>0</v>
      </c>
      <c r="AT72" s="547">
        <f t="shared" si="23"/>
        <v>0</v>
      </c>
      <c r="AU72" s="547">
        <f t="shared" si="23"/>
        <v>5870</v>
      </c>
      <c r="AV72" s="547">
        <f t="shared" si="23"/>
        <v>0</v>
      </c>
      <c r="AW72" s="547">
        <f t="shared" si="23"/>
        <v>0</v>
      </c>
      <c r="AX72" s="547">
        <f t="shared" si="23"/>
        <v>0</v>
      </c>
      <c r="AY72" s="547">
        <f t="shared" si="23"/>
        <v>0</v>
      </c>
      <c r="AZ72" s="547">
        <f t="shared" si="23"/>
        <v>0</v>
      </c>
      <c r="BA72" s="547">
        <f t="shared" si="23"/>
        <v>0</v>
      </c>
      <c r="BB72" s="547">
        <f t="shared" si="23"/>
        <v>0</v>
      </c>
      <c r="BC72" s="547">
        <f t="shared" si="23"/>
        <v>0</v>
      </c>
      <c r="BD72" s="547">
        <f t="shared" si="23"/>
        <v>635</v>
      </c>
      <c r="BE72" s="547">
        <f t="shared" si="23"/>
        <v>0</v>
      </c>
      <c r="BF72" s="547">
        <f t="shared" si="23"/>
        <v>0</v>
      </c>
      <c r="BG72" s="547">
        <f t="shared" si="23"/>
        <v>0</v>
      </c>
      <c r="BH72" s="547">
        <f t="shared" si="23"/>
        <v>0</v>
      </c>
      <c r="BI72" s="547">
        <f t="shared" si="13"/>
        <v>13185</v>
      </c>
      <c r="BJ72" s="548">
        <f>SUM(BJ11,BJ16,BJ34,BJ38,BJ46,BJ49,BJ52)</f>
        <v>0</v>
      </c>
      <c r="BK72" s="547">
        <f>SUM(BK11,BK16,BK34,BK38,BK46,BK49,BK52)</f>
        <v>0</v>
      </c>
      <c r="BL72" s="546">
        <f t="shared" si="14"/>
        <v>0</v>
      </c>
      <c r="BM72" s="546">
        <f t="shared" si="15"/>
        <v>222540</v>
      </c>
    </row>
    <row r="73" spans="1:65" ht="12.75">
      <c r="A73" s="516" t="s">
        <v>0</v>
      </c>
      <c r="B73" s="517"/>
      <c r="C73" s="518"/>
      <c r="D73" s="519"/>
      <c r="E73" s="520"/>
      <c r="F73" s="520"/>
      <c r="G73" s="520"/>
      <c r="H73" s="520"/>
      <c r="I73" s="520"/>
      <c r="J73" s="520"/>
      <c r="K73" s="520"/>
      <c r="L73" s="520"/>
      <c r="M73" s="520"/>
      <c r="N73" s="520"/>
      <c r="O73" s="520"/>
      <c r="P73" s="520"/>
      <c r="Q73" s="520"/>
      <c r="R73" s="520"/>
      <c r="S73" s="520"/>
      <c r="T73" s="520"/>
      <c r="U73" s="520"/>
      <c r="V73" s="520"/>
      <c r="W73" s="520"/>
      <c r="X73" s="520"/>
      <c r="Y73" s="520"/>
      <c r="Z73" s="520"/>
      <c r="AA73" s="520"/>
      <c r="AB73" s="520"/>
      <c r="AC73" s="520"/>
      <c r="AD73" s="520"/>
      <c r="AE73" s="520"/>
      <c r="AF73" s="520"/>
      <c r="AG73" s="520"/>
      <c r="AH73" s="520"/>
      <c r="AI73" s="520"/>
      <c r="AJ73" s="520"/>
      <c r="AK73" s="532">
        <f t="shared" si="12"/>
        <v>0</v>
      </c>
      <c r="AL73" s="519"/>
      <c r="AM73" s="520"/>
      <c r="AN73" s="520"/>
      <c r="AO73" s="520"/>
      <c r="AP73" s="520"/>
      <c r="AQ73" s="520"/>
      <c r="AR73" s="520"/>
      <c r="AS73" s="520"/>
      <c r="AT73" s="520"/>
      <c r="AU73" s="520"/>
      <c r="AV73" s="520"/>
      <c r="AW73" s="520"/>
      <c r="AX73" s="520"/>
      <c r="AY73" s="520"/>
      <c r="AZ73" s="520"/>
      <c r="BA73" s="520"/>
      <c r="BB73" s="520"/>
      <c r="BC73" s="520"/>
      <c r="BD73" s="520"/>
      <c r="BE73" s="520"/>
      <c r="BF73" s="520"/>
      <c r="BG73" s="520"/>
      <c r="BH73" s="520"/>
      <c r="BI73" s="337">
        <f t="shared" si="13"/>
        <v>0</v>
      </c>
      <c r="BJ73" s="522"/>
      <c r="BK73" s="520"/>
      <c r="BL73" s="521"/>
      <c r="BM73" s="521"/>
    </row>
    <row r="74" spans="1:65" s="528" customFormat="1" ht="12.75">
      <c r="A74" s="523" t="s">
        <v>272</v>
      </c>
      <c r="B74" s="524" t="s">
        <v>101</v>
      </c>
      <c r="C74" s="525" t="s">
        <v>362</v>
      </c>
      <c r="D74" s="527">
        <f aca="true" t="shared" si="24" ref="D74:AJ74">SUM(D75:D86)</f>
        <v>0</v>
      </c>
      <c r="E74" s="437">
        <f t="shared" si="24"/>
        <v>18365</v>
      </c>
      <c r="F74" s="437">
        <f t="shared" si="24"/>
        <v>0</v>
      </c>
      <c r="G74" s="437">
        <f t="shared" si="24"/>
        <v>0</v>
      </c>
      <c r="H74" s="437">
        <f t="shared" si="24"/>
        <v>0</v>
      </c>
      <c r="I74" s="437">
        <f t="shared" si="24"/>
        <v>0</v>
      </c>
      <c r="J74" s="437">
        <f t="shared" si="24"/>
        <v>0</v>
      </c>
      <c r="K74" s="437">
        <f t="shared" si="24"/>
        <v>0</v>
      </c>
      <c r="L74" s="437">
        <f t="shared" si="24"/>
        <v>0</v>
      </c>
      <c r="M74" s="437">
        <f t="shared" si="24"/>
        <v>0</v>
      </c>
      <c r="N74" s="437">
        <f t="shared" si="24"/>
        <v>0</v>
      </c>
      <c r="O74" s="437">
        <f t="shared" si="24"/>
        <v>0</v>
      </c>
      <c r="P74" s="437">
        <f t="shared" si="24"/>
        <v>0</v>
      </c>
      <c r="Q74" s="437">
        <f t="shared" si="24"/>
        <v>0</v>
      </c>
      <c r="R74" s="437">
        <f t="shared" si="24"/>
        <v>0</v>
      </c>
      <c r="S74" s="437">
        <f t="shared" si="24"/>
        <v>0</v>
      </c>
      <c r="T74" s="437">
        <f t="shared" si="24"/>
        <v>0</v>
      </c>
      <c r="U74" s="437">
        <f t="shared" si="24"/>
        <v>5079</v>
      </c>
      <c r="V74" s="437">
        <f t="shared" si="24"/>
        <v>0</v>
      </c>
      <c r="W74" s="437">
        <f t="shared" si="24"/>
        <v>0</v>
      </c>
      <c r="X74" s="437">
        <f t="shared" si="24"/>
        <v>260130</v>
      </c>
      <c r="Y74" s="437">
        <f t="shared" si="24"/>
        <v>0</v>
      </c>
      <c r="Z74" s="437">
        <f t="shared" si="24"/>
        <v>109488</v>
      </c>
      <c r="AA74" s="437">
        <f t="shared" si="24"/>
        <v>0</v>
      </c>
      <c r="AB74" s="437">
        <f t="shared" si="24"/>
        <v>0</v>
      </c>
      <c r="AC74" s="437">
        <f t="shared" si="24"/>
        <v>0</v>
      </c>
      <c r="AD74" s="437">
        <f t="shared" si="24"/>
        <v>45118</v>
      </c>
      <c r="AE74" s="437">
        <f t="shared" si="24"/>
        <v>0</v>
      </c>
      <c r="AF74" s="437">
        <f t="shared" si="24"/>
        <v>0</v>
      </c>
      <c r="AG74" s="437">
        <f t="shared" si="24"/>
        <v>0</v>
      </c>
      <c r="AH74" s="437">
        <f t="shared" si="24"/>
        <v>0</v>
      </c>
      <c r="AI74" s="437">
        <f t="shared" si="24"/>
        <v>0</v>
      </c>
      <c r="AJ74" s="437">
        <f t="shared" si="24"/>
        <v>0</v>
      </c>
      <c r="AK74" s="337">
        <f t="shared" si="12"/>
        <v>438180</v>
      </c>
      <c r="AL74" s="527">
        <f aca="true" t="shared" si="25" ref="AL74:BH74">SUM(AL75:AL86)</f>
        <v>0</v>
      </c>
      <c r="AM74" s="437">
        <f t="shared" si="25"/>
        <v>0</v>
      </c>
      <c r="AN74" s="437">
        <f t="shared" si="25"/>
        <v>0</v>
      </c>
      <c r="AO74" s="437">
        <f t="shared" si="25"/>
        <v>0</v>
      </c>
      <c r="AP74" s="437">
        <f t="shared" si="25"/>
        <v>0</v>
      </c>
      <c r="AQ74" s="437">
        <f t="shared" si="25"/>
        <v>0</v>
      </c>
      <c r="AR74" s="437">
        <f t="shared" si="25"/>
        <v>0</v>
      </c>
      <c r="AS74" s="437">
        <f t="shared" si="25"/>
        <v>0</v>
      </c>
      <c r="AT74" s="437">
        <f t="shared" si="25"/>
        <v>0</v>
      </c>
      <c r="AU74" s="437">
        <f t="shared" si="25"/>
        <v>0</v>
      </c>
      <c r="AV74" s="437">
        <f t="shared" si="25"/>
        <v>0</v>
      </c>
      <c r="AW74" s="437">
        <f t="shared" si="25"/>
        <v>0</v>
      </c>
      <c r="AX74" s="437">
        <f t="shared" si="25"/>
        <v>0</v>
      </c>
      <c r="AY74" s="437">
        <f t="shared" si="25"/>
        <v>0</v>
      </c>
      <c r="AZ74" s="437">
        <f t="shared" si="25"/>
        <v>0</v>
      </c>
      <c r="BA74" s="437">
        <f t="shared" si="25"/>
        <v>0</v>
      </c>
      <c r="BB74" s="437">
        <f t="shared" si="25"/>
        <v>0</v>
      </c>
      <c r="BC74" s="437">
        <f t="shared" si="25"/>
        <v>0</v>
      </c>
      <c r="BD74" s="437">
        <f t="shared" si="25"/>
        <v>0</v>
      </c>
      <c r="BE74" s="437">
        <f t="shared" si="25"/>
        <v>0</v>
      </c>
      <c r="BF74" s="437">
        <f t="shared" si="25"/>
        <v>0</v>
      </c>
      <c r="BG74" s="437">
        <f t="shared" si="25"/>
        <v>0</v>
      </c>
      <c r="BH74" s="437">
        <f t="shared" si="25"/>
        <v>0</v>
      </c>
      <c r="BI74" s="337">
        <f t="shared" si="13"/>
        <v>0</v>
      </c>
      <c r="BJ74" s="438">
        <f>SUM(BJ75:BJ86)</f>
        <v>0</v>
      </c>
      <c r="BK74" s="437">
        <f>SUM(BK75:BK86)</f>
        <v>0</v>
      </c>
      <c r="BL74" s="337">
        <f aca="true" t="shared" si="26" ref="BL74:BL106">SUM(BJ74:BK74)</f>
        <v>0</v>
      </c>
      <c r="BM74" s="337">
        <f aca="true" t="shared" si="27" ref="BM74:BM106">SUM(AK74,BI74,BL74)</f>
        <v>438180</v>
      </c>
    </row>
    <row r="75" spans="1:65" s="631" customFormat="1" ht="25.5">
      <c r="A75" s="529"/>
      <c r="B75" s="530"/>
      <c r="C75" s="531" t="s">
        <v>980</v>
      </c>
      <c r="D75" s="439"/>
      <c r="E75" s="250">
        <v>1365</v>
      </c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532">
        <f aca="true" t="shared" si="28" ref="AK75:AK106">SUM(D75:AJ75)</f>
        <v>1365</v>
      </c>
      <c r="AL75" s="439"/>
      <c r="AM75" s="250"/>
      <c r="AN75" s="250"/>
      <c r="AO75" s="250"/>
      <c r="AP75" s="250"/>
      <c r="AQ75" s="250"/>
      <c r="AR75" s="250"/>
      <c r="AS75" s="250"/>
      <c r="AT75" s="250"/>
      <c r="AU75" s="250"/>
      <c r="AV75" s="250"/>
      <c r="AW75" s="250"/>
      <c r="AX75" s="250"/>
      <c r="AY75" s="250"/>
      <c r="AZ75" s="250"/>
      <c r="BA75" s="250"/>
      <c r="BB75" s="250"/>
      <c r="BC75" s="250"/>
      <c r="BD75" s="250"/>
      <c r="BE75" s="250"/>
      <c r="BF75" s="250"/>
      <c r="BG75" s="250"/>
      <c r="BH75" s="250"/>
      <c r="BI75" s="532">
        <f aca="true" t="shared" si="29" ref="BI75:BI106">SUM(AL75:BH75)</f>
        <v>0</v>
      </c>
      <c r="BJ75" s="533"/>
      <c r="BK75" s="250"/>
      <c r="BL75" s="532">
        <f t="shared" si="26"/>
        <v>0</v>
      </c>
      <c r="BM75" s="532">
        <f t="shared" si="27"/>
        <v>1365</v>
      </c>
    </row>
    <row r="76" spans="1:65" s="631" customFormat="1" ht="12.75">
      <c r="A76" s="529"/>
      <c r="B76" s="530"/>
      <c r="C76" s="536" t="s">
        <v>921</v>
      </c>
      <c r="D76" s="439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>
        <v>40809</v>
      </c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532">
        <f t="shared" si="28"/>
        <v>40809</v>
      </c>
      <c r="AL76" s="439"/>
      <c r="AM76" s="250"/>
      <c r="AN76" s="250"/>
      <c r="AO76" s="250"/>
      <c r="AP76" s="250"/>
      <c r="AQ76" s="250"/>
      <c r="AR76" s="250"/>
      <c r="AS76" s="250"/>
      <c r="AT76" s="250"/>
      <c r="AU76" s="250"/>
      <c r="AV76" s="250"/>
      <c r="AW76" s="250"/>
      <c r="AX76" s="250"/>
      <c r="AY76" s="250"/>
      <c r="AZ76" s="250"/>
      <c r="BA76" s="250"/>
      <c r="BB76" s="250"/>
      <c r="BC76" s="250"/>
      <c r="BD76" s="250"/>
      <c r="BE76" s="250"/>
      <c r="BF76" s="250"/>
      <c r="BG76" s="250"/>
      <c r="BH76" s="250"/>
      <c r="BI76" s="532">
        <f t="shared" si="29"/>
        <v>0</v>
      </c>
      <c r="BJ76" s="533"/>
      <c r="BK76" s="250"/>
      <c r="BL76" s="532">
        <f t="shared" si="26"/>
        <v>0</v>
      </c>
      <c r="BM76" s="532">
        <f t="shared" si="27"/>
        <v>40809</v>
      </c>
    </row>
    <row r="77" spans="1:65" s="631" customFormat="1" ht="12.75">
      <c r="A77" s="529"/>
      <c r="B77" s="530"/>
      <c r="C77" s="531" t="s">
        <v>1042</v>
      </c>
      <c r="D77" s="439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>
        <v>90551</v>
      </c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532">
        <f t="shared" si="28"/>
        <v>90551</v>
      </c>
      <c r="AL77" s="439"/>
      <c r="AM77" s="250"/>
      <c r="AN77" s="250"/>
      <c r="AO77" s="250"/>
      <c r="AP77" s="250"/>
      <c r="AQ77" s="250"/>
      <c r="AR77" s="250"/>
      <c r="AS77" s="250"/>
      <c r="AT77" s="250"/>
      <c r="AU77" s="250"/>
      <c r="AV77" s="250"/>
      <c r="AW77" s="250"/>
      <c r="AX77" s="250"/>
      <c r="AY77" s="250"/>
      <c r="AZ77" s="250"/>
      <c r="BA77" s="250"/>
      <c r="BB77" s="250"/>
      <c r="BC77" s="250"/>
      <c r="BD77" s="250"/>
      <c r="BE77" s="250"/>
      <c r="BF77" s="250"/>
      <c r="BG77" s="250"/>
      <c r="BH77" s="250"/>
      <c r="BI77" s="532">
        <f t="shared" si="29"/>
        <v>0</v>
      </c>
      <c r="BJ77" s="533"/>
      <c r="BK77" s="250"/>
      <c r="BL77" s="532">
        <f t="shared" si="26"/>
        <v>0</v>
      </c>
      <c r="BM77" s="532">
        <f t="shared" si="27"/>
        <v>90551</v>
      </c>
    </row>
    <row r="78" spans="1:65" s="631" customFormat="1" ht="12.75">
      <c r="A78" s="529"/>
      <c r="B78" s="530"/>
      <c r="C78" s="660" t="s">
        <v>1043</v>
      </c>
      <c r="D78" s="439"/>
      <c r="E78" s="250">
        <v>7000</v>
      </c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532">
        <f t="shared" si="28"/>
        <v>7000</v>
      </c>
      <c r="AL78" s="439"/>
      <c r="AM78" s="250"/>
      <c r="AN78" s="250"/>
      <c r="AO78" s="250"/>
      <c r="AP78" s="250"/>
      <c r="AQ78" s="250"/>
      <c r="AR78" s="250"/>
      <c r="AS78" s="250"/>
      <c r="AT78" s="250"/>
      <c r="AU78" s="250"/>
      <c r="AV78" s="250"/>
      <c r="AW78" s="250"/>
      <c r="AX78" s="250"/>
      <c r="AY78" s="250"/>
      <c r="AZ78" s="250"/>
      <c r="BA78" s="250"/>
      <c r="BB78" s="250"/>
      <c r="BC78" s="250"/>
      <c r="BD78" s="250"/>
      <c r="BE78" s="250"/>
      <c r="BF78" s="250"/>
      <c r="BG78" s="250"/>
      <c r="BH78" s="250"/>
      <c r="BI78" s="532">
        <f t="shared" si="29"/>
        <v>0</v>
      </c>
      <c r="BJ78" s="533"/>
      <c r="BK78" s="250"/>
      <c r="BL78" s="532">
        <f t="shared" si="26"/>
        <v>0</v>
      </c>
      <c r="BM78" s="532">
        <f t="shared" si="27"/>
        <v>7000</v>
      </c>
    </row>
    <row r="79" spans="1:65" s="631" customFormat="1" ht="12.75">
      <c r="A79" s="529"/>
      <c r="B79" s="530"/>
      <c r="C79" s="531" t="s">
        <v>1048</v>
      </c>
      <c r="D79" s="439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>
        <v>3937</v>
      </c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532">
        <f t="shared" si="28"/>
        <v>3937</v>
      </c>
      <c r="AL79" s="439"/>
      <c r="AM79" s="250"/>
      <c r="AN79" s="250"/>
      <c r="AO79" s="250"/>
      <c r="AP79" s="250"/>
      <c r="AQ79" s="250"/>
      <c r="AR79" s="250"/>
      <c r="AS79" s="250"/>
      <c r="AT79" s="250"/>
      <c r="AU79" s="250"/>
      <c r="AV79" s="250"/>
      <c r="AW79" s="250"/>
      <c r="AX79" s="250"/>
      <c r="AY79" s="250"/>
      <c r="AZ79" s="250"/>
      <c r="BA79" s="250"/>
      <c r="BB79" s="250"/>
      <c r="BC79" s="250"/>
      <c r="BD79" s="250"/>
      <c r="BE79" s="250"/>
      <c r="BF79" s="250"/>
      <c r="BG79" s="250"/>
      <c r="BH79" s="250"/>
      <c r="BI79" s="532">
        <f t="shared" si="29"/>
        <v>0</v>
      </c>
      <c r="BJ79" s="533"/>
      <c r="BK79" s="250"/>
      <c r="BL79" s="532">
        <f t="shared" si="26"/>
        <v>0</v>
      </c>
      <c r="BM79" s="532">
        <f t="shared" si="27"/>
        <v>3937</v>
      </c>
    </row>
    <row r="80" spans="1:65" s="631" customFormat="1" ht="12.75">
      <c r="A80" s="529"/>
      <c r="B80" s="530"/>
      <c r="C80" s="531" t="s">
        <v>1050</v>
      </c>
      <c r="D80" s="439"/>
      <c r="E80" s="250">
        <v>10000</v>
      </c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  <c r="AK80" s="532">
        <f t="shared" si="28"/>
        <v>10000</v>
      </c>
      <c r="AL80" s="439"/>
      <c r="AM80" s="250"/>
      <c r="AN80" s="250"/>
      <c r="AO80" s="250"/>
      <c r="AP80" s="250"/>
      <c r="AQ80" s="250"/>
      <c r="AR80" s="250"/>
      <c r="AS80" s="250"/>
      <c r="AT80" s="250"/>
      <c r="AU80" s="250"/>
      <c r="AV80" s="250"/>
      <c r="AW80" s="250"/>
      <c r="AX80" s="250"/>
      <c r="AY80" s="250"/>
      <c r="AZ80" s="250"/>
      <c r="BA80" s="250"/>
      <c r="BB80" s="250"/>
      <c r="BC80" s="250"/>
      <c r="BD80" s="250"/>
      <c r="BE80" s="250"/>
      <c r="BF80" s="250"/>
      <c r="BG80" s="250"/>
      <c r="BH80" s="250"/>
      <c r="BI80" s="532">
        <f t="shared" si="29"/>
        <v>0</v>
      </c>
      <c r="BJ80" s="533"/>
      <c r="BK80" s="250"/>
      <c r="BL80" s="532">
        <f t="shared" si="26"/>
        <v>0</v>
      </c>
      <c r="BM80" s="532">
        <f t="shared" si="27"/>
        <v>10000</v>
      </c>
    </row>
    <row r="81" spans="1:65" ht="25.5">
      <c r="A81" s="529"/>
      <c r="B81" s="530"/>
      <c r="C81" s="531" t="s">
        <v>1051</v>
      </c>
      <c r="D81" s="439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>
        <v>45118</v>
      </c>
      <c r="AE81" s="250"/>
      <c r="AF81" s="250"/>
      <c r="AG81" s="250"/>
      <c r="AH81" s="250"/>
      <c r="AI81" s="250"/>
      <c r="AJ81" s="250"/>
      <c r="AK81" s="532">
        <f t="shared" si="28"/>
        <v>45118</v>
      </c>
      <c r="AL81" s="439"/>
      <c r="AM81" s="250"/>
      <c r="AN81" s="250"/>
      <c r="AO81" s="250"/>
      <c r="AP81" s="250"/>
      <c r="AQ81" s="250"/>
      <c r="AR81" s="250"/>
      <c r="AS81" s="250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532">
        <f t="shared" si="29"/>
        <v>0</v>
      </c>
      <c r="BJ81" s="533"/>
      <c r="BK81" s="250"/>
      <c r="BL81" s="532">
        <f t="shared" si="26"/>
        <v>0</v>
      </c>
      <c r="BM81" s="532">
        <f t="shared" si="27"/>
        <v>45118</v>
      </c>
    </row>
    <row r="82" spans="1:65" ht="12.75">
      <c r="A82" s="529"/>
      <c r="B82" s="530"/>
      <c r="C82" s="531" t="s">
        <v>1052</v>
      </c>
      <c r="D82" s="439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>
        <v>15000</v>
      </c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532">
        <f t="shared" si="28"/>
        <v>15000</v>
      </c>
      <c r="AL82" s="439"/>
      <c r="AM82" s="250"/>
      <c r="AN82" s="250"/>
      <c r="AO82" s="250"/>
      <c r="AP82" s="250"/>
      <c r="AQ82" s="250"/>
      <c r="AR82" s="250"/>
      <c r="AS82" s="250"/>
      <c r="AT82" s="250"/>
      <c r="AU82" s="250"/>
      <c r="AV82" s="250"/>
      <c r="AW82" s="250"/>
      <c r="AX82" s="250"/>
      <c r="AY82" s="250"/>
      <c r="AZ82" s="250"/>
      <c r="BA82" s="250"/>
      <c r="BB82" s="250"/>
      <c r="BC82" s="250"/>
      <c r="BD82" s="250"/>
      <c r="BE82" s="250"/>
      <c r="BF82" s="250"/>
      <c r="BG82" s="250"/>
      <c r="BH82" s="250"/>
      <c r="BI82" s="532">
        <f t="shared" si="29"/>
        <v>0</v>
      </c>
      <c r="BJ82" s="533"/>
      <c r="BK82" s="250"/>
      <c r="BL82" s="532">
        <f t="shared" si="26"/>
        <v>0</v>
      </c>
      <c r="BM82" s="532">
        <f t="shared" si="27"/>
        <v>15000</v>
      </c>
    </row>
    <row r="83" spans="1:65" ht="25.5">
      <c r="A83" s="529"/>
      <c r="B83" s="530"/>
      <c r="C83" s="531" t="s">
        <v>1098</v>
      </c>
      <c r="D83" s="439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>
        <v>219321</v>
      </c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532">
        <f t="shared" si="28"/>
        <v>219321</v>
      </c>
      <c r="AL83" s="439"/>
      <c r="AM83" s="250"/>
      <c r="AN83" s="250"/>
      <c r="AO83" s="250"/>
      <c r="AP83" s="250"/>
      <c r="AQ83" s="250"/>
      <c r="AR83" s="250"/>
      <c r="AS83" s="250"/>
      <c r="AT83" s="250"/>
      <c r="AU83" s="250"/>
      <c r="AV83" s="250"/>
      <c r="AW83" s="250"/>
      <c r="AX83" s="250"/>
      <c r="AY83" s="250"/>
      <c r="AZ83" s="250"/>
      <c r="BA83" s="250"/>
      <c r="BB83" s="250"/>
      <c r="BC83" s="250"/>
      <c r="BD83" s="250"/>
      <c r="BE83" s="250"/>
      <c r="BF83" s="250"/>
      <c r="BG83" s="250"/>
      <c r="BH83" s="250"/>
      <c r="BI83" s="532">
        <f t="shared" si="29"/>
        <v>0</v>
      </c>
      <c r="BJ83" s="533"/>
      <c r="BK83" s="250"/>
      <c r="BL83" s="532">
        <f t="shared" si="26"/>
        <v>0</v>
      </c>
      <c r="BM83" s="532">
        <f t="shared" si="27"/>
        <v>219321</v>
      </c>
    </row>
    <row r="84" spans="1:65" ht="12.75">
      <c r="A84" s="529"/>
      <c r="B84" s="530"/>
      <c r="C84" s="536" t="s">
        <v>917</v>
      </c>
      <c r="D84" s="439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>
        <v>5079</v>
      </c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  <c r="AK84" s="532">
        <f t="shared" si="28"/>
        <v>5079</v>
      </c>
      <c r="AL84" s="439"/>
      <c r="AM84" s="250"/>
      <c r="AN84" s="250"/>
      <c r="AO84" s="250"/>
      <c r="AP84" s="250"/>
      <c r="AQ84" s="250"/>
      <c r="AR84" s="250"/>
      <c r="AS84" s="250"/>
      <c r="AT84" s="250"/>
      <c r="AU84" s="250"/>
      <c r="AV84" s="250"/>
      <c r="AW84" s="250"/>
      <c r="AX84" s="250"/>
      <c r="AY84" s="250"/>
      <c r="AZ84" s="250"/>
      <c r="BA84" s="250"/>
      <c r="BB84" s="250"/>
      <c r="BC84" s="250"/>
      <c r="BD84" s="250"/>
      <c r="BE84" s="250"/>
      <c r="BF84" s="250"/>
      <c r="BG84" s="250"/>
      <c r="BH84" s="250"/>
      <c r="BI84" s="532">
        <f t="shared" si="29"/>
        <v>0</v>
      </c>
      <c r="BJ84" s="533"/>
      <c r="BK84" s="250"/>
      <c r="BL84" s="532">
        <f t="shared" si="26"/>
        <v>0</v>
      </c>
      <c r="BM84" s="532">
        <f t="shared" si="27"/>
        <v>5079</v>
      </c>
    </row>
    <row r="85" spans="1:65" ht="12.75">
      <c r="A85" s="529"/>
      <c r="B85" s="530"/>
      <c r="C85" s="629"/>
      <c r="D85" s="439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532">
        <f t="shared" si="28"/>
        <v>0</v>
      </c>
      <c r="AL85" s="439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532">
        <f t="shared" si="29"/>
        <v>0</v>
      </c>
      <c r="BJ85" s="533"/>
      <c r="BK85" s="250"/>
      <c r="BL85" s="532">
        <f t="shared" si="26"/>
        <v>0</v>
      </c>
      <c r="BM85" s="532">
        <f t="shared" si="27"/>
        <v>0</v>
      </c>
    </row>
    <row r="86" spans="1:65" ht="12.75">
      <c r="A86" s="529"/>
      <c r="B86" s="530"/>
      <c r="C86" s="531"/>
      <c r="D86" s="439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532">
        <f t="shared" si="28"/>
        <v>0</v>
      </c>
      <c r="AL86" s="439"/>
      <c r="AM86" s="250"/>
      <c r="AN86" s="250"/>
      <c r="AO86" s="250"/>
      <c r="AP86" s="250"/>
      <c r="AQ86" s="250"/>
      <c r="AR86" s="250"/>
      <c r="AS86" s="250"/>
      <c r="AT86" s="250"/>
      <c r="AU86" s="250"/>
      <c r="AV86" s="250"/>
      <c r="AW86" s="250"/>
      <c r="AX86" s="250"/>
      <c r="AY86" s="250"/>
      <c r="AZ86" s="250"/>
      <c r="BA86" s="250"/>
      <c r="BB86" s="250"/>
      <c r="BC86" s="250"/>
      <c r="BD86" s="250"/>
      <c r="BE86" s="250"/>
      <c r="BF86" s="250"/>
      <c r="BG86" s="250"/>
      <c r="BH86" s="250"/>
      <c r="BI86" s="532">
        <f t="shared" si="29"/>
        <v>0</v>
      </c>
      <c r="BJ86" s="533"/>
      <c r="BK86" s="250"/>
      <c r="BL86" s="532">
        <f t="shared" si="26"/>
        <v>0</v>
      </c>
      <c r="BM86" s="532">
        <f t="shared" si="27"/>
        <v>0</v>
      </c>
    </row>
    <row r="87" spans="1:65" s="528" customFormat="1" ht="12.75">
      <c r="A87" s="523" t="s">
        <v>273</v>
      </c>
      <c r="B87" s="524" t="s">
        <v>102</v>
      </c>
      <c r="C87" s="525" t="s">
        <v>363</v>
      </c>
      <c r="D87" s="527">
        <f aca="true" t="shared" si="30" ref="D87:AJ87">SUM(D88:D89)</f>
        <v>0</v>
      </c>
      <c r="E87" s="437">
        <f t="shared" si="30"/>
        <v>0</v>
      </c>
      <c r="F87" s="437">
        <f t="shared" si="30"/>
        <v>0</v>
      </c>
      <c r="G87" s="437">
        <f t="shared" si="30"/>
        <v>0</v>
      </c>
      <c r="H87" s="437">
        <f t="shared" si="30"/>
        <v>0</v>
      </c>
      <c r="I87" s="437">
        <f t="shared" si="30"/>
        <v>0</v>
      </c>
      <c r="J87" s="437">
        <f t="shared" si="30"/>
        <v>0</v>
      </c>
      <c r="K87" s="437">
        <f t="shared" si="30"/>
        <v>0</v>
      </c>
      <c r="L87" s="437">
        <f t="shared" si="30"/>
        <v>0</v>
      </c>
      <c r="M87" s="437">
        <f t="shared" si="30"/>
        <v>0</v>
      </c>
      <c r="N87" s="437">
        <f t="shared" si="30"/>
        <v>0</v>
      </c>
      <c r="O87" s="437">
        <f t="shared" si="30"/>
        <v>0</v>
      </c>
      <c r="P87" s="437">
        <f t="shared" si="30"/>
        <v>0</v>
      </c>
      <c r="Q87" s="437">
        <f t="shared" si="30"/>
        <v>0</v>
      </c>
      <c r="R87" s="437">
        <f t="shared" si="30"/>
        <v>0</v>
      </c>
      <c r="S87" s="437">
        <f t="shared" si="30"/>
        <v>0</v>
      </c>
      <c r="T87" s="437">
        <f t="shared" si="30"/>
        <v>0</v>
      </c>
      <c r="U87" s="437">
        <f t="shared" si="30"/>
        <v>0</v>
      </c>
      <c r="V87" s="437">
        <f t="shared" si="30"/>
        <v>0</v>
      </c>
      <c r="W87" s="437">
        <f t="shared" si="30"/>
        <v>0</v>
      </c>
      <c r="X87" s="437">
        <f t="shared" si="30"/>
        <v>0</v>
      </c>
      <c r="Y87" s="437">
        <f t="shared" si="30"/>
        <v>0</v>
      </c>
      <c r="Z87" s="437">
        <f t="shared" si="30"/>
        <v>0</v>
      </c>
      <c r="AA87" s="437">
        <f t="shared" si="30"/>
        <v>0</v>
      </c>
      <c r="AB87" s="437">
        <f t="shared" si="30"/>
        <v>0</v>
      </c>
      <c r="AC87" s="437">
        <f t="shared" si="30"/>
        <v>0</v>
      </c>
      <c r="AD87" s="437">
        <f t="shared" si="30"/>
        <v>0</v>
      </c>
      <c r="AE87" s="437">
        <f t="shared" si="30"/>
        <v>0</v>
      </c>
      <c r="AF87" s="437">
        <f t="shared" si="30"/>
        <v>0</v>
      </c>
      <c r="AG87" s="437">
        <f t="shared" si="30"/>
        <v>0</v>
      </c>
      <c r="AH87" s="437">
        <f t="shared" si="30"/>
        <v>0</v>
      </c>
      <c r="AI87" s="437">
        <f t="shared" si="30"/>
        <v>0</v>
      </c>
      <c r="AJ87" s="437">
        <f t="shared" si="30"/>
        <v>0</v>
      </c>
      <c r="AK87" s="337">
        <f t="shared" si="28"/>
        <v>0</v>
      </c>
      <c r="AL87" s="527">
        <f aca="true" t="shared" si="31" ref="AL87:BH87">SUM(AL88:AL89)</f>
        <v>0</v>
      </c>
      <c r="AM87" s="437">
        <f t="shared" si="31"/>
        <v>0</v>
      </c>
      <c r="AN87" s="437">
        <f t="shared" si="31"/>
        <v>0</v>
      </c>
      <c r="AO87" s="437">
        <f t="shared" si="31"/>
        <v>0</v>
      </c>
      <c r="AP87" s="437">
        <f t="shared" si="31"/>
        <v>0</v>
      </c>
      <c r="AQ87" s="437">
        <f t="shared" si="31"/>
        <v>0</v>
      </c>
      <c r="AR87" s="437">
        <f t="shared" si="31"/>
        <v>0</v>
      </c>
      <c r="AS87" s="437">
        <f t="shared" si="31"/>
        <v>0</v>
      </c>
      <c r="AT87" s="437">
        <f t="shared" si="31"/>
        <v>0</v>
      </c>
      <c r="AU87" s="437">
        <f t="shared" si="31"/>
        <v>0</v>
      </c>
      <c r="AV87" s="437">
        <f t="shared" si="31"/>
        <v>0</v>
      </c>
      <c r="AW87" s="437">
        <f t="shared" si="31"/>
        <v>0</v>
      </c>
      <c r="AX87" s="437">
        <f t="shared" si="31"/>
        <v>0</v>
      </c>
      <c r="AY87" s="437">
        <f t="shared" si="31"/>
        <v>0</v>
      </c>
      <c r="AZ87" s="437">
        <f t="shared" si="31"/>
        <v>0</v>
      </c>
      <c r="BA87" s="437">
        <f t="shared" si="31"/>
        <v>0</v>
      </c>
      <c r="BB87" s="437">
        <f t="shared" si="31"/>
        <v>0</v>
      </c>
      <c r="BC87" s="437">
        <f t="shared" si="31"/>
        <v>0</v>
      </c>
      <c r="BD87" s="437">
        <f t="shared" si="31"/>
        <v>0</v>
      </c>
      <c r="BE87" s="437">
        <f t="shared" si="31"/>
        <v>0</v>
      </c>
      <c r="BF87" s="437">
        <f t="shared" si="31"/>
        <v>0</v>
      </c>
      <c r="BG87" s="437">
        <f t="shared" si="31"/>
        <v>0</v>
      </c>
      <c r="BH87" s="437">
        <f t="shared" si="31"/>
        <v>0</v>
      </c>
      <c r="BI87" s="337">
        <f t="shared" si="29"/>
        <v>0</v>
      </c>
      <c r="BJ87" s="438">
        <f>SUM(BJ88:BJ89)</f>
        <v>0</v>
      </c>
      <c r="BK87" s="437">
        <f>SUM(BK88:BK89)</f>
        <v>0</v>
      </c>
      <c r="BL87" s="337">
        <f t="shared" si="26"/>
        <v>0</v>
      </c>
      <c r="BM87" s="337">
        <f t="shared" si="27"/>
        <v>0</v>
      </c>
    </row>
    <row r="88" spans="1:65" ht="12.75">
      <c r="A88" s="529"/>
      <c r="B88" s="530"/>
      <c r="C88" s="531"/>
      <c r="D88" s="439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532">
        <f t="shared" si="28"/>
        <v>0</v>
      </c>
      <c r="AL88" s="439"/>
      <c r="AM88" s="250"/>
      <c r="AN88" s="250"/>
      <c r="AO88" s="250"/>
      <c r="AP88" s="250"/>
      <c r="AQ88" s="250"/>
      <c r="AR88" s="250"/>
      <c r="AS88" s="250"/>
      <c r="AT88" s="250"/>
      <c r="AU88" s="250"/>
      <c r="AV88" s="250"/>
      <c r="AW88" s="250"/>
      <c r="AX88" s="250"/>
      <c r="AY88" s="250"/>
      <c r="AZ88" s="250"/>
      <c r="BA88" s="250"/>
      <c r="BB88" s="250"/>
      <c r="BC88" s="250"/>
      <c r="BD88" s="250"/>
      <c r="BE88" s="250"/>
      <c r="BF88" s="250"/>
      <c r="BG88" s="250"/>
      <c r="BH88" s="250"/>
      <c r="BI88" s="532">
        <f t="shared" si="29"/>
        <v>0</v>
      </c>
      <c r="BJ88" s="533"/>
      <c r="BK88" s="250"/>
      <c r="BL88" s="532">
        <f t="shared" si="26"/>
        <v>0</v>
      </c>
      <c r="BM88" s="532">
        <f t="shared" si="27"/>
        <v>0</v>
      </c>
    </row>
    <row r="89" spans="1:65" ht="12.75">
      <c r="A89" s="529"/>
      <c r="B89" s="530"/>
      <c r="C89" s="531"/>
      <c r="D89" s="439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  <c r="AK89" s="532">
        <f t="shared" si="28"/>
        <v>0</v>
      </c>
      <c r="AL89" s="439"/>
      <c r="AM89" s="250"/>
      <c r="AN89" s="250"/>
      <c r="AO89" s="250"/>
      <c r="AP89" s="250"/>
      <c r="AQ89" s="250"/>
      <c r="AR89" s="250"/>
      <c r="AS89" s="250"/>
      <c r="AT89" s="250"/>
      <c r="AU89" s="250"/>
      <c r="AV89" s="250"/>
      <c r="AW89" s="250"/>
      <c r="AX89" s="250"/>
      <c r="AY89" s="250"/>
      <c r="AZ89" s="250"/>
      <c r="BA89" s="250"/>
      <c r="BB89" s="250"/>
      <c r="BC89" s="250"/>
      <c r="BD89" s="250"/>
      <c r="BE89" s="250"/>
      <c r="BF89" s="250"/>
      <c r="BG89" s="250"/>
      <c r="BH89" s="250"/>
      <c r="BI89" s="532">
        <f t="shared" si="29"/>
        <v>0</v>
      </c>
      <c r="BJ89" s="533"/>
      <c r="BK89" s="250"/>
      <c r="BL89" s="532">
        <f t="shared" si="26"/>
        <v>0</v>
      </c>
      <c r="BM89" s="532">
        <f t="shared" si="27"/>
        <v>0</v>
      </c>
    </row>
    <row r="90" spans="1:65" s="528" customFormat="1" ht="12.75">
      <c r="A90" s="523" t="s">
        <v>274</v>
      </c>
      <c r="B90" s="524" t="s">
        <v>103</v>
      </c>
      <c r="C90" s="525" t="s">
        <v>364</v>
      </c>
      <c r="D90" s="527">
        <f aca="true" t="shared" si="32" ref="D90:AJ90">SUM(D91:D93)</f>
        <v>0</v>
      </c>
      <c r="E90" s="437">
        <f t="shared" si="32"/>
        <v>0</v>
      </c>
      <c r="F90" s="437">
        <f t="shared" si="32"/>
        <v>0</v>
      </c>
      <c r="G90" s="437">
        <f t="shared" si="32"/>
        <v>0</v>
      </c>
      <c r="H90" s="437">
        <f t="shared" si="32"/>
        <v>0</v>
      </c>
      <c r="I90" s="437">
        <f t="shared" si="32"/>
        <v>0</v>
      </c>
      <c r="J90" s="437">
        <f t="shared" si="32"/>
        <v>0</v>
      </c>
      <c r="K90" s="437">
        <f t="shared" si="32"/>
        <v>0</v>
      </c>
      <c r="L90" s="437">
        <f t="shared" si="32"/>
        <v>0</v>
      </c>
      <c r="M90" s="437">
        <f t="shared" si="32"/>
        <v>0</v>
      </c>
      <c r="N90" s="437">
        <f t="shared" si="32"/>
        <v>0</v>
      </c>
      <c r="O90" s="437">
        <f t="shared" si="32"/>
        <v>0</v>
      </c>
      <c r="P90" s="437">
        <f t="shared" si="32"/>
        <v>0</v>
      </c>
      <c r="Q90" s="437">
        <f t="shared" si="32"/>
        <v>0</v>
      </c>
      <c r="R90" s="437">
        <f t="shared" si="32"/>
        <v>0</v>
      </c>
      <c r="S90" s="437">
        <f t="shared" si="32"/>
        <v>0</v>
      </c>
      <c r="T90" s="437">
        <f t="shared" si="32"/>
        <v>0</v>
      </c>
      <c r="U90" s="437">
        <f t="shared" si="32"/>
        <v>0</v>
      </c>
      <c r="V90" s="437">
        <f t="shared" si="32"/>
        <v>0</v>
      </c>
      <c r="W90" s="437">
        <f t="shared" si="32"/>
        <v>0</v>
      </c>
      <c r="X90" s="437">
        <f t="shared" si="32"/>
        <v>0</v>
      </c>
      <c r="Y90" s="437">
        <f t="shared" si="32"/>
        <v>0</v>
      </c>
      <c r="Z90" s="437">
        <f t="shared" si="32"/>
        <v>0</v>
      </c>
      <c r="AA90" s="437">
        <f t="shared" si="32"/>
        <v>0</v>
      </c>
      <c r="AB90" s="437">
        <f t="shared" si="32"/>
        <v>0</v>
      </c>
      <c r="AC90" s="437">
        <f t="shared" si="32"/>
        <v>0</v>
      </c>
      <c r="AD90" s="437">
        <f t="shared" si="32"/>
        <v>0</v>
      </c>
      <c r="AE90" s="437">
        <f t="shared" si="32"/>
        <v>0</v>
      </c>
      <c r="AF90" s="437">
        <f t="shared" si="32"/>
        <v>0</v>
      </c>
      <c r="AG90" s="437">
        <f t="shared" si="32"/>
        <v>0</v>
      </c>
      <c r="AH90" s="437">
        <f t="shared" si="32"/>
        <v>0</v>
      </c>
      <c r="AI90" s="437">
        <f t="shared" si="32"/>
        <v>0</v>
      </c>
      <c r="AJ90" s="437">
        <f t="shared" si="32"/>
        <v>0</v>
      </c>
      <c r="AK90" s="337">
        <f t="shared" si="28"/>
        <v>0</v>
      </c>
      <c r="AL90" s="527">
        <f aca="true" t="shared" si="33" ref="AL90:BH90">SUM(AL91:AL93)</f>
        <v>0</v>
      </c>
      <c r="AM90" s="437">
        <f t="shared" si="33"/>
        <v>0</v>
      </c>
      <c r="AN90" s="437">
        <f t="shared" si="33"/>
        <v>0</v>
      </c>
      <c r="AO90" s="437">
        <f t="shared" si="33"/>
        <v>0</v>
      </c>
      <c r="AP90" s="437">
        <f t="shared" si="33"/>
        <v>0</v>
      </c>
      <c r="AQ90" s="437">
        <f t="shared" si="33"/>
        <v>0</v>
      </c>
      <c r="AR90" s="437">
        <f t="shared" si="33"/>
        <v>0</v>
      </c>
      <c r="AS90" s="437">
        <f t="shared" si="33"/>
        <v>0</v>
      </c>
      <c r="AT90" s="437">
        <f t="shared" si="33"/>
        <v>0</v>
      </c>
      <c r="AU90" s="437">
        <f t="shared" si="33"/>
        <v>0</v>
      </c>
      <c r="AV90" s="437">
        <f t="shared" si="33"/>
        <v>0</v>
      </c>
      <c r="AW90" s="437">
        <f t="shared" si="33"/>
        <v>0</v>
      </c>
      <c r="AX90" s="437">
        <f t="shared" si="33"/>
        <v>0</v>
      </c>
      <c r="AY90" s="437">
        <f t="shared" si="33"/>
        <v>0</v>
      </c>
      <c r="AZ90" s="437">
        <f t="shared" si="33"/>
        <v>0</v>
      </c>
      <c r="BA90" s="437">
        <f t="shared" si="33"/>
        <v>0</v>
      </c>
      <c r="BB90" s="437">
        <f t="shared" si="33"/>
        <v>0</v>
      </c>
      <c r="BC90" s="437">
        <f t="shared" si="33"/>
        <v>0</v>
      </c>
      <c r="BD90" s="437">
        <f t="shared" si="33"/>
        <v>0</v>
      </c>
      <c r="BE90" s="437">
        <f t="shared" si="33"/>
        <v>0</v>
      </c>
      <c r="BF90" s="437">
        <f t="shared" si="33"/>
        <v>0</v>
      </c>
      <c r="BG90" s="437">
        <f t="shared" si="33"/>
        <v>0</v>
      </c>
      <c r="BH90" s="437">
        <f t="shared" si="33"/>
        <v>0</v>
      </c>
      <c r="BI90" s="337">
        <f t="shared" si="29"/>
        <v>0</v>
      </c>
      <c r="BJ90" s="438">
        <f>SUM(BJ91:BJ93)</f>
        <v>0</v>
      </c>
      <c r="BK90" s="437">
        <f>SUM(BK91:BK93)</f>
        <v>0</v>
      </c>
      <c r="BL90" s="337">
        <f t="shared" si="26"/>
        <v>0</v>
      </c>
      <c r="BM90" s="337">
        <f t="shared" si="27"/>
        <v>0</v>
      </c>
    </row>
    <row r="91" spans="1:65" ht="12.75">
      <c r="A91" s="534"/>
      <c r="B91" s="535"/>
      <c r="C91" s="630"/>
      <c r="D91" s="440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532">
        <f t="shared" si="28"/>
        <v>0</v>
      </c>
      <c r="AL91" s="440"/>
      <c r="AM91" s="251"/>
      <c r="AN91" s="251"/>
      <c r="AO91" s="251"/>
      <c r="AP91" s="251"/>
      <c r="AQ91" s="251"/>
      <c r="AR91" s="251"/>
      <c r="AS91" s="251"/>
      <c r="AT91" s="251"/>
      <c r="AU91" s="251"/>
      <c r="AV91" s="251"/>
      <c r="AW91" s="251"/>
      <c r="AX91" s="251"/>
      <c r="AY91" s="251"/>
      <c r="AZ91" s="251"/>
      <c r="BA91" s="251"/>
      <c r="BB91" s="251"/>
      <c r="BC91" s="251"/>
      <c r="BD91" s="251"/>
      <c r="BE91" s="251"/>
      <c r="BF91" s="251"/>
      <c r="BG91" s="251"/>
      <c r="BH91" s="251"/>
      <c r="BI91" s="532">
        <f t="shared" si="29"/>
        <v>0</v>
      </c>
      <c r="BJ91" s="537"/>
      <c r="BK91" s="251"/>
      <c r="BL91" s="532">
        <f t="shared" si="26"/>
        <v>0</v>
      </c>
      <c r="BM91" s="532">
        <f t="shared" si="27"/>
        <v>0</v>
      </c>
    </row>
    <row r="92" spans="1:65" ht="12.75">
      <c r="A92" s="534"/>
      <c r="B92" s="535"/>
      <c r="C92" s="536"/>
      <c r="D92" s="440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532">
        <f t="shared" si="28"/>
        <v>0</v>
      </c>
      <c r="AL92" s="440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  <c r="BD92" s="251"/>
      <c r="BE92" s="251"/>
      <c r="BF92" s="251"/>
      <c r="BG92" s="251"/>
      <c r="BH92" s="251"/>
      <c r="BI92" s="532">
        <f t="shared" si="29"/>
        <v>0</v>
      </c>
      <c r="BJ92" s="537"/>
      <c r="BK92" s="251"/>
      <c r="BL92" s="532">
        <f t="shared" si="26"/>
        <v>0</v>
      </c>
      <c r="BM92" s="532">
        <f t="shared" si="27"/>
        <v>0</v>
      </c>
    </row>
    <row r="93" spans="1:65" ht="12.75">
      <c r="A93" s="534"/>
      <c r="B93" s="535"/>
      <c r="C93" s="536"/>
      <c r="D93" s="440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532">
        <f t="shared" si="28"/>
        <v>0</v>
      </c>
      <c r="AL93" s="440"/>
      <c r="AM93" s="251"/>
      <c r="AN93" s="251"/>
      <c r="AO93" s="251"/>
      <c r="AP93" s="251"/>
      <c r="AQ93" s="251"/>
      <c r="AR93" s="251"/>
      <c r="AS93" s="251"/>
      <c r="AT93" s="251"/>
      <c r="AU93" s="251"/>
      <c r="AV93" s="251"/>
      <c r="AW93" s="251"/>
      <c r="AX93" s="251"/>
      <c r="AY93" s="251"/>
      <c r="AZ93" s="251"/>
      <c r="BA93" s="251"/>
      <c r="BB93" s="251"/>
      <c r="BC93" s="251"/>
      <c r="BD93" s="251"/>
      <c r="BE93" s="251"/>
      <c r="BF93" s="251"/>
      <c r="BG93" s="251"/>
      <c r="BH93" s="251"/>
      <c r="BI93" s="532">
        <f t="shared" si="29"/>
        <v>0</v>
      </c>
      <c r="BJ93" s="537"/>
      <c r="BK93" s="251"/>
      <c r="BL93" s="532">
        <f t="shared" si="26"/>
        <v>0</v>
      </c>
      <c r="BM93" s="532">
        <f t="shared" si="27"/>
        <v>0</v>
      </c>
    </row>
    <row r="94" spans="1:65" s="528" customFormat="1" ht="12.75">
      <c r="A94" s="538" t="s">
        <v>275</v>
      </c>
      <c r="B94" s="539" t="s">
        <v>104</v>
      </c>
      <c r="C94" s="540" t="s">
        <v>524</v>
      </c>
      <c r="D94" s="541">
        <f aca="true" t="shared" si="34" ref="D94:AJ94">SUM(D95:D105)</f>
        <v>0</v>
      </c>
      <c r="E94" s="441">
        <f t="shared" si="34"/>
        <v>3069</v>
      </c>
      <c r="F94" s="441">
        <f t="shared" si="34"/>
        <v>0</v>
      </c>
      <c r="G94" s="441">
        <f t="shared" si="34"/>
        <v>0</v>
      </c>
      <c r="H94" s="441">
        <f t="shared" si="34"/>
        <v>0</v>
      </c>
      <c r="I94" s="441">
        <f t="shared" si="34"/>
        <v>0</v>
      </c>
      <c r="J94" s="441">
        <f t="shared" si="34"/>
        <v>0</v>
      </c>
      <c r="K94" s="441">
        <f t="shared" si="34"/>
        <v>0</v>
      </c>
      <c r="L94" s="441">
        <f t="shared" si="34"/>
        <v>0</v>
      </c>
      <c r="M94" s="441">
        <f t="shared" si="34"/>
        <v>0</v>
      </c>
      <c r="N94" s="441">
        <f t="shared" si="34"/>
        <v>0</v>
      </c>
      <c r="O94" s="441">
        <f t="shared" si="34"/>
        <v>0</v>
      </c>
      <c r="P94" s="441">
        <f t="shared" si="34"/>
        <v>0</v>
      </c>
      <c r="Q94" s="441">
        <f t="shared" si="34"/>
        <v>0</v>
      </c>
      <c r="R94" s="441">
        <f t="shared" si="34"/>
        <v>0</v>
      </c>
      <c r="S94" s="441">
        <f t="shared" si="34"/>
        <v>0</v>
      </c>
      <c r="T94" s="441">
        <f t="shared" si="34"/>
        <v>0</v>
      </c>
      <c r="U94" s="441">
        <f t="shared" si="34"/>
        <v>1371</v>
      </c>
      <c r="V94" s="441">
        <f t="shared" si="34"/>
        <v>0</v>
      </c>
      <c r="W94" s="441">
        <f t="shared" si="34"/>
        <v>0</v>
      </c>
      <c r="X94" s="441">
        <f t="shared" si="34"/>
        <v>70235</v>
      </c>
      <c r="Y94" s="441">
        <f t="shared" si="34"/>
        <v>0</v>
      </c>
      <c r="Z94" s="441">
        <f t="shared" si="34"/>
        <v>29562</v>
      </c>
      <c r="AA94" s="441">
        <f t="shared" si="34"/>
        <v>0</v>
      </c>
      <c r="AB94" s="441">
        <f t="shared" si="34"/>
        <v>0</v>
      </c>
      <c r="AC94" s="441">
        <f t="shared" si="34"/>
        <v>0</v>
      </c>
      <c r="AD94" s="441">
        <f t="shared" si="34"/>
        <v>12182</v>
      </c>
      <c r="AE94" s="441">
        <f t="shared" si="34"/>
        <v>0</v>
      </c>
      <c r="AF94" s="441">
        <f t="shared" si="34"/>
        <v>0</v>
      </c>
      <c r="AG94" s="441">
        <f t="shared" si="34"/>
        <v>0</v>
      </c>
      <c r="AH94" s="441">
        <f t="shared" si="34"/>
        <v>0</v>
      </c>
      <c r="AI94" s="441">
        <f t="shared" si="34"/>
        <v>0</v>
      </c>
      <c r="AJ94" s="441">
        <f t="shared" si="34"/>
        <v>0</v>
      </c>
      <c r="AK94" s="337">
        <f t="shared" si="28"/>
        <v>116419</v>
      </c>
      <c r="AL94" s="541">
        <f aca="true" t="shared" si="35" ref="AL94:BH94">SUM(AL95:AL105)</f>
        <v>0</v>
      </c>
      <c r="AM94" s="441">
        <f t="shared" si="35"/>
        <v>0</v>
      </c>
      <c r="AN94" s="441">
        <f t="shared" si="35"/>
        <v>0</v>
      </c>
      <c r="AO94" s="441">
        <f t="shared" si="35"/>
        <v>0</v>
      </c>
      <c r="AP94" s="441">
        <f t="shared" si="35"/>
        <v>0</v>
      </c>
      <c r="AQ94" s="441">
        <f t="shared" si="35"/>
        <v>0</v>
      </c>
      <c r="AR94" s="441">
        <f t="shared" si="35"/>
        <v>0</v>
      </c>
      <c r="AS94" s="441">
        <f t="shared" si="35"/>
        <v>0</v>
      </c>
      <c r="AT94" s="441">
        <f t="shared" si="35"/>
        <v>0</v>
      </c>
      <c r="AU94" s="441">
        <f t="shared" si="35"/>
        <v>0</v>
      </c>
      <c r="AV94" s="441">
        <f t="shared" si="35"/>
        <v>0</v>
      </c>
      <c r="AW94" s="441">
        <f t="shared" si="35"/>
        <v>0</v>
      </c>
      <c r="AX94" s="441">
        <f t="shared" si="35"/>
        <v>0</v>
      </c>
      <c r="AY94" s="441">
        <f t="shared" si="35"/>
        <v>0</v>
      </c>
      <c r="AZ94" s="441">
        <f t="shared" si="35"/>
        <v>0</v>
      </c>
      <c r="BA94" s="441">
        <f t="shared" si="35"/>
        <v>0</v>
      </c>
      <c r="BB94" s="441">
        <f t="shared" si="35"/>
        <v>0</v>
      </c>
      <c r="BC94" s="441">
        <f t="shared" si="35"/>
        <v>0</v>
      </c>
      <c r="BD94" s="441">
        <f t="shared" si="35"/>
        <v>0</v>
      </c>
      <c r="BE94" s="441">
        <f t="shared" si="35"/>
        <v>0</v>
      </c>
      <c r="BF94" s="441">
        <f t="shared" si="35"/>
        <v>0</v>
      </c>
      <c r="BG94" s="441">
        <f t="shared" si="35"/>
        <v>0</v>
      </c>
      <c r="BH94" s="441">
        <f t="shared" si="35"/>
        <v>0</v>
      </c>
      <c r="BI94" s="337">
        <f t="shared" si="29"/>
        <v>0</v>
      </c>
      <c r="BJ94" s="442">
        <f>SUM(BJ95:BJ105)</f>
        <v>0</v>
      </c>
      <c r="BK94" s="441">
        <f>SUM(BK95:BK105)</f>
        <v>0</v>
      </c>
      <c r="BL94" s="337">
        <f t="shared" si="26"/>
        <v>0</v>
      </c>
      <c r="BM94" s="337">
        <f t="shared" si="27"/>
        <v>116419</v>
      </c>
    </row>
    <row r="95" spans="1:65" ht="25.5">
      <c r="A95" s="534"/>
      <c r="B95" s="535"/>
      <c r="C95" s="531" t="s">
        <v>980</v>
      </c>
      <c r="D95" s="440"/>
      <c r="E95" s="251">
        <v>369</v>
      </c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532">
        <f t="shared" si="28"/>
        <v>369</v>
      </c>
      <c r="AL95" s="440"/>
      <c r="AM95" s="251"/>
      <c r="AN95" s="251"/>
      <c r="AO95" s="251"/>
      <c r="AP95" s="251"/>
      <c r="AQ95" s="251"/>
      <c r="AR95" s="251"/>
      <c r="AS95" s="251"/>
      <c r="AT95" s="251"/>
      <c r="AU95" s="251"/>
      <c r="AV95" s="251"/>
      <c r="AW95" s="251"/>
      <c r="AX95" s="251"/>
      <c r="AY95" s="251"/>
      <c r="AZ95" s="251"/>
      <c r="BA95" s="251"/>
      <c r="BB95" s="251"/>
      <c r="BC95" s="251"/>
      <c r="BD95" s="251"/>
      <c r="BE95" s="251"/>
      <c r="BF95" s="251"/>
      <c r="BG95" s="251"/>
      <c r="BH95" s="251"/>
      <c r="BI95" s="532">
        <f t="shared" si="29"/>
        <v>0</v>
      </c>
      <c r="BJ95" s="537"/>
      <c r="BK95" s="251"/>
      <c r="BL95" s="532">
        <f t="shared" si="26"/>
        <v>0</v>
      </c>
      <c r="BM95" s="532">
        <f t="shared" si="27"/>
        <v>369</v>
      </c>
    </row>
    <row r="96" spans="1:65" ht="12.75">
      <c r="A96" s="534"/>
      <c r="B96" s="535"/>
      <c r="C96" s="536" t="s">
        <v>921</v>
      </c>
      <c r="D96" s="440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>
        <v>11018</v>
      </c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532">
        <f t="shared" si="28"/>
        <v>11018</v>
      </c>
      <c r="AL96" s="440"/>
      <c r="AM96" s="251"/>
      <c r="AN96" s="251"/>
      <c r="AO96" s="251"/>
      <c r="AP96" s="251"/>
      <c r="AQ96" s="251"/>
      <c r="AR96" s="251"/>
      <c r="AS96" s="251"/>
      <c r="AT96" s="251"/>
      <c r="AU96" s="251"/>
      <c r="AV96" s="251"/>
      <c r="AW96" s="251"/>
      <c r="AX96" s="251"/>
      <c r="AY96" s="251"/>
      <c r="AZ96" s="251"/>
      <c r="BA96" s="251"/>
      <c r="BB96" s="251"/>
      <c r="BC96" s="251"/>
      <c r="BD96" s="251"/>
      <c r="BE96" s="251"/>
      <c r="BF96" s="251"/>
      <c r="BG96" s="251"/>
      <c r="BH96" s="251"/>
      <c r="BI96" s="532">
        <f t="shared" si="29"/>
        <v>0</v>
      </c>
      <c r="BJ96" s="537"/>
      <c r="BK96" s="251"/>
      <c r="BL96" s="532">
        <f t="shared" si="26"/>
        <v>0</v>
      </c>
      <c r="BM96" s="532">
        <f t="shared" si="27"/>
        <v>11018</v>
      </c>
    </row>
    <row r="97" spans="1:65" ht="12.75">
      <c r="A97" s="534"/>
      <c r="B97" s="535"/>
      <c r="C97" s="531" t="s">
        <v>1042</v>
      </c>
      <c r="D97" s="440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>
        <v>24449</v>
      </c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532">
        <f t="shared" si="28"/>
        <v>24449</v>
      </c>
      <c r="AL97" s="440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532">
        <f t="shared" si="29"/>
        <v>0</v>
      </c>
      <c r="BJ97" s="537"/>
      <c r="BK97" s="251"/>
      <c r="BL97" s="532">
        <f t="shared" si="26"/>
        <v>0</v>
      </c>
      <c r="BM97" s="532">
        <f t="shared" si="27"/>
        <v>24449</v>
      </c>
    </row>
    <row r="98" spans="1:65" ht="12.75">
      <c r="A98" s="534"/>
      <c r="B98" s="535"/>
      <c r="C98" s="531" t="s">
        <v>1048</v>
      </c>
      <c r="D98" s="440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>
        <v>1063</v>
      </c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532">
        <f t="shared" si="28"/>
        <v>1063</v>
      </c>
      <c r="AL98" s="440"/>
      <c r="AM98" s="251"/>
      <c r="AN98" s="251"/>
      <c r="AO98" s="251"/>
      <c r="AP98" s="251"/>
      <c r="AQ98" s="251"/>
      <c r="AR98" s="251"/>
      <c r="AS98" s="251"/>
      <c r="AT98" s="251"/>
      <c r="AU98" s="251"/>
      <c r="AV98" s="251"/>
      <c r="AW98" s="251"/>
      <c r="AX98" s="251"/>
      <c r="AY98" s="251"/>
      <c r="AZ98" s="251"/>
      <c r="BA98" s="251"/>
      <c r="BB98" s="251"/>
      <c r="BC98" s="251"/>
      <c r="BD98" s="251"/>
      <c r="BE98" s="251"/>
      <c r="BF98" s="251"/>
      <c r="BG98" s="251"/>
      <c r="BH98" s="251"/>
      <c r="BI98" s="532">
        <f t="shared" si="29"/>
        <v>0</v>
      </c>
      <c r="BJ98" s="537"/>
      <c r="BK98" s="251"/>
      <c r="BL98" s="532">
        <f t="shared" si="26"/>
        <v>0</v>
      </c>
      <c r="BM98" s="532">
        <f t="shared" si="27"/>
        <v>1063</v>
      </c>
    </row>
    <row r="99" spans="1:65" ht="12.75">
      <c r="A99" s="534"/>
      <c r="B99" s="535"/>
      <c r="C99" s="531" t="s">
        <v>1050</v>
      </c>
      <c r="D99" s="440"/>
      <c r="E99" s="251">
        <v>2700</v>
      </c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532">
        <f t="shared" si="28"/>
        <v>2700</v>
      </c>
      <c r="AL99" s="440"/>
      <c r="AM99" s="251"/>
      <c r="AN99" s="251"/>
      <c r="AO99" s="251"/>
      <c r="AP99" s="251"/>
      <c r="AQ99" s="251"/>
      <c r="AR99" s="251"/>
      <c r="AS99" s="251"/>
      <c r="AT99" s="251"/>
      <c r="AU99" s="251"/>
      <c r="AV99" s="251"/>
      <c r="AW99" s="251"/>
      <c r="AX99" s="251"/>
      <c r="AY99" s="251"/>
      <c r="AZ99" s="251"/>
      <c r="BA99" s="251"/>
      <c r="BB99" s="251"/>
      <c r="BC99" s="251"/>
      <c r="BD99" s="251"/>
      <c r="BE99" s="251"/>
      <c r="BF99" s="251"/>
      <c r="BG99" s="251"/>
      <c r="BH99" s="251"/>
      <c r="BI99" s="532">
        <f t="shared" si="29"/>
        <v>0</v>
      </c>
      <c r="BJ99" s="537"/>
      <c r="BK99" s="251"/>
      <c r="BL99" s="532">
        <f t="shared" si="26"/>
        <v>0</v>
      </c>
      <c r="BM99" s="532">
        <f t="shared" si="27"/>
        <v>2700</v>
      </c>
    </row>
    <row r="100" spans="1:65" ht="25.5">
      <c r="A100" s="534"/>
      <c r="B100" s="535"/>
      <c r="C100" s="531" t="s">
        <v>1051</v>
      </c>
      <c r="D100" s="440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>
        <v>12182</v>
      </c>
      <c r="AE100" s="251"/>
      <c r="AF100" s="251"/>
      <c r="AG100" s="251"/>
      <c r="AH100" s="251"/>
      <c r="AI100" s="251"/>
      <c r="AJ100" s="251"/>
      <c r="AK100" s="532">
        <f t="shared" si="28"/>
        <v>12182</v>
      </c>
      <c r="AL100" s="440"/>
      <c r="AM100" s="251"/>
      <c r="AN100" s="251"/>
      <c r="AO100" s="251"/>
      <c r="AP100" s="251"/>
      <c r="AQ100" s="251"/>
      <c r="AR100" s="251"/>
      <c r="AS100" s="251"/>
      <c r="AT100" s="251"/>
      <c r="AU100" s="251"/>
      <c r="AV100" s="251"/>
      <c r="AW100" s="251"/>
      <c r="AX100" s="251"/>
      <c r="AY100" s="251"/>
      <c r="AZ100" s="251"/>
      <c r="BA100" s="251"/>
      <c r="BB100" s="251"/>
      <c r="BC100" s="251"/>
      <c r="BD100" s="251"/>
      <c r="BE100" s="251"/>
      <c r="BF100" s="251"/>
      <c r="BG100" s="251"/>
      <c r="BH100" s="251"/>
      <c r="BI100" s="532">
        <f t="shared" si="29"/>
        <v>0</v>
      </c>
      <c r="BJ100" s="537"/>
      <c r="BK100" s="251"/>
      <c r="BL100" s="532">
        <f t="shared" si="26"/>
        <v>0</v>
      </c>
      <c r="BM100" s="532">
        <f t="shared" si="27"/>
        <v>12182</v>
      </c>
    </row>
    <row r="101" spans="1:65" ht="12.75">
      <c r="A101" s="534"/>
      <c r="B101" s="535"/>
      <c r="C101" s="531" t="s">
        <v>1052</v>
      </c>
      <c r="D101" s="440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>
        <v>4050</v>
      </c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532">
        <f t="shared" si="28"/>
        <v>4050</v>
      </c>
      <c r="AL101" s="440"/>
      <c r="AM101" s="251"/>
      <c r="AN101" s="251"/>
      <c r="AO101" s="251"/>
      <c r="AP101" s="251"/>
      <c r="AQ101" s="251"/>
      <c r="AR101" s="251"/>
      <c r="AS101" s="251"/>
      <c r="AT101" s="251"/>
      <c r="AU101" s="251"/>
      <c r="AV101" s="251"/>
      <c r="AW101" s="251"/>
      <c r="AX101" s="251"/>
      <c r="AY101" s="251"/>
      <c r="AZ101" s="251"/>
      <c r="BA101" s="251"/>
      <c r="BB101" s="251"/>
      <c r="BC101" s="251"/>
      <c r="BD101" s="251"/>
      <c r="BE101" s="251"/>
      <c r="BF101" s="251"/>
      <c r="BG101" s="251"/>
      <c r="BH101" s="251"/>
      <c r="BI101" s="532">
        <f t="shared" si="29"/>
        <v>0</v>
      </c>
      <c r="BJ101" s="537"/>
      <c r="BK101" s="251"/>
      <c r="BL101" s="532">
        <f t="shared" si="26"/>
        <v>0</v>
      </c>
      <c r="BM101" s="532">
        <f t="shared" si="27"/>
        <v>4050</v>
      </c>
    </row>
    <row r="102" spans="1:65" ht="25.5">
      <c r="A102" s="534"/>
      <c r="B102" s="535"/>
      <c r="C102" s="531" t="s">
        <v>1098</v>
      </c>
      <c r="D102" s="440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>
        <v>59217</v>
      </c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532">
        <f t="shared" si="28"/>
        <v>59217</v>
      </c>
      <c r="AL102" s="440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251"/>
      <c r="AW102" s="251"/>
      <c r="AX102" s="251"/>
      <c r="AY102" s="251"/>
      <c r="AZ102" s="251"/>
      <c r="BA102" s="251"/>
      <c r="BB102" s="251"/>
      <c r="BC102" s="251"/>
      <c r="BD102" s="251"/>
      <c r="BE102" s="251"/>
      <c r="BF102" s="251"/>
      <c r="BG102" s="251"/>
      <c r="BH102" s="251"/>
      <c r="BI102" s="532">
        <f t="shared" si="29"/>
        <v>0</v>
      </c>
      <c r="BJ102" s="537"/>
      <c r="BK102" s="251"/>
      <c r="BL102" s="532">
        <f t="shared" si="26"/>
        <v>0</v>
      </c>
      <c r="BM102" s="532">
        <f t="shared" si="27"/>
        <v>59217</v>
      </c>
    </row>
    <row r="103" spans="1:65" ht="12.75">
      <c r="A103" s="534"/>
      <c r="B103" s="535"/>
      <c r="C103" s="536" t="s">
        <v>917</v>
      </c>
      <c r="D103" s="440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>
        <v>1371</v>
      </c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532">
        <f t="shared" si="28"/>
        <v>1371</v>
      </c>
      <c r="AL103" s="440"/>
      <c r="AM103" s="251"/>
      <c r="AN103" s="251"/>
      <c r="AO103" s="251"/>
      <c r="AP103" s="251"/>
      <c r="AQ103" s="251"/>
      <c r="AR103" s="251"/>
      <c r="AS103" s="251"/>
      <c r="AT103" s="251"/>
      <c r="AU103" s="251"/>
      <c r="AV103" s="251"/>
      <c r="AW103" s="251"/>
      <c r="AX103" s="251"/>
      <c r="AY103" s="251"/>
      <c r="AZ103" s="251"/>
      <c r="BA103" s="251"/>
      <c r="BB103" s="251"/>
      <c r="BC103" s="251"/>
      <c r="BD103" s="251"/>
      <c r="BE103" s="251"/>
      <c r="BF103" s="251"/>
      <c r="BG103" s="251"/>
      <c r="BH103" s="251"/>
      <c r="BI103" s="532">
        <f t="shared" si="29"/>
        <v>0</v>
      </c>
      <c r="BJ103" s="537"/>
      <c r="BK103" s="251"/>
      <c r="BL103" s="532">
        <f t="shared" si="26"/>
        <v>0</v>
      </c>
      <c r="BM103" s="532">
        <f t="shared" si="27"/>
        <v>1371</v>
      </c>
    </row>
    <row r="104" spans="1:65" ht="12.75">
      <c r="A104" s="534"/>
      <c r="B104" s="535"/>
      <c r="C104" s="629"/>
      <c r="D104" s="440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532">
        <f t="shared" si="28"/>
        <v>0</v>
      </c>
      <c r="AL104" s="440"/>
      <c r="AM104" s="251"/>
      <c r="AN104" s="251"/>
      <c r="AO104" s="251"/>
      <c r="AP104" s="251"/>
      <c r="AQ104" s="251"/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251"/>
      <c r="BB104" s="251"/>
      <c r="BC104" s="251"/>
      <c r="BD104" s="251"/>
      <c r="BE104" s="251"/>
      <c r="BF104" s="251"/>
      <c r="BG104" s="251"/>
      <c r="BH104" s="251"/>
      <c r="BI104" s="532">
        <f t="shared" si="29"/>
        <v>0</v>
      </c>
      <c r="BJ104" s="537"/>
      <c r="BK104" s="251"/>
      <c r="BL104" s="532">
        <f t="shared" si="26"/>
        <v>0</v>
      </c>
      <c r="BM104" s="532">
        <f t="shared" si="27"/>
        <v>0</v>
      </c>
    </row>
    <row r="105" spans="1:65" ht="13.5" thickBot="1">
      <c r="A105" s="637"/>
      <c r="B105" s="638"/>
      <c r="C105" s="639"/>
      <c r="D105" s="440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532">
        <f t="shared" si="28"/>
        <v>0</v>
      </c>
      <c r="AL105" s="440"/>
      <c r="AM105" s="251"/>
      <c r="AN105" s="251"/>
      <c r="AO105" s="251"/>
      <c r="AP105" s="251"/>
      <c r="AQ105" s="251"/>
      <c r="AR105" s="251"/>
      <c r="AS105" s="251"/>
      <c r="AT105" s="251"/>
      <c r="AU105" s="251"/>
      <c r="AV105" s="251"/>
      <c r="AW105" s="251"/>
      <c r="AX105" s="251"/>
      <c r="AY105" s="251"/>
      <c r="AZ105" s="251"/>
      <c r="BA105" s="251"/>
      <c r="BB105" s="251"/>
      <c r="BC105" s="251"/>
      <c r="BD105" s="251"/>
      <c r="BE105" s="251"/>
      <c r="BF105" s="251"/>
      <c r="BG105" s="251"/>
      <c r="BH105" s="251"/>
      <c r="BI105" s="532">
        <f t="shared" si="29"/>
        <v>0</v>
      </c>
      <c r="BJ105" s="537"/>
      <c r="BK105" s="251"/>
      <c r="BL105" s="532">
        <f t="shared" si="26"/>
        <v>0</v>
      </c>
      <c r="BM105" s="532">
        <f t="shared" si="27"/>
        <v>0</v>
      </c>
    </row>
    <row r="106" spans="1:65" ht="16.5" customHeight="1" thickBot="1">
      <c r="A106" s="552" t="s">
        <v>276</v>
      </c>
      <c r="B106" s="553"/>
      <c r="C106" s="554" t="s">
        <v>304</v>
      </c>
      <c r="D106" s="555">
        <f aca="true" t="shared" si="36" ref="D106:AJ106">SUM(D74,D87,D90,D94)</f>
        <v>0</v>
      </c>
      <c r="E106" s="556">
        <f t="shared" si="36"/>
        <v>21434</v>
      </c>
      <c r="F106" s="556">
        <f t="shared" si="36"/>
        <v>0</v>
      </c>
      <c r="G106" s="556">
        <f t="shared" si="36"/>
        <v>0</v>
      </c>
      <c r="H106" s="556">
        <f t="shared" si="36"/>
        <v>0</v>
      </c>
      <c r="I106" s="556">
        <f t="shared" si="36"/>
        <v>0</v>
      </c>
      <c r="J106" s="556">
        <f t="shared" si="36"/>
        <v>0</v>
      </c>
      <c r="K106" s="556">
        <f t="shared" si="36"/>
        <v>0</v>
      </c>
      <c r="L106" s="556">
        <f t="shared" si="36"/>
        <v>0</v>
      </c>
      <c r="M106" s="556">
        <f t="shared" si="36"/>
        <v>0</v>
      </c>
      <c r="N106" s="556">
        <f t="shared" si="36"/>
        <v>0</v>
      </c>
      <c r="O106" s="556">
        <f t="shared" si="36"/>
        <v>0</v>
      </c>
      <c r="P106" s="556">
        <f t="shared" si="36"/>
        <v>0</v>
      </c>
      <c r="Q106" s="556">
        <f t="shared" si="36"/>
        <v>0</v>
      </c>
      <c r="R106" s="556">
        <f t="shared" si="36"/>
        <v>0</v>
      </c>
      <c r="S106" s="556">
        <f t="shared" si="36"/>
        <v>0</v>
      </c>
      <c r="T106" s="556">
        <f t="shared" si="36"/>
        <v>0</v>
      </c>
      <c r="U106" s="556">
        <f t="shared" si="36"/>
        <v>6450</v>
      </c>
      <c r="V106" s="556">
        <f t="shared" si="36"/>
        <v>0</v>
      </c>
      <c r="W106" s="556">
        <f t="shared" si="36"/>
        <v>0</v>
      </c>
      <c r="X106" s="556">
        <f t="shared" si="36"/>
        <v>330365</v>
      </c>
      <c r="Y106" s="556">
        <f t="shared" si="36"/>
        <v>0</v>
      </c>
      <c r="Z106" s="556">
        <f t="shared" si="36"/>
        <v>139050</v>
      </c>
      <c r="AA106" s="556">
        <f t="shared" si="36"/>
        <v>0</v>
      </c>
      <c r="AB106" s="556">
        <f t="shared" si="36"/>
        <v>0</v>
      </c>
      <c r="AC106" s="556">
        <f t="shared" si="36"/>
        <v>0</v>
      </c>
      <c r="AD106" s="556">
        <f t="shared" si="36"/>
        <v>57300</v>
      </c>
      <c r="AE106" s="556">
        <f t="shared" si="36"/>
        <v>0</v>
      </c>
      <c r="AF106" s="556">
        <f t="shared" si="36"/>
        <v>0</v>
      </c>
      <c r="AG106" s="556">
        <f t="shared" si="36"/>
        <v>0</v>
      </c>
      <c r="AH106" s="556">
        <f t="shared" si="36"/>
        <v>0</v>
      </c>
      <c r="AI106" s="556">
        <f t="shared" si="36"/>
        <v>0</v>
      </c>
      <c r="AJ106" s="556">
        <f t="shared" si="36"/>
        <v>0</v>
      </c>
      <c r="AK106" s="557">
        <f t="shared" si="28"/>
        <v>554599</v>
      </c>
      <c r="AL106" s="558">
        <f aca="true" t="shared" si="37" ref="AL106:BH106">SUM(AL74,AL87,AL90,AL94)</f>
        <v>0</v>
      </c>
      <c r="AM106" s="556">
        <f t="shared" si="37"/>
        <v>0</v>
      </c>
      <c r="AN106" s="556">
        <f t="shared" si="37"/>
        <v>0</v>
      </c>
      <c r="AO106" s="556">
        <f t="shared" si="37"/>
        <v>0</v>
      </c>
      <c r="AP106" s="556">
        <f t="shared" si="37"/>
        <v>0</v>
      </c>
      <c r="AQ106" s="556">
        <f t="shared" si="37"/>
        <v>0</v>
      </c>
      <c r="AR106" s="556">
        <f t="shared" si="37"/>
        <v>0</v>
      </c>
      <c r="AS106" s="556">
        <f t="shared" si="37"/>
        <v>0</v>
      </c>
      <c r="AT106" s="556">
        <f t="shared" si="37"/>
        <v>0</v>
      </c>
      <c r="AU106" s="556">
        <f t="shared" si="37"/>
        <v>0</v>
      </c>
      <c r="AV106" s="556">
        <f t="shared" si="37"/>
        <v>0</v>
      </c>
      <c r="AW106" s="556">
        <f t="shared" si="37"/>
        <v>0</v>
      </c>
      <c r="AX106" s="556">
        <f t="shared" si="37"/>
        <v>0</v>
      </c>
      <c r="AY106" s="556">
        <f t="shared" si="37"/>
        <v>0</v>
      </c>
      <c r="AZ106" s="556">
        <f t="shared" si="37"/>
        <v>0</v>
      </c>
      <c r="BA106" s="556">
        <f t="shared" si="37"/>
        <v>0</v>
      </c>
      <c r="BB106" s="556">
        <f t="shared" si="37"/>
        <v>0</v>
      </c>
      <c r="BC106" s="556">
        <f t="shared" si="37"/>
        <v>0</v>
      </c>
      <c r="BD106" s="556">
        <f t="shared" si="37"/>
        <v>0</v>
      </c>
      <c r="BE106" s="556">
        <f t="shared" si="37"/>
        <v>0</v>
      </c>
      <c r="BF106" s="556">
        <f t="shared" si="37"/>
        <v>0</v>
      </c>
      <c r="BG106" s="556">
        <f t="shared" si="37"/>
        <v>0</v>
      </c>
      <c r="BH106" s="556">
        <f t="shared" si="37"/>
        <v>0</v>
      </c>
      <c r="BI106" s="556">
        <f t="shared" si="29"/>
        <v>0</v>
      </c>
      <c r="BJ106" s="559">
        <f>SUM(BJ74,BJ87,BJ90,BJ94)</f>
        <v>0</v>
      </c>
      <c r="BK106" s="556">
        <f>SUM(BK74,BK87,BK90,BK94)</f>
        <v>0</v>
      </c>
      <c r="BL106" s="557">
        <f t="shared" si="26"/>
        <v>0</v>
      </c>
      <c r="BM106" s="557">
        <f t="shared" si="27"/>
        <v>554599</v>
      </c>
    </row>
    <row r="107" spans="1:65" ht="12.75">
      <c r="A107" s="549" t="s">
        <v>1</v>
      </c>
      <c r="B107" s="550"/>
      <c r="C107" s="551"/>
      <c r="D107" s="519"/>
      <c r="E107" s="520"/>
      <c r="F107" s="520"/>
      <c r="G107" s="520"/>
      <c r="H107" s="520"/>
      <c r="I107" s="520"/>
      <c r="J107" s="520"/>
      <c r="K107" s="520"/>
      <c r="L107" s="520"/>
      <c r="M107" s="520"/>
      <c r="N107" s="520"/>
      <c r="O107" s="520"/>
      <c r="P107" s="520"/>
      <c r="Q107" s="520"/>
      <c r="R107" s="520"/>
      <c r="S107" s="520"/>
      <c r="T107" s="520"/>
      <c r="U107" s="520"/>
      <c r="V107" s="520"/>
      <c r="W107" s="520"/>
      <c r="X107" s="520"/>
      <c r="Y107" s="520"/>
      <c r="Z107" s="520"/>
      <c r="AA107" s="520"/>
      <c r="AB107" s="520"/>
      <c r="AC107" s="520"/>
      <c r="AD107" s="520"/>
      <c r="AE107" s="520"/>
      <c r="AF107" s="520"/>
      <c r="AG107" s="520"/>
      <c r="AH107" s="520"/>
      <c r="AI107" s="520"/>
      <c r="AJ107" s="520"/>
      <c r="AK107" s="532">
        <f aca="true" t="shared" si="38" ref="AK107:AK138">SUM(D107:AJ107)</f>
        <v>0</v>
      </c>
      <c r="AL107" s="519"/>
      <c r="AM107" s="520"/>
      <c r="AN107" s="520"/>
      <c r="AO107" s="520"/>
      <c r="AP107" s="520"/>
      <c r="AQ107" s="520"/>
      <c r="AR107" s="520"/>
      <c r="AS107" s="520"/>
      <c r="AT107" s="520"/>
      <c r="AU107" s="520"/>
      <c r="AV107" s="520"/>
      <c r="AW107" s="520"/>
      <c r="AX107" s="520"/>
      <c r="AY107" s="520"/>
      <c r="AZ107" s="520"/>
      <c r="BA107" s="520"/>
      <c r="BB107" s="520"/>
      <c r="BC107" s="520"/>
      <c r="BD107" s="520"/>
      <c r="BE107" s="520"/>
      <c r="BF107" s="520"/>
      <c r="BG107" s="520"/>
      <c r="BH107" s="520"/>
      <c r="BI107" s="337">
        <f aca="true" t="shared" si="39" ref="BI107:BI138">SUM(AL107:BH107)</f>
        <v>0</v>
      </c>
      <c r="BJ107" s="522"/>
      <c r="BK107" s="520"/>
      <c r="BL107" s="521"/>
      <c r="BM107" s="521"/>
    </row>
    <row r="108" spans="1:65" s="528" customFormat="1" ht="25.5">
      <c r="A108" s="523" t="s">
        <v>271</v>
      </c>
      <c r="B108" s="524" t="s">
        <v>105</v>
      </c>
      <c r="C108" s="525" t="s">
        <v>660</v>
      </c>
      <c r="D108" s="527">
        <f aca="true" t="shared" si="40" ref="D108:AJ108">SUM(D109:D110)</f>
        <v>0</v>
      </c>
      <c r="E108" s="437">
        <f t="shared" si="40"/>
        <v>0</v>
      </c>
      <c r="F108" s="437">
        <f t="shared" si="40"/>
        <v>0</v>
      </c>
      <c r="G108" s="437">
        <f t="shared" si="40"/>
        <v>0</v>
      </c>
      <c r="H108" s="437">
        <f t="shared" si="40"/>
        <v>0</v>
      </c>
      <c r="I108" s="437">
        <f t="shared" si="40"/>
        <v>0</v>
      </c>
      <c r="J108" s="437">
        <f t="shared" si="40"/>
        <v>0</v>
      </c>
      <c r="K108" s="437">
        <f t="shared" si="40"/>
        <v>0</v>
      </c>
      <c r="L108" s="437">
        <f t="shared" si="40"/>
        <v>0</v>
      </c>
      <c r="M108" s="437">
        <f t="shared" si="40"/>
        <v>0</v>
      </c>
      <c r="N108" s="437">
        <f t="shared" si="40"/>
        <v>0</v>
      </c>
      <c r="O108" s="437">
        <f t="shared" si="40"/>
        <v>0</v>
      </c>
      <c r="P108" s="437">
        <f>SUM(P109:P110)</f>
        <v>0</v>
      </c>
      <c r="Q108" s="437">
        <f t="shared" si="40"/>
        <v>0</v>
      </c>
      <c r="R108" s="437">
        <f t="shared" si="40"/>
        <v>0</v>
      </c>
      <c r="S108" s="437">
        <f t="shared" si="40"/>
        <v>0</v>
      </c>
      <c r="T108" s="437">
        <f t="shared" si="40"/>
        <v>0</v>
      </c>
      <c r="U108" s="437">
        <f t="shared" si="40"/>
        <v>0</v>
      </c>
      <c r="V108" s="437">
        <f t="shared" si="40"/>
        <v>0</v>
      </c>
      <c r="W108" s="437">
        <f t="shared" si="40"/>
        <v>0</v>
      </c>
      <c r="X108" s="437">
        <f t="shared" si="40"/>
        <v>0</v>
      </c>
      <c r="Y108" s="437">
        <f t="shared" si="40"/>
        <v>0</v>
      </c>
      <c r="Z108" s="437">
        <f t="shared" si="40"/>
        <v>0</v>
      </c>
      <c r="AA108" s="437">
        <f t="shared" si="40"/>
        <v>0</v>
      </c>
      <c r="AB108" s="437">
        <f t="shared" si="40"/>
        <v>0</v>
      </c>
      <c r="AC108" s="437">
        <f>SUM(AC109:AC110)</f>
        <v>0</v>
      </c>
      <c r="AD108" s="437">
        <f t="shared" si="40"/>
        <v>0</v>
      </c>
      <c r="AE108" s="437">
        <f>SUM(AE109:AE110)</f>
        <v>0</v>
      </c>
      <c r="AF108" s="437">
        <f t="shared" si="40"/>
        <v>0</v>
      </c>
      <c r="AG108" s="437">
        <f t="shared" si="40"/>
        <v>0</v>
      </c>
      <c r="AH108" s="437">
        <f t="shared" si="40"/>
        <v>0</v>
      </c>
      <c r="AI108" s="437">
        <f t="shared" si="40"/>
        <v>0</v>
      </c>
      <c r="AJ108" s="437">
        <f t="shared" si="40"/>
        <v>0</v>
      </c>
      <c r="AK108" s="337">
        <f t="shared" si="38"/>
        <v>0</v>
      </c>
      <c r="AL108" s="527">
        <f aca="true" t="shared" si="41" ref="AL108:BG108">SUM(AL109:AL110)</f>
        <v>0</v>
      </c>
      <c r="AM108" s="437">
        <f t="shared" si="41"/>
        <v>0</v>
      </c>
      <c r="AN108" s="437">
        <f>SUM(AN109:AN110)</f>
        <v>0</v>
      </c>
      <c r="AO108" s="437">
        <f t="shared" si="41"/>
        <v>0</v>
      </c>
      <c r="AP108" s="437">
        <f t="shared" si="41"/>
        <v>0</v>
      </c>
      <c r="AQ108" s="437">
        <f>SUM(AQ109:AQ110)</f>
        <v>0</v>
      </c>
      <c r="AR108" s="437">
        <f>SUM(AR109:AR110)</f>
        <v>0</v>
      </c>
      <c r="AS108" s="437">
        <f t="shared" si="41"/>
        <v>0</v>
      </c>
      <c r="AT108" s="437">
        <f t="shared" si="41"/>
        <v>0</v>
      </c>
      <c r="AU108" s="437">
        <f>SUM(AU109:AU110)</f>
        <v>0</v>
      </c>
      <c r="AV108" s="437">
        <f>SUM(AV109:AV110)</f>
        <v>0</v>
      </c>
      <c r="AW108" s="437">
        <f t="shared" si="41"/>
        <v>0</v>
      </c>
      <c r="AX108" s="437">
        <f t="shared" si="41"/>
        <v>0</v>
      </c>
      <c r="AY108" s="437">
        <f t="shared" si="41"/>
        <v>0</v>
      </c>
      <c r="AZ108" s="437">
        <f t="shared" si="41"/>
        <v>0</v>
      </c>
      <c r="BA108" s="437">
        <f t="shared" si="41"/>
        <v>0</v>
      </c>
      <c r="BB108" s="437">
        <f t="shared" si="41"/>
        <v>0</v>
      </c>
      <c r="BC108" s="437">
        <f>SUM(BC109:BC110)</f>
        <v>0</v>
      </c>
      <c r="BD108" s="437">
        <f t="shared" si="41"/>
        <v>0</v>
      </c>
      <c r="BE108" s="437">
        <f t="shared" si="41"/>
        <v>0</v>
      </c>
      <c r="BF108" s="437">
        <f t="shared" si="41"/>
        <v>0</v>
      </c>
      <c r="BG108" s="437">
        <f t="shared" si="41"/>
        <v>0</v>
      </c>
      <c r="BH108" s="437">
        <f>SUM(BH109:BH110)</f>
        <v>0</v>
      </c>
      <c r="BI108" s="337">
        <f t="shared" si="39"/>
        <v>0</v>
      </c>
      <c r="BJ108" s="438">
        <f>SUM(BJ109:BJ110)</f>
        <v>0</v>
      </c>
      <c r="BK108" s="437">
        <f>SUM(BK109:BK110)</f>
        <v>0</v>
      </c>
      <c r="BL108" s="337">
        <f aca="true" t="shared" si="42" ref="BL108:BL140">SUM(BJ108:BK108)</f>
        <v>0</v>
      </c>
      <c r="BM108" s="337">
        <f aca="true" t="shared" si="43" ref="BM108:BM140">SUM(AK108,BI108,BL108)</f>
        <v>0</v>
      </c>
    </row>
    <row r="109" spans="1:65" ht="12.75">
      <c r="A109" s="529"/>
      <c r="B109" s="530"/>
      <c r="C109" s="531"/>
      <c r="D109" s="439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  <c r="AA109" s="250"/>
      <c r="AB109" s="250"/>
      <c r="AC109" s="250"/>
      <c r="AD109" s="250"/>
      <c r="AE109" s="250"/>
      <c r="AF109" s="250"/>
      <c r="AG109" s="250"/>
      <c r="AH109" s="250"/>
      <c r="AI109" s="250"/>
      <c r="AJ109" s="250"/>
      <c r="AK109" s="532">
        <f t="shared" si="38"/>
        <v>0</v>
      </c>
      <c r="AL109" s="439"/>
      <c r="AM109" s="250"/>
      <c r="AN109" s="250"/>
      <c r="AO109" s="250"/>
      <c r="AP109" s="250"/>
      <c r="AQ109" s="250"/>
      <c r="AR109" s="250"/>
      <c r="AS109" s="250"/>
      <c r="AT109" s="250"/>
      <c r="AU109" s="250"/>
      <c r="AV109" s="250"/>
      <c r="AW109" s="250"/>
      <c r="AX109" s="250"/>
      <c r="AY109" s="250"/>
      <c r="AZ109" s="250"/>
      <c r="BA109" s="250"/>
      <c r="BB109" s="250"/>
      <c r="BC109" s="250"/>
      <c r="BD109" s="250"/>
      <c r="BE109" s="250"/>
      <c r="BF109" s="250"/>
      <c r="BG109" s="250"/>
      <c r="BH109" s="250"/>
      <c r="BI109" s="532">
        <f t="shared" si="39"/>
        <v>0</v>
      </c>
      <c r="BJ109" s="533"/>
      <c r="BK109" s="250"/>
      <c r="BL109" s="532">
        <f t="shared" si="42"/>
        <v>0</v>
      </c>
      <c r="BM109" s="532">
        <f t="shared" si="43"/>
        <v>0</v>
      </c>
    </row>
    <row r="110" spans="1:65" ht="12.75">
      <c r="A110" s="529"/>
      <c r="B110" s="530"/>
      <c r="C110" s="531"/>
      <c r="D110" s="439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I110" s="250"/>
      <c r="AJ110" s="250"/>
      <c r="AK110" s="532">
        <f t="shared" si="38"/>
        <v>0</v>
      </c>
      <c r="AL110" s="439"/>
      <c r="AM110" s="250"/>
      <c r="AN110" s="250"/>
      <c r="AO110" s="250"/>
      <c r="AP110" s="250"/>
      <c r="AQ110" s="250"/>
      <c r="AR110" s="250"/>
      <c r="AS110" s="250"/>
      <c r="AT110" s="250"/>
      <c r="AU110" s="250"/>
      <c r="AV110" s="250"/>
      <c r="AW110" s="250"/>
      <c r="AX110" s="250"/>
      <c r="AY110" s="250"/>
      <c r="AZ110" s="250"/>
      <c r="BA110" s="250"/>
      <c r="BB110" s="250"/>
      <c r="BC110" s="250"/>
      <c r="BD110" s="250"/>
      <c r="BE110" s="250"/>
      <c r="BF110" s="250"/>
      <c r="BG110" s="250"/>
      <c r="BH110" s="250"/>
      <c r="BI110" s="532">
        <f t="shared" si="39"/>
        <v>0</v>
      </c>
      <c r="BJ110" s="533"/>
      <c r="BK110" s="250"/>
      <c r="BL110" s="532">
        <f t="shared" si="42"/>
        <v>0</v>
      </c>
      <c r="BM110" s="532">
        <f t="shared" si="43"/>
        <v>0</v>
      </c>
    </row>
    <row r="111" spans="1:65" s="528" customFormat="1" ht="25.5">
      <c r="A111" s="523" t="s">
        <v>277</v>
      </c>
      <c r="B111" s="524" t="s">
        <v>106</v>
      </c>
      <c r="C111" s="525" t="s">
        <v>526</v>
      </c>
      <c r="D111" s="527">
        <f aca="true" t="shared" si="44" ref="D111:AJ111">SUM(D112:D113)</f>
        <v>0</v>
      </c>
      <c r="E111" s="437">
        <f t="shared" si="44"/>
        <v>0</v>
      </c>
      <c r="F111" s="437">
        <f t="shared" si="44"/>
        <v>0</v>
      </c>
      <c r="G111" s="437">
        <f t="shared" si="44"/>
        <v>0</v>
      </c>
      <c r="H111" s="437">
        <f t="shared" si="44"/>
        <v>0</v>
      </c>
      <c r="I111" s="437">
        <f t="shared" si="44"/>
        <v>0</v>
      </c>
      <c r="J111" s="437">
        <f t="shared" si="44"/>
        <v>0</v>
      </c>
      <c r="K111" s="437">
        <f t="shared" si="44"/>
        <v>0</v>
      </c>
      <c r="L111" s="437">
        <f t="shared" si="44"/>
        <v>0</v>
      </c>
      <c r="M111" s="437">
        <f t="shared" si="44"/>
        <v>0</v>
      </c>
      <c r="N111" s="437">
        <f t="shared" si="44"/>
        <v>0</v>
      </c>
      <c r="O111" s="437">
        <f t="shared" si="44"/>
        <v>0</v>
      </c>
      <c r="P111" s="437">
        <f>SUM(P112:P113)</f>
        <v>0</v>
      </c>
      <c r="Q111" s="437">
        <f t="shared" si="44"/>
        <v>0</v>
      </c>
      <c r="R111" s="437">
        <f t="shared" si="44"/>
        <v>0</v>
      </c>
      <c r="S111" s="437">
        <f t="shared" si="44"/>
        <v>0</v>
      </c>
      <c r="T111" s="437">
        <f t="shared" si="44"/>
        <v>0</v>
      </c>
      <c r="U111" s="437">
        <f t="shared" si="44"/>
        <v>0</v>
      </c>
      <c r="V111" s="437">
        <f t="shared" si="44"/>
        <v>0</v>
      </c>
      <c r="W111" s="437">
        <f t="shared" si="44"/>
        <v>0</v>
      </c>
      <c r="X111" s="437">
        <f t="shared" si="44"/>
        <v>0</v>
      </c>
      <c r="Y111" s="437">
        <f t="shared" si="44"/>
        <v>0</v>
      </c>
      <c r="Z111" s="437">
        <f t="shared" si="44"/>
        <v>0</v>
      </c>
      <c r="AA111" s="437">
        <f t="shared" si="44"/>
        <v>0</v>
      </c>
      <c r="AB111" s="437">
        <f t="shared" si="44"/>
        <v>0</v>
      </c>
      <c r="AC111" s="437">
        <f>SUM(AC112:AC113)</f>
        <v>0</v>
      </c>
      <c r="AD111" s="437">
        <f t="shared" si="44"/>
        <v>0</v>
      </c>
      <c r="AE111" s="437">
        <f>SUM(AE112:AE113)</f>
        <v>0</v>
      </c>
      <c r="AF111" s="437">
        <f t="shared" si="44"/>
        <v>0</v>
      </c>
      <c r="AG111" s="437">
        <f t="shared" si="44"/>
        <v>0</v>
      </c>
      <c r="AH111" s="437">
        <f t="shared" si="44"/>
        <v>0</v>
      </c>
      <c r="AI111" s="437">
        <f t="shared" si="44"/>
        <v>0</v>
      </c>
      <c r="AJ111" s="437">
        <f t="shared" si="44"/>
        <v>0</v>
      </c>
      <c r="AK111" s="337">
        <f t="shared" si="38"/>
        <v>0</v>
      </c>
      <c r="AL111" s="527">
        <f aca="true" t="shared" si="45" ref="AL111:BG111">SUM(AL112:AL113)</f>
        <v>0</v>
      </c>
      <c r="AM111" s="437">
        <f t="shared" si="45"/>
        <v>0</v>
      </c>
      <c r="AN111" s="437">
        <f>SUM(AN112:AN113)</f>
        <v>0</v>
      </c>
      <c r="AO111" s="437">
        <f t="shared" si="45"/>
        <v>0</v>
      </c>
      <c r="AP111" s="437">
        <f t="shared" si="45"/>
        <v>0</v>
      </c>
      <c r="AQ111" s="437">
        <f>SUM(AQ112:AQ113)</f>
        <v>0</v>
      </c>
      <c r="AR111" s="437">
        <f>SUM(AR112:AR113)</f>
        <v>0</v>
      </c>
      <c r="AS111" s="437">
        <f t="shared" si="45"/>
        <v>0</v>
      </c>
      <c r="AT111" s="437">
        <f t="shared" si="45"/>
        <v>0</v>
      </c>
      <c r="AU111" s="437">
        <f>SUM(AU112:AU113)</f>
        <v>0</v>
      </c>
      <c r="AV111" s="437">
        <f>SUM(AV112:AV113)</f>
        <v>0</v>
      </c>
      <c r="AW111" s="437">
        <f t="shared" si="45"/>
        <v>0</v>
      </c>
      <c r="AX111" s="437">
        <f t="shared" si="45"/>
        <v>0</v>
      </c>
      <c r="AY111" s="437">
        <f t="shared" si="45"/>
        <v>0</v>
      </c>
      <c r="AZ111" s="437">
        <f t="shared" si="45"/>
        <v>0</v>
      </c>
      <c r="BA111" s="437">
        <f t="shared" si="45"/>
        <v>0</v>
      </c>
      <c r="BB111" s="437">
        <f t="shared" si="45"/>
        <v>0</v>
      </c>
      <c r="BC111" s="437">
        <f>SUM(BC112:BC113)</f>
        <v>0</v>
      </c>
      <c r="BD111" s="437">
        <f t="shared" si="45"/>
        <v>0</v>
      </c>
      <c r="BE111" s="437">
        <f t="shared" si="45"/>
        <v>0</v>
      </c>
      <c r="BF111" s="437">
        <f t="shared" si="45"/>
        <v>0</v>
      </c>
      <c r="BG111" s="437">
        <f t="shared" si="45"/>
        <v>0</v>
      </c>
      <c r="BH111" s="437">
        <f>SUM(BH112:BH113)</f>
        <v>0</v>
      </c>
      <c r="BI111" s="337">
        <f t="shared" si="39"/>
        <v>0</v>
      </c>
      <c r="BJ111" s="438">
        <f>SUM(BJ112:BJ113)</f>
        <v>0</v>
      </c>
      <c r="BK111" s="437">
        <f>SUM(BK112:BK113)</f>
        <v>0</v>
      </c>
      <c r="BL111" s="337">
        <f t="shared" si="42"/>
        <v>0</v>
      </c>
      <c r="BM111" s="337">
        <f t="shared" si="43"/>
        <v>0</v>
      </c>
    </row>
    <row r="112" spans="1:65" ht="12.75">
      <c r="A112" s="529"/>
      <c r="B112" s="530"/>
      <c r="C112" s="531"/>
      <c r="D112" s="439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0"/>
      <c r="AK112" s="532">
        <f t="shared" si="38"/>
        <v>0</v>
      </c>
      <c r="AL112" s="439"/>
      <c r="AM112" s="250"/>
      <c r="AN112" s="250"/>
      <c r="AO112" s="250"/>
      <c r="AP112" s="250"/>
      <c r="AQ112" s="250"/>
      <c r="AR112" s="250"/>
      <c r="AS112" s="250"/>
      <c r="AT112" s="250"/>
      <c r="AU112" s="250"/>
      <c r="AV112" s="250"/>
      <c r="AW112" s="250"/>
      <c r="AX112" s="250"/>
      <c r="AY112" s="250"/>
      <c r="AZ112" s="250"/>
      <c r="BA112" s="250"/>
      <c r="BB112" s="250"/>
      <c r="BC112" s="250"/>
      <c r="BD112" s="250"/>
      <c r="BE112" s="250"/>
      <c r="BF112" s="250"/>
      <c r="BG112" s="250"/>
      <c r="BH112" s="250"/>
      <c r="BI112" s="532">
        <f t="shared" si="39"/>
        <v>0</v>
      </c>
      <c r="BJ112" s="533"/>
      <c r="BK112" s="250"/>
      <c r="BL112" s="532">
        <f t="shared" si="42"/>
        <v>0</v>
      </c>
      <c r="BM112" s="532">
        <f t="shared" si="43"/>
        <v>0</v>
      </c>
    </row>
    <row r="113" spans="1:65" ht="12.75">
      <c r="A113" s="529"/>
      <c r="B113" s="530"/>
      <c r="C113" s="531"/>
      <c r="D113" s="439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532">
        <f t="shared" si="38"/>
        <v>0</v>
      </c>
      <c r="AL113" s="439"/>
      <c r="AM113" s="250"/>
      <c r="AN113" s="250"/>
      <c r="AO113" s="250"/>
      <c r="AP113" s="250"/>
      <c r="AQ113" s="250"/>
      <c r="AR113" s="250"/>
      <c r="AS113" s="250"/>
      <c r="AT113" s="250"/>
      <c r="AU113" s="250"/>
      <c r="AV113" s="250"/>
      <c r="AW113" s="250"/>
      <c r="AX113" s="250"/>
      <c r="AY113" s="250"/>
      <c r="AZ113" s="250"/>
      <c r="BA113" s="250"/>
      <c r="BB113" s="250"/>
      <c r="BC113" s="250"/>
      <c r="BD113" s="250"/>
      <c r="BE113" s="250"/>
      <c r="BF113" s="250"/>
      <c r="BG113" s="250"/>
      <c r="BH113" s="250"/>
      <c r="BI113" s="532">
        <f t="shared" si="39"/>
        <v>0</v>
      </c>
      <c r="BJ113" s="533"/>
      <c r="BK113" s="250"/>
      <c r="BL113" s="532">
        <f t="shared" si="42"/>
        <v>0</v>
      </c>
      <c r="BM113" s="532">
        <f t="shared" si="43"/>
        <v>0</v>
      </c>
    </row>
    <row r="114" spans="1:65" s="528" customFormat="1" ht="12.75">
      <c r="A114" s="523" t="s">
        <v>278</v>
      </c>
      <c r="B114" s="524" t="s">
        <v>107</v>
      </c>
      <c r="C114" s="525" t="s">
        <v>527</v>
      </c>
      <c r="D114" s="527">
        <f aca="true" t="shared" si="46" ref="D114:AJ114">SUM(D115:D116)</f>
        <v>0</v>
      </c>
      <c r="E114" s="437">
        <f t="shared" si="46"/>
        <v>0</v>
      </c>
      <c r="F114" s="437">
        <f t="shared" si="46"/>
        <v>0</v>
      </c>
      <c r="G114" s="437">
        <f t="shared" si="46"/>
        <v>0</v>
      </c>
      <c r="H114" s="437">
        <f t="shared" si="46"/>
        <v>0</v>
      </c>
      <c r="I114" s="437">
        <f t="shared" si="46"/>
        <v>0</v>
      </c>
      <c r="J114" s="437">
        <f t="shared" si="46"/>
        <v>0</v>
      </c>
      <c r="K114" s="437">
        <f t="shared" si="46"/>
        <v>0</v>
      </c>
      <c r="L114" s="437">
        <f t="shared" si="46"/>
        <v>0</v>
      </c>
      <c r="M114" s="437">
        <f t="shared" si="46"/>
        <v>0</v>
      </c>
      <c r="N114" s="437">
        <f t="shared" si="46"/>
        <v>0</v>
      </c>
      <c r="O114" s="437">
        <f t="shared" si="46"/>
        <v>0</v>
      </c>
      <c r="P114" s="437">
        <f>SUM(P115:P116)</f>
        <v>0</v>
      </c>
      <c r="Q114" s="437">
        <f t="shared" si="46"/>
        <v>0</v>
      </c>
      <c r="R114" s="437">
        <f t="shared" si="46"/>
        <v>0</v>
      </c>
      <c r="S114" s="437">
        <f t="shared" si="46"/>
        <v>0</v>
      </c>
      <c r="T114" s="437">
        <f t="shared" si="46"/>
        <v>0</v>
      </c>
      <c r="U114" s="437">
        <f t="shared" si="46"/>
        <v>0</v>
      </c>
      <c r="V114" s="437">
        <f t="shared" si="46"/>
        <v>0</v>
      </c>
      <c r="W114" s="437">
        <f t="shared" si="46"/>
        <v>0</v>
      </c>
      <c r="X114" s="437">
        <f t="shared" si="46"/>
        <v>0</v>
      </c>
      <c r="Y114" s="437">
        <f t="shared" si="46"/>
        <v>0</v>
      </c>
      <c r="Z114" s="437">
        <f t="shared" si="46"/>
        <v>0</v>
      </c>
      <c r="AA114" s="437">
        <f t="shared" si="46"/>
        <v>0</v>
      </c>
      <c r="AB114" s="437">
        <f t="shared" si="46"/>
        <v>0</v>
      </c>
      <c r="AC114" s="437">
        <f>SUM(AC115:AC116)</f>
        <v>0</v>
      </c>
      <c r="AD114" s="437">
        <f t="shared" si="46"/>
        <v>0</v>
      </c>
      <c r="AE114" s="437">
        <f>SUM(AE115:AE116)</f>
        <v>0</v>
      </c>
      <c r="AF114" s="437">
        <f t="shared" si="46"/>
        <v>0</v>
      </c>
      <c r="AG114" s="437">
        <f t="shared" si="46"/>
        <v>0</v>
      </c>
      <c r="AH114" s="437">
        <f t="shared" si="46"/>
        <v>0</v>
      </c>
      <c r="AI114" s="437">
        <f t="shared" si="46"/>
        <v>0</v>
      </c>
      <c r="AJ114" s="437">
        <f t="shared" si="46"/>
        <v>0</v>
      </c>
      <c r="AK114" s="337">
        <f t="shared" si="38"/>
        <v>0</v>
      </c>
      <c r="AL114" s="527">
        <f aca="true" t="shared" si="47" ref="AL114:BG114">SUM(AL115:AL116)</f>
        <v>0</v>
      </c>
      <c r="AM114" s="437">
        <f t="shared" si="47"/>
        <v>0</v>
      </c>
      <c r="AN114" s="437">
        <f>SUM(AN115:AN116)</f>
        <v>0</v>
      </c>
      <c r="AO114" s="437">
        <f t="shared" si="47"/>
        <v>0</v>
      </c>
      <c r="AP114" s="437">
        <f t="shared" si="47"/>
        <v>0</v>
      </c>
      <c r="AQ114" s="437">
        <f>SUM(AQ115:AQ116)</f>
        <v>0</v>
      </c>
      <c r="AR114" s="437">
        <f>SUM(AR115:AR116)</f>
        <v>0</v>
      </c>
      <c r="AS114" s="437">
        <f t="shared" si="47"/>
        <v>0</v>
      </c>
      <c r="AT114" s="437">
        <f t="shared" si="47"/>
        <v>0</v>
      </c>
      <c r="AU114" s="437">
        <f>SUM(AU115:AU116)</f>
        <v>0</v>
      </c>
      <c r="AV114" s="437">
        <f>SUM(AV115:AV116)</f>
        <v>0</v>
      </c>
      <c r="AW114" s="437">
        <f t="shared" si="47"/>
        <v>0</v>
      </c>
      <c r="AX114" s="437">
        <f t="shared" si="47"/>
        <v>0</v>
      </c>
      <c r="AY114" s="437">
        <f t="shared" si="47"/>
        <v>0</v>
      </c>
      <c r="AZ114" s="437">
        <f t="shared" si="47"/>
        <v>0</v>
      </c>
      <c r="BA114" s="437">
        <f t="shared" si="47"/>
        <v>0</v>
      </c>
      <c r="BB114" s="437">
        <f t="shared" si="47"/>
        <v>0</v>
      </c>
      <c r="BC114" s="437">
        <f>SUM(BC115:BC116)</f>
        <v>0</v>
      </c>
      <c r="BD114" s="437">
        <f t="shared" si="47"/>
        <v>0</v>
      </c>
      <c r="BE114" s="437">
        <f t="shared" si="47"/>
        <v>0</v>
      </c>
      <c r="BF114" s="437">
        <f t="shared" si="47"/>
        <v>0</v>
      </c>
      <c r="BG114" s="437">
        <f t="shared" si="47"/>
        <v>0</v>
      </c>
      <c r="BH114" s="437">
        <f>SUM(BH115:BH116)</f>
        <v>0</v>
      </c>
      <c r="BI114" s="337">
        <f t="shared" si="39"/>
        <v>0</v>
      </c>
      <c r="BJ114" s="438">
        <f>SUM(BJ115:BJ116)</f>
        <v>0</v>
      </c>
      <c r="BK114" s="437">
        <f>SUM(BK115:BK116)</f>
        <v>0</v>
      </c>
      <c r="BL114" s="337">
        <f t="shared" si="42"/>
        <v>0</v>
      </c>
      <c r="BM114" s="337">
        <f t="shared" si="43"/>
        <v>0</v>
      </c>
    </row>
    <row r="115" spans="1:65" ht="12.75">
      <c r="A115" s="529"/>
      <c r="B115" s="530"/>
      <c r="C115" s="531"/>
      <c r="D115" s="439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50"/>
      <c r="AF115" s="250"/>
      <c r="AG115" s="250"/>
      <c r="AH115" s="250"/>
      <c r="AI115" s="250"/>
      <c r="AJ115" s="250"/>
      <c r="AK115" s="532">
        <f t="shared" si="38"/>
        <v>0</v>
      </c>
      <c r="AL115" s="439"/>
      <c r="AM115" s="250"/>
      <c r="AN115" s="250"/>
      <c r="AO115" s="250"/>
      <c r="AP115" s="250"/>
      <c r="AQ115" s="250"/>
      <c r="AR115" s="250"/>
      <c r="AS115" s="250"/>
      <c r="AT115" s="250"/>
      <c r="AU115" s="250"/>
      <c r="AV115" s="250"/>
      <c r="AW115" s="250"/>
      <c r="AX115" s="250"/>
      <c r="AY115" s="250"/>
      <c r="AZ115" s="250"/>
      <c r="BA115" s="250"/>
      <c r="BB115" s="250"/>
      <c r="BC115" s="250"/>
      <c r="BD115" s="250"/>
      <c r="BE115" s="250"/>
      <c r="BF115" s="250"/>
      <c r="BG115" s="250"/>
      <c r="BH115" s="250"/>
      <c r="BI115" s="532">
        <f t="shared" si="39"/>
        <v>0</v>
      </c>
      <c r="BJ115" s="533"/>
      <c r="BK115" s="250"/>
      <c r="BL115" s="532">
        <f t="shared" si="42"/>
        <v>0</v>
      </c>
      <c r="BM115" s="532">
        <f t="shared" si="43"/>
        <v>0</v>
      </c>
    </row>
    <row r="116" spans="1:65" ht="12.75">
      <c r="A116" s="529"/>
      <c r="B116" s="530"/>
      <c r="C116" s="531"/>
      <c r="D116" s="439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250"/>
      <c r="AJ116" s="250"/>
      <c r="AK116" s="532">
        <f t="shared" si="38"/>
        <v>0</v>
      </c>
      <c r="AL116" s="439"/>
      <c r="AM116" s="250"/>
      <c r="AN116" s="250"/>
      <c r="AO116" s="250"/>
      <c r="AP116" s="250"/>
      <c r="AQ116" s="250"/>
      <c r="AR116" s="250"/>
      <c r="AS116" s="250"/>
      <c r="AT116" s="250"/>
      <c r="AU116" s="250"/>
      <c r="AV116" s="250"/>
      <c r="AW116" s="250"/>
      <c r="AX116" s="250"/>
      <c r="AY116" s="250"/>
      <c r="AZ116" s="250"/>
      <c r="BA116" s="250"/>
      <c r="BB116" s="250"/>
      <c r="BC116" s="250"/>
      <c r="BD116" s="250"/>
      <c r="BE116" s="250"/>
      <c r="BF116" s="250"/>
      <c r="BG116" s="250"/>
      <c r="BH116" s="250"/>
      <c r="BI116" s="532">
        <f t="shared" si="39"/>
        <v>0</v>
      </c>
      <c r="BJ116" s="533"/>
      <c r="BK116" s="250"/>
      <c r="BL116" s="532">
        <f t="shared" si="42"/>
        <v>0</v>
      </c>
      <c r="BM116" s="532">
        <f t="shared" si="43"/>
        <v>0</v>
      </c>
    </row>
    <row r="117" spans="1:65" s="528" customFormat="1" ht="12.75">
      <c r="A117" s="523" t="s">
        <v>279</v>
      </c>
      <c r="B117" s="524" t="s">
        <v>108</v>
      </c>
      <c r="C117" s="525" t="s">
        <v>528</v>
      </c>
      <c r="D117" s="527">
        <f aca="true" t="shared" si="48" ref="D117:AJ117">SUM(D118:D122)</f>
        <v>0</v>
      </c>
      <c r="E117" s="437">
        <f t="shared" si="48"/>
        <v>0</v>
      </c>
      <c r="F117" s="437">
        <f t="shared" si="48"/>
        <v>0</v>
      </c>
      <c r="G117" s="437">
        <f t="shared" si="48"/>
        <v>0</v>
      </c>
      <c r="H117" s="437">
        <f t="shared" si="48"/>
        <v>0</v>
      </c>
      <c r="I117" s="437">
        <f t="shared" si="48"/>
        <v>0</v>
      </c>
      <c r="J117" s="437">
        <f t="shared" si="48"/>
        <v>0</v>
      </c>
      <c r="K117" s="437">
        <f t="shared" si="48"/>
        <v>0</v>
      </c>
      <c r="L117" s="437">
        <f t="shared" si="48"/>
        <v>0</v>
      </c>
      <c r="M117" s="437">
        <f t="shared" si="48"/>
        <v>0</v>
      </c>
      <c r="N117" s="437">
        <f t="shared" si="48"/>
        <v>0</v>
      </c>
      <c r="O117" s="437">
        <f t="shared" si="48"/>
        <v>0</v>
      </c>
      <c r="P117" s="437">
        <f t="shared" si="48"/>
        <v>0</v>
      </c>
      <c r="Q117" s="437">
        <f t="shared" si="48"/>
        <v>0</v>
      </c>
      <c r="R117" s="437">
        <f t="shared" si="48"/>
        <v>0</v>
      </c>
      <c r="S117" s="437">
        <f t="shared" si="48"/>
        <v>0</v>
      </c>
      <c r="T117" s="437">
        <f t="shared" si="48"/>
        <v>59598</v>
      </c>
      <c r="U117" s="437">
        <f t="shared" si="48"/>
        <v>0</v>
      </c>
      <c r="V117" s="437">
        <f t="shared" si="48"/>
        <v>0</v>
      </c>
      <c r="W117" s="437">
        <f t="shared" si="48"/>
        <v>0</v>
      </c>
      <c r="X117" s="437">
        <f t="shared" si="48"/>
        <v>0</v>
      </c>
      <c r="Y117" s="437">
        <f t="shared" si="48"/>
        <v>0</v>
      </c>
      <c r="Z117" s="437">
        <f t="shared" si="48"/>
        <v>708</v>
      </c>
      <c r="AA117" s="437">
        <f t="shared" si="48"/>
        <v>0</v>
      </c>
      <c r="AB117" s="437">
        <f t="shared" si="48"/>
        <v>0</v>
      </c>
      <c r="AC117" s="437">
        <f t="shared" si="48"/>
        <v>0</v>
      </c>
      <c r="AD117" s="437">
        <f t="shared" si="48"/>
        <v>0</v>
      </c>
      <c r="AE117" s="437">
        <f t="shared" si="48"/>
        <v>0</v>
      </c>
      <c r="AF117" s="437">
        <f t="shared" si="48"/>
        <v>0</v>
      </c>
      <c r="AG117" s="437">
        <f t="shared" si="48"/>
        <v>0</v>
      </c>
      <c r="AH117" s="437">
        <f t="shared" si="48"/>
        <v>0</v>
      </c>
      <c r="AI117" s="437">
        <f t="shared" si="48"/>
        <v>0</v>
      </c>
      <c r="AJ117" s="437">
        <f t="shared" si="48"/>
        <v>0</v>
      </c>
      <c r="AK117" s="337">
        <f t="shared" si="38"/>
        <v>60306</v>
      </c>
      <c r="AL117" s="527">
        <f aca="true" t="shared" si="49" ref="AL117:BH117">SUM(AL118:AL122)</f>
        <v>0</v>
      </c>
      <c r="AM117" s="437">
        <f t="shared" si="49"/>
        <v>0</v>
      </c>
      <c r="AN117" s="437">
        <f t="shared" si="49"/>
        <v>0</v>
      </c>
      <c r="AO117" s="437">
        <f t="shared" si="49"/>
        <v>0</v>
      </c>
      <c r="AP117" s="437">
        <f t="shared" si="49"/>
        <v>0</v>
      </c>
      <c r="AQ117" s="437">
        <f t="shared" si="49"/>
        <v>0</v>
      </c>
      <c r="AR117" s="437">
        <f t="shared" si="49"/>
        <v>0</v>
      </c>
      <c r="AS117" s="437">
        <f t="shared" si="49"/>
        <v>0</v>
      </c>
      <c r="AT117" s="437">
        <f t="shared" si="49"/>
        <v>0</v>
      </c>
      <c r="AU117" s="437">
        <f t="shared" si="49"/>
        <v>0</v>
      </c>
      <c r="AV117" s="437">
        <f t="shared" si="49"/>
        <v>0</v>
      </c>
      <c r="AW117" s="437">
        <f t="shared" si="49"/>
        <v>0</v>
      </c>
      <c r="AX117" s="437">
        <f t="shared" si="49"/>
        <v>0</v>
      </c>
      <c r="AY117" s="437">
        <f t="shared" si="49"/>
        <v>0</v>
      </c>
      <c r="AZ117" s="437">
        <f t="shared" si="49"/>
        <v>0</v>
      </c>
      <c r="BA117" s="437">
        <f t="shared" si="49"/>
        <v>0</v>
      </c>
      <c r="BB117" s="437">
        <f t="shared" si="49"/>
        <v>0</v>
      </c>
      <c r="BC117" s="437">
        <f t="shared" si="49"/>
        <v>0</v>
      </c>
      <c r="BD117" s="437">
        <f t="shared" si="49"/>
        <v>0</v>
      </c>
      <c r="BE117" s="437">
        <f t="shared" si="49"/>
        <v>0</v>
      </c>
      <c r="BF117" s="437">
        <f t="shared" si="49"/>
        <v>0</v>
      </c>
      <c r="BG117" s="437">
        <f t="shared" si="49"/>
        <v>0</v>
      </c>
      <c r="BH117" s="437">
        <f t="shared" si="49"/>
        <v>0</v>
      </c>
      <c r="BI117" s="337">
        <f t="shared" si="39"/>
        <v>0</v>
      </c>
      <c r="BJ117" s="636">
        <f>SUM(BJ118:BJ122)</f>
        <v>0</v>
      </c>
      <c r="BK117" s="437">
        <f>SUM(BK118:BK122)</f>
        <v>0</v>
      </c>
      <c r="BL117" s="337">
        <f t="shared" si="42"/>
        <v>0</v>
      </c>
      <c r="BM117" s="337">
        <f t="shared" si="43"/>
        <v>60306</v>
      </c>
    </row>
    <row r="118" spans="1:65" ht="25.5">
      <c r="A118" s="529"/>
      <c r="B118" s="530"/>
      <c r="C118" s="531" t="s">
        <v>981</v>
      </c>
      <c r="D118" s="439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>
        <v>917</v>
      </c>
      <c r="U118" s="250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0"/>
      <c r="AH118" s="250"/>
      <c r="AI118" s="250"/>
      <c r="AJ118" s="250"/>
      <c r="AK118" s="532">
        <f t="shared" si="38"/>
        <v>917</v>
      </c>
      <c r="AL118" s="439"/>
      <c r="AM118" s="250"/>
      <c r="AN118" s="250"/>
      <c r="AO118" s="250"/>
      <c r="AP118" s="250"/>
      <c r="AQ118" s="250"/>
      <c r="AR118" s="250"/>
      <c r="AS118" s="250"/>
      <c r="AT118" s="250"/>
      <c r="AU118" s="250"/>
      <c r="AV118" s="250"/>
      <c r="AW118" s="250"/>
      <c r="AX118" s="250"/>
      <c r="AY118" s="250"/>
      <c r="AZ118" s="250"/>
      <c r="BA118" s="250"/>
      <c r="BB118" s="250"/>
      <c r="BC118" s="250"/>
      <c r="BD118" s="250"/>
      <c r="BE118" s="250"/>
      <c r="BF118" s="250"/>
      <c r="BG118" s="250"/>
      <c r="BH118" s="250"/>
      <c r="BI118" s="532">
        <f t="shared" si="39"/>
        <v>0</v>
      </c>
      <c r="BJ118" s="533"/>
      <c r="BK118" s="250"/>
      <c r="BL118" s="532">
        <f t="shared" si="42"/>
        <v>0</v>
      </c>
      <c r="BM118" s="532">
        <f t="shared" si="43"/>
        <v>917</v>
      </c>
    </row>
    <row r="119" spans="1:65" ht="12.75">
      <c r="A119" s="529"/>
      <c r="B119" s="530"/>
      <c r="C119" s="531" t="s">
        <v>891</v>
      </c>
      <c r="D119" s="439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>
        <v>58681</v>
      </c>
      <c r="U119" s="250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50"/>
      <c r="AF119" s="250"/>
      <c r="AG119" s="250"/>
      <c r="AH119" s="250"/>
      <c r="AI119" s="250"/>
      <c r="AJ119" s="250"/>
      <c r="AK119" s="532">
        <f t="shared" si="38"/>
        <v>58681</v>
      </c>
      <c r="AL119" s="439"/>
      <c r="AM119" s="250"/>
      <c r="AN119" s="250"/>
      <c r="AO119" s="250"/>
      <c r="AP119" s="250"/>
      <c r="AQ119" s="250"/>
      <c r="AR119" s="250"/>
      <c r="AS119" s="250"/>
      <c r="AT119" s="250"/>
      <c r="AU119" s="250"/>
      <c r="AV119" s="250"/>
      <c r="AW119" s="250"/>
      <c r="AX119" s="250"/>
      <c r="AY119" s="250"/>
      <c r="AZ119" s="250"/>
      <c r="BA119" s="250"/>
      <c r="BB119" s="250"/>
      <c r="BC119" s="250"/>
      <c r="BD119" s="250"/>
      <c r="BE119" s="250"/>
      <c r="BF119" s="250"/>
      <c r="BG119" s="250"/>
      <c r="BH119" s="250"/>
      <c r="BI119" s="532">
        <f t="shared" si="39"/>
        <v>0</v>
      </c>
      <c r="BJ119" s="533"/>
      <c r="BK119" s="250"/>
      <c r="BL119" s="532">
        <f t="shared" si="42"/>
        <v>0</v>
      </c>
      <c r="BM119" s="532">
        <f t="shared" si="43"/>
        <v>58681</v>
      </c>
    </row>
    <row r="120" spans="1:65" ht="25.5">
      <c r="A120" s="529"/>
      <c r="B120" s="530"/>
      <c r="C120" s="531" t="s">
        <v>1107</v>
      </c>
      <c r="D120" s="439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>
        <v>708</v>
      </c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  <c r="AK120" s="532">
        <f t="shared" si="38"/>
        <v>708</v>
      </c>
      <c r="AL120" s="439"/>
      <c r="AM120" s="250"/>
      <c r="AN120" s="250"/>
      <c r="AO120" s="250"/>
      <c r="AP120" s="250"/>
      <c r="AQ120" s="250"/>
      <c r="AR120" s="250"/>
      <c r="AS120" s="250"/>
      <c r="AT120" s="250"/>
      <c r="AU120" s="250"/>
      <c r="AV120" s="250"/>
      <c r="AW120" s="250"/>
      <c r="AX120" s="250"/>
      <c r="AY120" s="250"/>
      <c r="AZ120" s="250"/>
      <c r="BA120" s="250"/>
      <c r="BB120" s="250"/>
      <c r="BC120" s="250"/>
      <c r="BD120" s="250"/>
      <c r="BE120" s="250"/>
      <c r="BF120" s="250"/>
      <c r="BG120" s="250"/>
      <c r="BH120" s="250"/>
      <c r="BI120" s="532">
        <f t="shared" si="39"/>
        <v>0</v>
      </c>
      <c r="BJ120" s="533"/>
      <c r="BK120" s="250"/>
      <c r="BL120" s="532">
        <f t="shared" si="42"/>
        <v>0</v>
      </c>
      <c r="BM120" s="532">
        <f t="shared" si="43"/>
        <v>708</v>
      </c>
    </row>
    <row r="121" spans="1:65" s="631" customFormat="1" ht="12.75">
      <c r="A121" s="529"/>
      <c r="B121" s="530"/>
      <c r="C121" s="531"/>
      <c r="D121" s="439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  <c r="Z121" s="250"/>
      <c r="AA121" s="250"/>
      <c r="AB121" s="250"/>
      <c r="AC121" s="250"/>
      <c r="AD121" s="250"/>
      <c r="AE121" s="250"/>
      <c r="AF121" s="250"/>
      <c r="AG121" s="250"/>
      <c r="AH121" s="250"/>
      <c r="AI121" s="250"/>
      <c r="AJ121" s="250"/>
      <c r="AK121" s="532">
        <f t="shared" si="38"/>
        <v>0</v>
      </c>
      <c r="AL121" s="439"/>
      <c r="AM121" s="250"/>
      <c r="AN121" s="250"/>
      <c r="AO121" s="250"/>
      <c r="AP121" s="250"/>
      <c r="AQ121" s="250"/>
      <c r="AR121" s="250"/>
      <c r="AS121" s="250"/>
      <c r="AT121" s="250"/>
      <c r="AU121" s="250"/>
      <c r="AV121" s="250"/>
      <c r="AW121" s="250"/>
      <c r="AX121" s="250"/>
      <c r="AY121" s="250"/>
      <c r="AZ121" s="250"/>
      <c r="BA121" s="250"/>
      <c r="BB121" s="250"/>
      <c r="BC121" s="250"/>
      <c r="BD121" s="250"/>
      <c r="BE121" s="250"/>
      <c r="BF121" s="250"/>
      <c r="BG121" s="250"/>
      <c r="BH121" s="250"/>
      <c r="BI121" s="532">
        <f t="shared" si="39"/>
        <v>0</v>
      </c>
      <c r="BJ121" s="533"/>
      <c r="BK121" s="250"/>
      <c r="BL121" s="532">
        <f t="shared" si="42"/>
        <v>0</v>
      </c>
      <c r="BM121" s="532">
        <f t="shared" si="43"/>
        <v>0</v>
      </c>
    </row>
    <row r="122" spans="1:65" ht="12.75">
      <c r="A122" s="529"/>
      <c r="B122" s="530"/>
      <c r="C122" s="531"/>
      <c r="D122" s="439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S122" s="250"/>
      <c r="T122" s="250"/>
      <c r="U122" s="250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50"/>
      <c r="AF122" s="250"/>
      <c r="AG122" s="250"/>
      <c r="AH122" s="250"/>
      <c r="AI122" s="250"/>
      <c r="AJ122" s="250"/>
      <c r="AK122" s="532">
        <f t="shared" si="38"/>
        <v>0</v>
      </c>
      <c r="AL122" s="439"/>
      <c r="AM122" s="250"/>
      <c r="AN122" s="250"/>
      <c r="AO122" s="250"/>
      <c r="AP122" s="250"/>
      <c r="AQ122" s="250"/>
      <c r="AR122" s="250"/>
      <c r="AS122" s="250"/>
      <c r="AT122" s="250"/>
      <c r="AU122" s="250"/>
      <c r="AV122" s="250"/>
      <c r="AW122" s="250"/>
      <c r="AX122" s="250"/>
      <c r="AY122" s="250"/>
      <c r="AZ122" s="250"/>
      <c r="BA122" s="250"/>
      <c r="BB122" s="250"/>
      <c r="BC122" s="250"/>
      <c r="BD122" s="250"/>
      <c r="BE122" s="250"/>
      <c r="BF122" s="250"/>
      <c r="BG122" s="250"/>
      <c r="BH122" s="250"/>
      <c r="BI122" s="532">
        <f t="shared" si="39"/>
        <v>0</v>
      </c>
      <c r="BJ122" s="533"/>
      <c r="BK122" s="250"/>
      <c r="BL122" s="532">
        <f t="shared" si="42"/>
        <v>0</v>
      </c>
      <c r="BM122" s="532">
        <f t="shared" si="43"/>
        <v>0</v>
      </c>
    </row>
    <row r="123" spans="1:65" s="528" customFormat="1" ht="12.75">
      <c r="A123" s="523" t="s">
        <v>280</v>
      </c>
      <c r="B123" s="524" t="s">
        <v>109</v>
      </c>
      <c r="C123" s="525" t="s">
        <v>661</v>
      </c>
      <c r="D123" s="527">
        <f aca="true" t="shared" si="50" ref="D123:AJ123">SUM(D124:D125)</f>
        <v>0</v>
      </c>
      <c r="E123" s="437">
        <f t="shared" si="50"/>
        <v>0</v>
      </c>
      <c r="F123" s="437">
        <f t="shared" si="50"/>
        <v>0</v>
      </c>
      <c r="G123" s="437">
        <f t="shared" si="50"/>
        <v>0</v>
      </c>
      <c r="H123" s="437">
        <f t="shared" si="50"/>
        <v>0</v>
      </c>
      <c r="I123" s="437">
        <f t="shared" si="50"/>
        <v>0</v>
      </c>
      <c r="J123" s="437">
        <f t="shared" si="50"/>
        <v>0</v>
      </c>
      <c r="K123" s="437">
        <f t="shared" si="50"/>
        <v>0</v>
      </c>
      <c r="L123" s="437">
        <f t="shared" si="50"/>
        <v>0</v>
      </c>
      <c r="M123" s="437">
        <f t="shared" si="50"/>
        <v>0</v>
      </c>
      <c r="N123" s="437">
        <f t="shared" si="50"/>
        <v>0</v>
      </c>
      <c r="O123" s="437">
        <f t="shared" si="50"/>
        <v>0</v>
      </c>
      <c r="P123" s="437">
        <f>SUM(P124:P125)</f>
        <v>0</v>
      </c>
      <c r="Q123" s="437">
        <f t="shared" si="50"/>
        <v>0</v>
      </c>
      <c r="R123" s="437">
        <f t="shared" si="50"/>
        <v>0</v>
      </c>
      <c r="S123" s="437">
        <f t="shared" si="50"/>
        <v>0</v>
      </c>
      <c r="T123" s="437">
        <f t="shared" si="50"/>
        <v>0</v>
      </c>
      <c r="U123" s="437">
        <f t="shared" si="50"/>
        <v>0</v>
      </c>
      <c r="V123" s="437">
        <f t="shared" si="50"/>
        <v>0</v>
      </c>
      <c r="W123" s="437">
        <f t="shared" si="50"/>
        <v>0</v>
      </c>
      <c r="X123" s="437">
        <f t="shared" si="50"/>
        <v>0</v>
      </c>
      <c r="Y123" s="437">
        <f t="shared" si="50"/>
        <v>0</v>
      </c>
      <c r="Z123" s="437">
        <f t="shared" si="50"/>
        <v>0</v>
      </c>
      <c r="AA123" s="437">
        <f t="shared" si="50"/>
        <v>0</v>
      </c>
      <c r="AB123" s="437">
        <f t="shared" si="50"/>
        <v>0</v>
      </c>
      <c r="AC123" s="437">
        <f>SUM(AC124:AC125)</f>
        <v>0</v>
      </c>
      <c r="AD123" s="437">
        <f t="shared" si="50"/>
        <v>0</v>
      </c>
      <c r="AE123" s="437">
        <f>SUM(AE124:AE125)</f>
        <v>0</v>
      </c>
      <c r="AF123" s="437">
        <f t="shared" si="50"/>
        <v>0</v>
      </c>
      <c r="AG123" s="437">
        <f t="shared" si="50"/>
        <v>0</v>
      </c>
      <c r="AH123" s="437">
        <f t="shared" si="50"/>
        <v>0</v>
      </c>
      <c r="AI123" s="437">
        <f t="shared" si="50"/>
        <v>0</v>
      </c>
      <c r="AJ123" s="437">
        <f t="shared" si="50"/>
        <v>0</v>
      </c>
      <c r="AK123" s="337">
        <f t="shared" si="38"/>
        <v>0</v>
      </c>
      <c r="AL123" s="527">
        <f aca="true" t="shared" si="51" ref="AL123:BG123">SUM(AL124:AL125)</f>
        <v>0</v>
      </c>
      <c r="AM123" s="437">
        <f t="shared" si="51"/>
        <v>0</v>
      </c>
      <c r="AN123" s="437">
        <f>SUM(AN124:AN125)</f>
        <v>0</v>
      </c>
      <c r="AO123" s="437">
        <f t="shared" si="51"/>
        <v>0</v>
      </c>
      <c r="AP123" s="437">
        <f t="shared" si="51"/>
        <v>0</v>
      </c>
      <c r="AQ123" s="437">
        <f>SUM(AQ124:AQ125)</f>
        <v>0</v>
      </c>
      <c r="AR123" s="437">
        <f>SUM(AR124:AR125)</f>
        <v>0</v>
      </c>
      <c r="AS123" s="437">
        <f t="shared" si="51"/>
        <v>0</v>
      </c>
      <c r="AT123" s="437">
        <f t="shared" si="51"/>
        <v>0</v>
      </c>
      <c r="AU123" s="437">
        <f>SUM(AU124:AU125)</f>
        <v>0</v>
      </c>
      <c r="AV123" s="437">
        <f>SUM(AV124:AV125)</f>
        <v>0</v>
      </c>
      <c r="AW123" s="437">
        <f t="shared" si="51"/>
        <v>0</v>
      </c>
      <c r="AX123" s="437">
        <f t="shared" si="51"/>
        <v>0</v>
      </c>
      <c r="AY123" s="437">
        <f t="shared" si="51"/>
        <v>0</v>
      </c>
      <c r="AZ123" s="437">
        <f t="shared" si="51"/>
        <v>0</v>
      </c>
      <c r="BA123" s="437">
        <f t="shared" si="51"/>
        <v>0</v>
      </c>
      <c r="BB123" s="437">
        <f t="shared" si="51"/>
        <v>0</v>
      </c>
      <c r="BC123" s="437">
        <f>SUM(BC124:BC125)</f>
        <v>0</v>
      </c>
      <c r="BD123" s="437">
        <f t="shared" si="51"/>
        <v>0</v>
      </c>
      <c r="BE123" s="437">
        <f t="shared" si="51"/>
        <v>0</v>
      </c>
      <c r="BF123" s="437">
        <f t="shared" si="51"/>
        <v>0</v>
      </c>
      <c r="BG123" s="437">
        <f t="shared" si="51"/>
        <v>0</v>
      </c>
      <c r="BH123" s="437">
        <f>SUM(BH124:BH125)</f>
        <v>0</v>
      </c>
      <c r="BI123" s="337">
        <f t="shared" si="39"/>
        <v>0</v>
      </c>
      <c r="BJ123" s="438">
        <f>SUM(BJ124:BJ125)</f>
        <v>0</v>
      </c>
      <c r="BK123" s="437">
        <f>SUM(BK124:BK125)</f>
        <v>0</v>
      </c>
      <c r="BL123" s="337">
        <f t="shared" si="42"/>
        <v>0</v>
      </c>
      <c r="BM123" s="337">
        <f t="shared" si="43"/>
        <v>0</v>
      </c>
    </row>
    <row r="124" spans="1:65" ht="12.75">
      <c r="A124" s="529"/>
      <c r="B124" s="530"/>
      <c r="C124" s="531"/>
      <c r="D124" s="439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  <c r="T124" s="250"/>
      <c r="U124" s="250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0"/>
      <c r="AK124" s="532">
        <f t="shared" si="38"/>
        <v>0</v>
      </c>
      <c r="AL124" s="439"/>
      <c r="AM124" s="250"/>
      <c r="AN124" s="250"/>
      <c r="AO124" s="250"/>
      <c r="AP124" s="250"/>
      <c r="AQ124" s="250"/>
      <c r="AR124" s="250"/>
      <c r="AS124" s="250"/>
      <c r="AT124" s="250"/>
      <c r="AU124" s="250"/>
      <c r="AV124" s="250"/>
      <c r="AW124" s="250"/>
      <c r="AX124" s="250"/>
      <c r="AY124" s="250"/>
      <c r="AZ124" s="250"/>
      <c r="BA124" s="250"/>
      <c r="BB124" s="250"/>
      <c r="BC124" s="250"/>
      <c r="BD124" s="250"/>
      <c r="BE124" s="250"/>
      <c r="BF124" s="250"/>
      <c r="BG124" s="250"/>
      <c r="BH124" s="250"/>
      <c r="BI124" s="532">
        <f t="shared" si="39"/>
        <v>0</v>
      </c>
      <c r="BJ124" s="533"/>
      <c r="BK124" s="250"/>
      <c r="BL124" s="532">
        <f t="shared" si="42"/>
        <v>0</v>
      </c>
      <c r="BM124" s="532">
        <f t="shared" si="43"/>
        <v>0</v>
      </c>
    </row>
    <row r="125" spans="1:65" ht="12.75">
      <c r="A125" s="529"/>
      <c r="B125" s="530"/>
      <c r="C125" s="531"/>
      <c r="D125" s="439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50"/>
      <c r="AF125" s="250"/>
      <c r="AG125" s="250"/>
      <c r="AH125" s="250"/>
      <c r="AI125" s="250"/>
      <c r="AJ125" s="250"/>
      <c r="AK125" s="532">
        <f t="shared" si="38"/>
        <v>0</v>
      </c>
      <c r="AL125" s="439"/>
      <c r="AM125" s="250"/>
      <c r="AN125" s="250"/>
      <c r="AO125" s="250"/>
      <c r="AP125" s="250"/>
      <c r="AQ125" s="250"/>
      <c r="AR125" s="250"/>
      <c r="AS125" s="250"/>
      <c r="AT125" s="250"/>
      <c r="AU125" s="250"/>
      <c r="AV125" s="250"/>
      <c r="AW125" s="250"/>
      <c r="AX125" s="250"/>
      <c r="AY125" s="250"/>
      <c r="AZ125" s="250"/>
      <c r="BA125" s="250"/>
      <c r="BB125" s="250"/>
      <c r="BC125" s="250"/>
      <c r="BD125" s="250"/>
      <c r="BE125" s="250"/>
      <c r="BF125" s="250"/>
      <c r="BG125" s="250"/>
      <c r="BH125" s="250"/>
      <c r="BI125" s="532">
        <f t="shared" si="39"/>
        <v>0</v>
      </c>
      <c r="BJ125" s="533"/>
      <c r="BK125" s="250"/>
      <c r="BL125" s="532">
        <f t="shared" si="42"/>
        <v>0</v>
      </c>
      <c r="BM125" s="532">
        <f t="shared" si="43"/>
        <v>0</v>
      </c>
    </row>
    <row r="126" spans="1:65" s="528" customFormat="1" ht="12.75" customHeight="1">
      <c r="A126" s="523" t="s">
        <v>281</v>
      </c>
      <c r="B126" s="524" t="s">
        <v>110</v>
      </c>
      <c r="C126" s="525" t="s">
        <v>530</v>
      </c>
      <c r="D126" s="527">
        <f aca="true" t="shared" si="52" ref="D126:AJ126">SUM(D127:D129)</f>
        <v>0</v>
      </c>
      <c r="E126" s="437">
        <f t="shared" si="52"/>
        <v>0</v>
      </c>
      <c r="F126" s="437">
        <f t="shared" si="52"/>
        <v>0</v>
      </c>
      <c r="G126" s="437">
        <f t="shared" si="52"/>
        <v>0</v>
      </c>
      <c r="H126" s="437">
        <f t="shared" si="52"/>
        <v>0</v>
      </c>
      <c r="I126" s="437">
        <f t="shared" si="52"/>
        <v>0</v>
      </c>
      <c r="J126" s="437">
        <f t="shared" si="52"/>
        <v>0</v>
      </c>
      <c r="K126" s="437">
        <f t="shared" si="52"/>
        <v>0</v>
      </c>
      <c r="L126" s="437">
        <f t="shared" si="52"/>
        <v>0</v>
      </c>
      <c r="M126" s="437">
        <f t="shared" si="52"/>
        <v>0</v>
      </c>
      <c r="N126" s="437">
        <f t="shared" si="52"/>
        <v>0</v>
      </c>
      <c r="O126" s="437">
        <f t="shared" si="52"/>
        <v>0</v>
      </c>
      <c r="P126" s="437">
        <f t="shared" si="52"/>
        <v>0</v>
      </c>
      <c r="Q126" s="437">
        <f t="shared" si="52"/>
        <v>0</v>
      </c>
      <c r="R126" s="437">
        <f t="shared" si="52"/>
        <v>0</v>
      </c>
      <c r="S126" s="437">
        <f t="shared" si="52"/>
        <v>0</v>
      </c>
      <c r="T126" s="437">
        <f t="shared" si="52"/>
        <v>0</v>
      </c>
      <c r="U126" s="437">
        <f t="shared" si="52"/>
        <v>5000</v>
      </c>
      <c r="V126" s="437">
        <f t="shared" si="52"/>
        <v>0</v>
      </c>
      <c r="W126" s="437">
        <f t="shared" si="52"/>
        <v>0</v>
      </c>
      <c r="X126" s="437">
        <f t="shared" si="52"/>
        <v>0</v>
      </c>
      <c r="Y126" s="437">
        <f t="shared" si="52"/>
        <v>0</v>
      </c>
      <c r="Z126" s="437">
        <f t="shared" si="52"/>
        <v>0</v>
      </c>
      <c r="AA126" s="437">
        <f t="shared" si="52"/>
        <v>0</v>
      </c>
      <c r="AB126" s="437">
        <f t="shared" si="52"/>
        <v>0</v>
      </c>
      <c r="AC126" s="437">
        <f t="shared" si="52"/>
        <v>0</v>
      </c>
      <c r="AD126" s="437">
        <f t="shared" si="52"/>
        <v>0</v>
      </c>
      <c r="AE126" s="437">
        <f t="shared" si="52"/>
        <v>0</v>
      </c>
      <c r="AF126" s="437">
        <f t="shared" si="52"/>
        <v>0</v>
      </c>
      <c r="AG126" s="437">
        <f t="shared" si="52"/>
        <v>0</v>
      </c>
      <c r="AH126" s="437">
        <f t="shared" si="52"/>
        <v>0</v>
      </c>
      <c r="AI126" s="437">
        <f t="shared" si="52"/>
        <v>0</v>
      </c>
      <c r="AJ126" s="437">
        <f t="shared" si="52"/>
        <v>0</v>
      </c>
      <c r="AK126" s="337">
        <f t="shared" si="38"/>
        <v>5000</v>
      </c>
      <c r="AL126" s="527">
        <f aca="true" t="shared" si="53" ref="AL126:BH126">SUM(AL127:AL129)</f>
        <v>0</v>
      </c>
      <c r="AM126" s="437">
        <f t="shared" si="53"/>
        <v>0</v>
      </c>
      <c r="AN126" s="437">
        <f t="shared" si="53"/>
        <v>0</v>
      </c>
      <c r="AO126" s="437">
        <f t="shared" si="53"/>
        <v>0</v>
      </c>
      <c r="AP126" s="437">
        <f t="shared" si="53"/>
        <v>0</v>
      </c>
      <c r="AQ126" s="437">
        <f t="shared" si="53"/>
        <v>0</v>
      </c>
      <c r="AR126" s="437">
        <f t="shared" si="53"/>
        <v>0</v>
      </c>
      <c r="AS126" s="437">
        <f t="shared" si="53"/>
        <v>0</v>
      </c>
      <c r="AT126" s="437">
        <f t="shared" si="53"/>
        <v>7000</v>
      </c>
      <c r="AU126" s="437">
        <f t="shared" si="53"/>
        <v>0</v>
      </c>
      <c r="AV126" s="437">
        <f t="shared" si="53"/>
        <v>0</v>
      </c>
      <c r="AW126" s="437">
        <f t="shared" si="53"/>
        <v>0</v>
      </c>
      <c r="AX126" s="437">
        <f t="shared" si="53"/>
        <v>0</v>
      </c>
      <c r="AY126" s="437">
        <f t="shared" si="53"/>
        <v>0</v>
      </c>
      <c r="AZ126" s="437">
        <f t="shared" si="53"/>
        <v>0</v>
      </c>
      <c r="BA126" s="437">
        <f t="shared" si="53"/>
        <v>0</v>
      </c>
      <c r="BB126" s="437">
        <f t="shared" si="53"/>
        <v>0</v>
      </c>
      <c r="BC126" s="437">
        <f t="shared" si="53"/>
        <v>0</v>
      </c>
      <c r="BD126" s="437">
        <f t="shared" si="53"/>
        <v>0</v>
      </c>
      <c r="BE126" s="437">
        <f t="shared" si="53"/>
        <v>0</v>
      </c>
      <c r="BF126" s="437">
        <f t="shared" si="53"/>
        <v>0</v>
      </c>
      <c r="BG126" s="437">
        <f t="shared" si="53"/>
        <v>0</v>
      </c>
      <c r="BH126" s="437">
        <f t="shared" si="53"/>
        <v>0</v>
      </c>
      <c r="BI126" s="337">
        <f t="shared" si="39"/>
        <v>7000</v>
      </c>
      <c r="BJ126" s="438">
        <f>SUM(BJ127:BJ129)</f>
        <v>0</v>
      </c>
      <c r="BK126" s="437">
        <f>SUM(BK127:BK129)</f>
        <v>0</v>
      </c>
      <c r="BL126" s="337">
        <f t="shared" si="42"/>
        <v>0</v>
      </c>
      <c r="BM126" s="337">
        <f t="shared" si="43"/>
        <v>12000</v>
      </c>
    </row>
    <row r="127" spans="1:65" ht="25.5">
      <c r="A127" s="529"/>
      <c r="B127" s="530"/>
      <c r="C127" s="531" t="s">
        <v>922</v>
      </c>
      <c r="D127" s="439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S127" s="250"/>
      <c r="T127" s="250"/>
      <c r="U127" s="250">
        <v>5000</v>
      </c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50"/>
      <c r="AH127" s="250"/>
      <c r="AI127" s="250"/>
      <c r="AJ127" s="250"/>
      <c r="AK127" s="532">
        <f t="shared" si="38"/>
        <v>5000</v>
      </c>
      <c r="AL127" s="439"/>
      <c r="AM127" s="250"/>
      <c r="AN127" s="250"/>
      <c r="AO127" s="250"/>
      <c r="AP127" s="250"/>
      <c r="AQ127" s="250"/>
      <c r="AR127" s="250"/>
      <c r="AS127" s="250"/>
      <c r="AT127" s="250"/>
      <c r="AU127" s="250"/>
      <c r="AV127" s="250"/>
      <c r="AW127" s="250"/>
      <c r="AX127" s="250"/>
      <c r="AY127" s="250"/>
      <c r="AZ127" s="250"/>
      <c r="BA127" s="250"/>
      <c r="BB127" s="250"/>
      <c r="BC127" s="250"/>
      <c r="BD127" s="250"/>
      <c r="BE127" s="250"/>
      <c r="BF127" s="250"/>
      <c r="BG127" s="250"/>
      <c r="BH127" s="250"/>
      <c r="BI127" s="532">
        <f t="shared" si="39"/>
        <v>0</v>
      </c>
      <c r="BJ127" s="533"/>
      <c r="BK127" s="250"/>
      <c r="BL127" s="532">
        <f t="shared" si="42"/>
        <v>0</v>
      </c>
      <c r="BM127" s="532">
        <f t="shared" si="43"/>
        <v>5000</v>
      </c>
    </row>
    <row r="128" spans="1:65" ht="12.75">
      <c r="A128" s="529"/>
      <c r="B128" s="530"/>
      <c r="C128" s="531" t="s">
        <v>923</v>
      </c>
      <c r="D128" s="439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S128" s="250"/>
      <c r="T128" s="250"/>
      <c r="U128" s="250"/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50"/>
      <c r="AF128" s="250"/>
      <c r="AG128" s="250"/>
      <c r="AH128" s="250"/>
      <c r="AI128" s="250"/>
      <c r="AJ128" s="250"/>
      <c r="AK128" s="532">
        <f t="shared" si="38"/>
        <v>0</v>
      </c>
      <c r="AL128" s="439"/>
      <c r="AM128" s="250"/>
      <c r="AN128" s="250"/>
      <c r="AO128" s="250"/>
      <c r="AP128" s="250"/>
      <c r="AQ128" s="250"/>
      <c r="AR128" s="250"/>
      <c r="AS128" s="250"/>
      <c r="AT128" s="250">
        <v>7000</v>
      </c>
      <c r="AU128" s="250"/>
      <c r="AV128" s="250"/>
      <c r="AW128" s="250"/>
      <c r="AX128" s="250"/>
      <c r="AY128" s="250"/>
      <c r="AZ128" s="250"/>
      <c r="BA128" s="250"/>
      <c r="BB128" s="250"/>
      <c r="BC128" s="250"/>
      <c r="BD128" s="250"/>
      <c r="BE128" s="250"/>
      <c r="BF128" s="250"/>
      <c r="BG128" s="250"/>
      <c r="BH128" s="250"/>
      <c r="BI128" s="532">
        <f t="shared" si="39"/>
        <v>7000</v>
      </c>
      <c r="BJ128" s="533"/>
      <c r="BK128" s="250"/>
      <c r="BL128" s="532">
        <f t="shared" si="42"/>
        <v>0</v>
      </c>
      <c r="BM128" s="532">
        <f t="shared" si="43"/>
        <v>7000</v>
      </c>
    </row>
    <row r="129" spans="1:65" ht="12.75">
      <c r="A129" s="529"/>
      <c r="B129" s="530"/>
      <c r="C129" s="531"/>
      <c r="D129" s="439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S129" s="250"/>
      <c r="T129" s="250"/>
      <c r="U129" s="250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/>
      <c r="AK129" s="532">
        <f t="shared" si="38"/>
        <v>0</v>
      </c>
      <c r="AL129" s="439"/>
      <c r="AM129" s="250"/>
      <c r="AN129" s="250"/>
      <c r="AO129" s="250"/>
      <c r="AP129" s="250"/>
      <c r="AQ129" s="250"/>
      <c r="AR129" s="250"/>
      <c r="AS129" s="250"/>
      <c r="AT129" s="250"/>
      <c r="AU129" s="250"/>
      <c r="AV129" s="250"/>
      <c r="AW129" s="250"/>
      <c r="AX129" s="250"/>
      <c r="AY129" s="250"/>
      <c r="AZ129" s="250"/>
      <c r="BA129" s="250"/>
      <c r="BB129" s="250"/>
      <c r="BC129" s="250"/>
      <c r="BD129" s="250"/>
      <c r="BE129" s="250"/>
      <c r="BF129" s="250"/>
      <c r="BG129" s="250"/>
      <c r="BH129" s="250"/>
      <c r="BI129" s="532">
        <f t="shared" si="39"/>
        <v>0</v>
      </c>
      <c r="BJ129" s="533"/>
      <c r="BK129" s="250"/>
      <c r="BL129" s="532">
        <f t="shared" si="42"/>
        <v>0</v>
      </c>
      <c r="BM129" s="532">
        <f t="shared" si="43"/>
        <v>0</v>
      </c>
    </row>
    <row r="130" spans="1:65" s="528" customFormat="1" ht="12.75">
      <c r="A130" s="523" t="s">
        <v>282</v>
      </c>
      <c r="B130" s="524" t="s">
        <v>111</v>
      </c>
      <c r="C130" s="525" t="s">
        <v>365</v>
      </c>
      <c r="D130" s="527">
        <f aca="true" t="shared" si="54" ref="D130:AJ130">SUM(D131:D132)</f>
        <v>0</v>
      </c>
      <c r="E130" s="437">
        <f t="shared" si="54"/>
        <v>0</v>
      </c>
      <c r="F130" s="437">
        <f t="shared" si="54"/>
        <v>0</v>
      </c>
      <c r="G130" s="437">
        <f t="shared" si="54"/>
        <v>0</v>
      </c>
      <c r="H130" s="437">
        <f t="shared" si="54"/>
        <v>0</v>
      </c>
      <c r="I130" s="437">
        <f t="shared" si="54"/>
        <v>0</v>
      </c>
      <c r="J130" s="437">
        <f t="shared" si="54"/>
        <v>0</v>
      </c>
      <c r="K130" s="437">
        <f t="shared" si="54"/>
        <v>0</v>
      </c>
      <c r="L130" s="437">
        <f t="shared" si="54"/>
        <v>0</v>
      </c>
      <c r="M130" s="437">
        <f t="shared" si="54"/>
        <v>0</v>
      </c>
      <c r="N130" s="437">
        <f t="shared" si="54"/>
        <v>0</v>
      </c>
      <c r="O130" s="437">
        <f t="shared" si="54"/>
        <v>0</v>
      </c>
      <c r="P130" s="437">
        <f>SUM(P131:P132)</f>
        <v>0</v>
      </c>
      <c r="Q130" s="437">
        <f t="shared" si="54"/>
        <v>0</v>
      </c>
      <c r="R130" s="437">
        <f t="shared" si="54"/>
        <v>0</v>
      </c>
      <c r="S130" s="437">
        <f t="shared" si="54"/>
        <v>0</v>
      </c>
      <c r="T130" s="437">
        <f t="shared" si="54"/>
        <v>0</v>
      </c>
      <c r="U130" s="437">
        <f t="shared" si="54"/>
        <v>0</v>
      </c>
      <c r="V130" s="437">
        <f t="shared" si="54"/>
        <v>0</v>
      </c>
      <c r="W130" s="437">
        <f t="shared" si="54"/>
        <v>0</v>
      </c>
      <c r="X130" s="437">
        <f t="shared" si="54"/>
        <v>0</v>
      </c>
      <c r="Y130" s="437">
        <f t="shared" si="54"/>
        <v>0</v>
      </c>
      <c r="Z130" s="437">
        <f t="shared" si="54"/>
        <v>0</v>
      </c>
      <c r="AA130" s="437">
        <f t="shared" si="54"/>
        <v>0</v>
      </c>
      <c r="AB130" s="437">
        <f t="shared" si="54"/>
        <v>0</v>
      </c>
      <c r="AC130" s="437">
        <f>SUM(AC131:AC132)</f>
        <v>0</v>
      </c>
      <c r="AD130" s="437">
        <f t="shared" si="54"/>
        <v>0</v>
      </c>
      <c r="AE130" s="437">
        <f>SUM(AE131:AE132)</f>
        <v>0</v>
      </c>
      <c r="AF130" s="437">
        <f t="shared" si="54"/>
        <v>0</v>
      </c>
      <c r="AG130" s="437">
        <f t="shared" si="54"/>
        <v>0</v>
      </c>
      <c r="AH130" s="437">
        <f t="shared" si="54"/>
        <v>0</v>
      </c>
      <c r="AI130" s="437">
        <f t="shared" si="54"/>
        <v>0</v>
      </c>
      <c r="AJ130" s="437">
        <f t="shared" si="54"/>
        <v>0</v>
      </c>
      <c r="AK130" s="337">
        <f t="shared" si="38"/>
        <v>0</v>
      </c>
      <c r="AL130" s="527">
        <f aca="true" t="shared" si="55" ref="AL130:BG130">SUM(AL131:AL132)</f>
        <v>0</v>
      </c>
      <c r="AM130" s="437">
        <f t="shared" si="55"/>
        <v>0</v>
      </c>
      <c r="AN130" s="437">
        <f>SUM(AN131:AN132)</f>
        <v>0</v>
      </c>
      <c r="AO130" s="437">
        <f t="shared" si="55"/>
        <v>0</v>
      </c>
      <c r="AP130" s="437">
        <f t="shared" si="55"/>
        <v>0</v>
      </c>
      <c r="AQ130" s="437">
        <f>SUM(AQ131:AQ132)</f>
        <v>0</v>
      </c>
      <c r="AR130" s="437">
        <f>SUM(AR131:AR132)</f>
        <v>0</v>
      </c>
      <c r="AS130" s="437">
        <f t="shared" si="55"/>
        <v>0</v>
      </c>
      <c r="AT130" s="437">
        <f t="shared" si="55"/>
        <v>0</v>
      </c>
      <c r="AU130" s="437">
        <f>SUM(AU131:AU132)</f>
        <v>0</v>
      </c>
      <c r="AV130" s="437">
        <f>SUM(AV131:AV132)</f>
        <v>0</v>
      </c>
      <c r="AW130" s="437">
        <f t="shared" si="55"/>
        <v>0</v>
      </c>
      <c r="AX130" s="437">
        <f t="shared" si="55"/>
        <v>0</v>
      </c>
      <c r="AY130" s="437">
        <f t="shared" si="55"/>
        <v>0</v>
      </c>
      <c r="AZ130" s="437">
        <f t="shared" si="55"/>
        <v>0</v>
      </c>
      <c r="BA130" s="437">
        <f t="shared" si="55"/>
        <v>0</v>
      </c>
      <c r="BB130" s="437">
        <f t="shared" si="55"/>
        <v>0</v>
      </c>
      <c r="BC130" s="437">
        <f>SUM(BC131:BC132)</f>
        <v>0</v>
      </c>
      <c r="BD130" s="437">
        <f t="shared" si="55"/>
        <v>0</v>
      </c>
      <c r="BE130" s="437">
        <f t="shared" si="55"/>
        <v>0</v>
      </c>
      <c r="BF130" s="437">
        <f t="shared" si="55"/>
        <v>0</v>
      </c>
      <c r="BG130" s="437">
        <f t="shared" si="55"/>
        <v>0</v>
      </c>
      <c r="BH130" s="437">
        <f>SUM(BH131:BH132)</f>
        <v>0</v>
      </c>
      <c r="BI130" s="337">
        <f t="shared" si="39"/>
        <v>0</v>
      </c>
      <c r="BJ130" s="438">
        <f>SUM(BJ131:BJ132)</f>
        <v>0</v>
      </c>
      <c r="BK130" s="437">
        <f>SUM(BK131:BK132)</f>
        <v>0</v>
      </c>
      <c r="BL130" s="337">
        <f t="shared" si="42"/>
        <v>0</v>
      </c>
      <c r="BM130" s="337">
        <f t="shared" si="43"/>
        <v>0</v>
      </c>
    </row>
    <row r="131" spans="1:65" ht="12.75">
      <c r="A131" s="534"/>
      <c r="B131" s="535"/>
      <c r="C131" s="536"/>
      <c r="D131" s="440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  <c r="Z131" s="251"/>
      <c r="AA131" s="251"/>
      <c r="AB131" s="251"/>
      <c r="AC131" s="251"/>
      <c r="AD131" s="251"/>
      <c r="AE131" s="251"/>
      <c r="AF131" s="251"/>
      <c r="AG131" s="251"/>
      <c r="AH131" s="251"/>
      <c r="AI131" s="251"/>
      <c r="AJ131" s="251"/>
      <c r="AK131" s="532">
        <f t="shared" si="38"/>
        <v>0</v>
      </c>
      <c r="AL131" s="440"/>
      <c r="AM131" s="251"/>
      <c r="AN131" s="251"/>
      <c r="AO131" s="251"/>
      <c r="AP131" s="251"/>
      <c r="AQ131" s="251"/>
      <c r="AR131" s="251"/>
      <c r="AS131" s="251"/>
      <c r="AT131" s="251"/>
      <c r="AU131" s="251"/>
      <c r="AV131" s="251"/>
      <c r="AW131" s="251"/>
      <c r="AX131" s="251"/>
      <c r="AY131" s="251"/>
      <c r="AZ131" s="251"/>
      <c r="BA131" s="251"/>
      <c r="BB131" s="251"/>
      <c r="BC131" s="251"/>
      <c r="BD131" s="251"/>
      <c r="BE131" s="251"/>
      <c r="BF131" s="251"/>
      <c r="BG131" s="251"/>
      <c r="BH131" s="251"/>
      <c r="BI131" s="532">
        <f t="shared" si="39"/>
        <v>0</v>
      </c>
      <c r="BJ131" s="537"/>
      <c r="BK131" s="251"/>
      <c r="BL131" s="532">
        <f t="shared" si="42"/>
        <v>0</v>
      </c>
      <c r="BM131" s="532">
        <f t="shared" si="43"/>
        <v>0</v>
      </c>
    </row>
    <row r="132" spans="1:65" ht="12.75">
      <c r="A132" s="534"/>
      <c r="B132" s="535"/>
      <c r="C132" s="536"/>
      <c r="D132" s="440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1"/>
      <c r="Z132" s="251"/>
      <c r="AA132" s="251"/>
      <c r="AB132" s="251"/>
      <c r="AC132" s="251"/>
      <c r="AD132" s="251"/>
      <c r="AE132" s="251"/>
      <c r="AF132" s="251"/>
      <c r="AG132" s="251"/>
      <c r="AH132" s="251"/>
      <c r="AI132" s="251"/>
      <c r="AJ132" s="251"/>
      <c r="AK132" s="532">
        <f t="shared" si="38"/>
        <v>0</v>
      </c>
      <c r="AL132" s="440"/>
      <c r="AM132" s="251"/>
      <c r="AN132" s="251"/>
      <c r="AO132" s="251"/>
      <c r="AP132" s="251"/>
      <c r="AQ132" s="251"/>
      <c r="AR132" s="251"/>
      <c r="AS132" s="251"/>
      <c r="AT132" s="251"/>
      <c r="AU132" s="251"/>
      <c r="AV132" s="251"/>
      <c r="AW132" s="251"/>
      <c r="AX132" s="251"/>
      <c r="AY132" s="251"/>
      <c r="AZ132" s="251"/>
      <c r="BA132" s="251"/>
      <c r="BB132" s="251"/>
      <c r="BC132" s="251"/>
      <c r="BD132" s="251"/>
      <c r="BE132" s="251"/>
      <c r="BF132" s="251"/>
      <c r="BG132" s="251"/>
      <c r="BH132" s="251"/>
      <c r="BI132" s="532">
        <f t="shared" si="39"/>
        <v>0</v>
      </c>
      <c r="BJ132" s="537"/>
      <c r="BK132" s="251"/>
      <c r="BL132" s="532">
        <f t="shared" si="42"/>
        <v>0</v>
      </c>
      <c r="BM132" s="532">
        <f t="shared" si="43"/>
        <v>0</v>
      </c>
    </row>
    <row r="133" spans="1:65" s="643" customFormat="1" ht="12.75">
      <c r="A133" s="538" t="s">
        <v>283</v>
      </c>
      <c r="B133" s="539" t="s">
        <v>112</v>
      </c>
      <c r="C133" s="540" t="s">
        <v>999</v>
      </c>
      <c r="D133" s="541">
        <f aca="true" t="shared" si="56" ref="D133:AJ133">SUM(D134:D136)</f>
        <v>0</v>
      </c>
      <c r="E133" s="441">
        <f t="shared" si="56"/>
        <v>0</v>
      </c>
      <c r="F133" s="441">
        <f t="shared" si="56"/>
        <v>0</v>
      </c>
      <c r="G133" s="441">
        <f t="shared" si="56"/>
        <v>0</v>
      </c>
      <c r="H133" s="441">
        <f t="shared" si="56"/>
        <v>0</v>
      </c>
      <c r="I133" s="441">
        <f t="shared" si="56"/>
        <v>0</v>
      </c>
      <c r="J133" s="441">
        <f t="shared" si="56"/>
        <v>0</v>
      </c>
      <c r="K133" s="441">
        <f t="shared" si="56"/>
        <v>0</v>
      </c>
      <c r="L133" s="441">
        <f t="shared" si="56"/>
        <v>0</v>
      </c>
      <c r="M133" s="441">
        <f t="shared" si="56"/>
        <v>0</v>
      </c>
      <c r="N133" s="441">
        <f t="shared" si="56"/>
        <v>0</v>
      </c>
      <c r="O133" s="441">
        <f t="shared" si="56"/>
        <v>0</v>
      </c>
      <c r="P133" s="441">
        <f t="shared" si="56"/>
        <v>0</v>
      </c>
      <c r="Q133" s="441">
        <f t="shared" si="56"/>
        <v>0</v>
      </c>
      <c r="R133" s="441">
        <f t="shared" si="56"/>
        <v>0</v>
      </c>
      <c r="S133" s="441">
        <f t="shared" si="56"/>
        <v>0</v>
      </c>
      <c r="T133" s="441">
        <f t="shared" si="56"/>
        <v>0</v>
      </c>
      <c r="U133" s="441">
        <f t="shared" si="56"/>
        <v>0</v>
      </c>
      <c r="V133" s="441">
        <f t="shared" si="56"/>
        <v>0</v>
      </c>
      <c r="W133" s="441">
        <f t="shared" si="56"/>
        <v>0</v>
      </c>
      <c r="X133" s="441">
        <f t="shared" si="56"/>
        <v>0</v>
      </c>
      <c r="Y133" s="441">
        <f t="shared" si="56"/>
        <v>0</v>
      </c>
      <c r="Z133" s="441">
        <f t="shared" si="56"/>
        <v>0</v>
      </c>
      <c r="AA133" s="441">
        <f t="shared" si="56"/>
        <v>0</v>
      </c>
      <c r="AB133" s="441">
        <f t="shared" si="56"/>
        <v>0</v>
      </c>
      <c r="AC133" s="441">
        <f t="shared" si="56"/>
        <v>0</v>
      </c>
      <c r="AD133" s="441">
        <f t="shared" si="56"/>
        <v>0</v>
      </c>
      <c r="AE133" s="441">
        <f t="shared" si="56"/>
        <v>0</v>
      </c>
      <c r="AF133" s="441">
        <f t="shared" si="56"/>
        <v>0</v>
      </c>
      <c r="AG133" s="441">
        <f t="shared" si="56"/>
        <v>0</v>
      </c>
      <c r="AH133" s="441">
        <f t="shared" si="56"/>
        <v>0</v>
      </c>
      <c r="AI133" s="441">
        <f t="shared" si="56"/>
        <v>0</v>
      </c>
      <c r="AJ133" s="441">
        <f t="shared" si="56"/>
        <v>0</v>
      </c>
      <c r="AK133" s="337">
        <f t="shared" si="38"/>
        <v>0</v>
      </c>
      <c r="AL133" s="541">
        <f aca="true" t="shared" si="57" ref="AL133:BH133">SUM(AL134:AL136)</f>
        <v>0</v>
      </c>
      <c r="AM133" s="441">
        <f t="shared" si="57"/>
        <v>0</v>
      </c>
      <c r="AN133" s="441">
        <f t="shared" si="57"/>
        <v>0</v>
      </c>
      <c r="AO133" s="441">
        <f t="shared" si="57"/>
        <v>0</v>
      </c>
      <c r="AP133" s="441">
        <f t="shared" si="57"/>
        <v>0</v>
      </c>
      <c r="AQ133" s="441">
        <f t="shared" si="57"/>
        <v>0</v>
      </c>
      <c r="AR133" s="441">
        <f t="shared" si="57"/>
        <v>0</v>
      </c>
      <c r="AS133" s="441">
        <f t="shared" si="57"/>
        <v>0</v>
      </c>
      <c r="AT133" s="441">
        <f t="shared" si="57"/>
        <v>0</v>
      </c>
      <c r="AU133" s="441">
        <f t="shared" si="57"/>
        <v>0</v>
      </c>
      <c r="AV133" s="441">
        <f t="shared" si="57"/>
        <v>0</v>
      </c>
      <c r="AW133" s="441">
        <f t="shared" si="57"/>
        <v>0</v>
      </c>
      <c r="AX133" s="441">
        <f t="shared" si="57"/>
        <v>0</v>
      </c>
      <c r="AY133" s="441">
        <f t="shared" si="57"/>
        <v>0</v>
      </c>
      <c r="AZ133" s="441">
        <f t="shared" si="57"/>
        <v>0</v>
      </c>
      <c r="BA133" s="441">
        <f t="shared" si="57"/>
        <v>0</v>
      </c>
      <c r="BB133" s="441">
        <f t="shared" si="57"/>
        <v>0</v>
      </c>
      <c r="BC133" s="441">
        <f>SUM(BC134:BC136)</f>
        <v>0</v>
      </c>
      <c r="BD133" s="441">
        <f t="shared" si="57"/>
        <v>0</v>
      </c>
      <c r="BE133" s="441">
        <f t="shared" si="57"/>
        <v>0</v>
      </c>
      <c r="BF133" s="441">
        <f t="shared" si="57"/>
        <v>0</v>
      </c>
      <c r="BG133" s="441">
        <f t="shared" si="57"/>
        <v>0</v>
      </c>
      <c r="BH133" s="441">
        <f t="shared" si="57"/>
        <v>0</v>
      </c>
      <c r="BI133" s="337">
        <f t="shared" si="39"/>
        <v>0</v>
      </c>
      <c r="BJ133" s="442">
        <f>SUM(BJ134:BJ136)</f>
        <v>0</v>
      </c>
      <c r="BK133" s="441">
        <f>SUM(BK134:BK136)</f>
        <v>0</v>
      </c>
      <c r="BL133" s="337">
        <f t="shared" si="42"/>
        <v>0</v>
      </c>
      <c r="BM133" s="337">
        <f t="shared" si="43"/>
        <v>0</v>
      </c>
    </row>
    <row r="134" spans="1:65" s="644" customFormat="1" ht="12.75">
      <c r="A134" s="534"/>
      <c r="B134" s="535"/>
      <c r="C134" s="536"/>
      <c r="D134" s="440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1"/>
      <c r="Z134" s="251"/>
      <c r="AA134" s="251"/>
      <c r="AB134" s="251"/>
      <c r="AC134" s="251"/>
      <c r="AD134" s="251"/>
      <c r="AE134" s="251"/>
      <c r="AF134" s="251"/>
      <c r="AG134" s="251"/>
      <c r="AH134" s="251"/>
      <c r="AI134" s="251"/>
      <c r="AJ134" s="251"/>
      <c r="AK134" s="532">
        <f t="shared" si="38"/>
        <v>0</v>
      </c>
      <c r="AL134" s="440"/>
      <c r="AM134" s="251"/>
      <c r="AN134" s="251"/>
      <c r="AO134" s="251"/>
      <c r="AP134" s="251"/>
      <c r="AQ134" s="251"/>
      <c r="AR134" s="251"/>
      <c r="AS134" s="251"/>
      <c r="AT134" s="251"/>
      <c r="AU134" s="251"/>
      <c r="AV134" s="251"/>
      <c r="AW134" s="251"/>
      <c r="AX134" s="251"/>
      <c r="AY134" s="251"/>
      <c r="AZ134" s="251"/>
      <c r="BA134" s="251"/>
      <c r="BB134" s="251"/>
      <c r="BC134" s="251"/>
      <c r="BD134" s="251"/>
      <c r="BE134" s="251"/>
      <c r="BF134" s="251"/>
      <c r="BG134" s="251"/>
      <c r="BH134" s="251"/>
      <c r="BI134" s="532">
        <f t="shared" si="39"/>
        <v>0</v>
      </c>
      <c r="BJ134" s="537"/>
      <c r="BK134" s="251"/>
      <c r="BL134" s="532">
        <f t="shared" si="42"/>
        <v>0</v>
      </c>
      <c r="BM134" s="532">
        <f t="shared" si="43"/>
        <v>0</v>
      </c>
    </row>
    <row r="135" spans="1:65" s="644" customFormat="1" ht="12.75">
      <c r="A135" s="534"/>
      <c r="B135" s="535"/>
      <c r="C135" s="536"/>
      <c r="D135" s="440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1"/>
      <c r="Z135" s="251"/>
      <c r="AA135" s="251"/>
      <c r="AB135" s="251"/>
      <c r="AC135" s="251"/>
      <c r="AD135" s="251"/>
      <c r="AE135" s="251"/>
      <c r="AF135" s="251"/>
      <c r="AG135" s="251"/>
      <c r="AH135" s="251"/>
      <c r="AI135" s="251"/>
      <c r="AJ135" s="251"/>
      <c r="AK135" s="532">
        <f t="shared" si="38"/>
        <v>0</v>
      </c>
      <c r="AL135" s="440"/>
      <c r="AM135" s="251"/>
      <c r="AN135" s="251"/>
      <c r="AO135" s="251"/>
      <c r="AP135" s="251"/>
      <c r="AQ135" s="251"/>
      <c r="AR135" s="251"/>
      <c r="AS135" s="251"/>
      <c r="AT135" s="251"/>
      <c r="AU135" s="251"/>
      <c r="AV135" s="251"/>
      <c r="AW135" s="251"/>
      <c r="AX135" s="251"/>
      <c r="AY135" s="251"/>
      <c r="AZ135" s="251"/>
      <c r="BA135" s="251"/>
      <c r="BB135" s="251"/>
      <c r="BC135" s="251"/>
      <c r="BD135" s="251"/>
      <c r="BE135" s="251"/>
      <c r="BF135" s="251"/>
      <c r="BG135" s="251"/>
      <c r="BH135" s="251"/>
      <c r="BI135" s="532">
        <f t="shared" si="39"/>
        <v>0</v>
      </c>
      <c r="BJ135" s="537"/>
      <c r="BK135" s="251"/>
      <c r="BL135" s="532">
        <f t="shared" si="42"/>
        <v>0</v>
      </c>
      <c r="BM135" s="532">
        <f t="shared" si="43"/>
        <v>0</v>
      </c>
    </row>
    <row r="136" spans="1:65" s="644" customFormat="1" ht="12.75">
      <c r="A136" s="534"/>
      <c r="B136" s="535"/>
      <c r="C136" s="536"/>
      <c r="D136" s="440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1"/>
      <c r="Z136" s="251"/>
      <c r="AA136" s="251"/>
      <c r="AB136" s="251"/>
      <c r="AC136" s="251"/>
      <c r="AD136" s="251"/>
      <c r="AE136" s="251"/>
      <c r="AF136" s="251"/>
      <c r="AG136" s="251"/>
      <c r="AH136" s="251"/>
      <c r="AI136" s="251"/>
      <c r="AJ136" s="251"/>
      <c r="AK136" s="532">
        <f t="shared" si="38"/>
        <v>0</v>
      </c>
      <c r="AL136" s="440"/>
      <c r="AM136" s="251"/>
      <c r="AN136" s="251"/>
      <c r="AO136" s="251"/>
      <c r="AP136" s="251"/>
      <c r="AQ136" s="251"/>
      <c r="AR136" s="251"/>
      <c r="AS136" s="251"/>
      <c r="AT136" s="251"/>
      <c r="AU136" s="251"/>
      <c r="AV136" s="251"/>
      <c r="AW136" s="251"/>
      <c r="AX136" s="251"/>
      <c r="AY136" s="251"/>
      <c r="AZ136" s="251"/>
      <c r="BA136" s="251"/>
      <c r="BB136" s="251"/>
      <c r="BC136" s="251"/>
      <c r="BD136" s="251"/>
      <c r="BE136" s="251"/>
      <c r="BF136" s="251"/>
      <c r="BG136" s="251"/>
      <c r="BH136" s="251"/>
      <c r="BI136" s="532">
        <f t="shared" si="39"/>
        <v>0</v>
      </c>
      <c r="BJ136" s="537"/>
      <c r="BK136" s="251"/>
      <c r="BL136" s="532">
        <f t="shared" si="42"/>
        <v>0</v>
      </c>
      <c r="BM136" s="532">
        <f t="shared" si="43"/>
        <v>0</v>
      </c>
    </row>
    <row r="137" spans="1:65" s="643" customFormat="1" ht="12.75">
      <c r="A137" s="538" t="s">
        <v>1000</v>
      </c>
      <c r="B137" s="539" t="s">
        <v>1001</v>
      </c>
      <c r="C137" s="540" t="s">
        <v>531</v>
      </c>
      <c r="D137" s="541">
        <f aca="true" t="shared" si="58" ref="D137:AJ137">SUM(D138:D140)</f>
        <v>0</v>
      </c>
      <c r="E137" s="441">
        <f t="shared" si="58"/>
        <v>0</v>
      </c>
      <c r="F137" s="441">
        <f t="shared" si="58"/>
        <v>0</v>
      </c>
      <c r="G137" s="441">
        <f t="shared" si="58"/>
        <v>0</v>
      </c>
      <c r="H137" s="441">
        <f t="shared" si="58"/>
        <v>0</v>
      </c>
      <c r="I137" s="441">
        <f t="shared" si="58"/>
        <v>0</v>
      </c>
      <c r="J137" s="441">
        <f t="shared" si="58"/>
        <v>0</v>
      </c>
      <c r="K137" s="441">
        <f t="shared" si="58"/>
        <v>0</v>
      </c>
      <c r="L137" s="441">
        <f t="shared" si="58"/>
        <v>0</v>
      </c>
      <c r="M137" s="441">
        <f t="shared" si="58"/>
        <v>0</v>
      </c>
      <c r="N137" s="441">
        <f t="shared" si="58"/>
        <v>0</v>
      </c>
      <c r="O137" s="441">
        <f t="shared" si="58"/>
        <v>0</v>
      </c>
      <c r="P137" s="441">
        <f t="shared" si="58"/>
        <v>0</v>
      </c>
      <c r="Q137" s="441">
        <f t="shared" si="58"/>
        <v>0</v>
      </c>
      <c r="R137" s="441">
        <f t="shared" si="58"/>
        <v>0</v>
      </c>
      <c r="S137" s="441">
        <f t="shared" si="58"/>
        <v>0</v>
      </c>
      <c r="T137" s="441">
        <f t="shared" si="58"/>
        <v>0</v>
      </c>
      <c r="U137" s="441">
        <f t="shared" si="58"/>
        <v>0</v>
      </c>
      <c r="V137" s="441">
        <f t="shared" si="58"/>
        <v>0</v>
      </c>
      <c r="W137" s="441">
        <f t="shared" si="58"/>
        <v>0</v>
      </c>
      <c r="X137" s="441">
        <f t="shared" si="58"/>
        <v>0</v>
      </c>
      <c r="Y137" s="441">
        <f t="shared" si="58"/>
        <v>0</v>
      </c>
      <c r="Z137" s="441">
        <f t="shared" si="58"/>
        <v>0</v>
      </c>
      <c r="AA137" s="441">
        <f t="shared" si="58"/>
        <v>0</v>
      </c>
      <c r="AB137" s="441">
        <f t="shared" si="58"/>
        <v>45892</v>
      </c>
      <c r="AC137" s="441">
        <f t="shared" si="58"/>
        <v>0</v>
      </c>
      <c r="AD137" s="441">
        <f t="shared" si="58"/>
        <v>0</v>
      </c>
      <c r="AE137" s="441">
        <f t="shared" si="58"/>
        <v>0</v>
      </c>
      <c r="AF137" s="441">
        <f t="shared" si="58"/>
        <v>0</v>
      </c>
      <c r="AG137" s="441">
        <f t="shared" si="58"/>
        <v>0</v>
      </c>
      <c r="AH137" s="441">
        <f t="shared" si="58"/>
        <v>0</v>
      </c>
      <c r="AI137" s="441">
        <f t="shared" si="58"/>
        <v>0</v>
      </c>
      <c r="AJ137" s="441">
        <f t="shared" si="58"/>
        <v>0</v>
      </c>
      <c r="AK137" s="337">
        <f t="shared" si="38"/>
        <v>45892</v>
      </c>
      <c r="AL137" s="541">
        <f aca="true" t="shared" si="59" ref="AL137:BG137">SUM(AL138:AL140)</f>
        <v>0</v>
      </c>
      <c r="AM137" s="441">
        <f t="shared" si="59"/>
        <v>0</v>
      </c>
      <c r="AN137" s="441">
        <f>SUM(AN138:AN140)</f>
        <v>0</v>
      </c>
      <c r="AO137" s="441">
        <f t="shared" si="59"/>
        <v>0</v>
      </c>
      <c r="AP137" s="441">
        <f t="shared" si="59"/>
        <v>0</v>
      </c>
      <c r="AQ137" s="441">
        <f>SUM(AQ138:AQ140)</f>
        <v>0</v>
      </c>
      <c r="AR137" s="441">
        <f>SUM(AR138:AR140)</f>
        <v>0</v>
      </c>
      <c r="AS137" s="441">
        <f t="shared" si="59"/>
        <v>0</v>
      </c>
      <c r="AT137" s="441">
        <f t="shared" si="59"/>
        <v>0</v>
      </c>
      <c r="AU137" s="441">
        <f>SUM(AU138:AU140)</f>
        <v>0</v>
      </c>
      <c r="AV137" s="441">
        <f>SUM(AV138:AV140)</f>
        <v>0</v>
      </c>
      <c r="AW137" s="441">
        <f t="shared" si="59"/>
        <v>0</v>
      </c>
      <c r="AX137" s="441">
        <f t="shared" si="59"/>
        <v>0</v>
      </c>
      <c r="AY137" s="441">
        <f t="shared" si="59"/>
        <v>0</v>
      </c>
      <c r="AZ137" s="441">
        <f t="shared" si="59"/>
        <v>0</v>
      </c>
      <c r="BA137" s="441">
        <f t="shared" si="59"/>
        <v>0</v>
      </c>
      <c r="BB137" s="441">
        <f t="shared" si="59"/>
        <v>0</v>
      </c>
      <c r="BC137" s="441">
        <f>SUM(BC138:BC140)</f>
        <v>0</v>
      </c>
      <c r="BD137" s="441">
        <f t="shared" si="59"/>
        <v>0</v>
      </c>
      <c r="BE137" s="441">
        <f t="shared" si="59"/>
        <v>0</v>
      </c>
      <c r="BF137" s="441">
        <f t="shared" si="59"/>
        <v>0</v>
      </c>
      <c r="BG137" s="441">
        <f t="shared" si="59"/>
        <v>0</v>
      </c>
      <c r="BH137" s="441">
        <f>SUM(BH138:BH140)</f>
        <v>0</v>
      </c>
      <c r="BI137" s="337">
        <f t="shared" si="39"/>
        <v>0</v>
      </c>
      <c r="BJ137" s="442">
        <f>SUM(BJ138:BJ140)</f>
        <v>0</v>
      </c>
      <c r="BK137" s="441">
        <f>SUM(BK138:BK140)</f>
        <v>0</v>
      </c>
      <c r="BL137" s="337">
        <f t="shared" si="42"/>
        <v>0</v>
      </c>
      <c r="BM137" s="337">
        <f t="shared" si="43"/>
        <v>45892</v>
      </c>
    </row>
    <row r="138" spans="1:65" ht="25.5" customHeight="1">
      <c r="A138" s="534"/>
      <c r="B138" s="535"/>
      <c r="C138" s="560" t="s">
        <v>1106</v>
      </c>
      <c r="D138" s="440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1"/>
      <c r="Z138" s="251"/>
      <c r="AA138" s="251"/>
      <c r="AB138" s="251">
        <v>45892</v>
      </c>
      <c r="AC138" s="251"/>
      <c r="AD138" s="251"/>
      <c r="AE138" s="251"/>
      <c r="AF138" s="251"/>
      <c r="AG138" s="251"/>
      <c r="AH138" s="251"/>
      <c r="AI138" s="251"/>
      <c r="AJ138" s="251"/>
      <c r="AK138" s="532">
        <f t="shared" si="38"/>
        <v>45892</v>
      </c>
      <c r="AL138" s="440"/>
      <c r="AM138" s="251"/>
      <c r="AN138" s="251"/>
      <c r="AO138" s="251"/>
      <c r="AP138" s="251"/>
      <c r="AQ138" s="251"/>
      <c r="AR138" s="251"/>
      <c r="AS138" s="251"/>
      <c r="AT138" s="251"/>
      <c r="AU138" s="251"/>
      <c r="AV138" s="251"/>
      <c r="AW138" s="251"/>
      <c r="AX138" s="251"/>
      <c r="AY138" s="251"/>
      <c r="AZ138" s="251"/>
      <c r="BA138" s="251"/>
      <c r="BB138" s="251"/>
      <c r="BC138" s="251"/>
      <c r="BD138" s="251"/>
      <c r="BE138" s="251"/>
      <c r="BF138" s="251"/>
      <c r="BG138" s="251"/>
      <c r="BH138" s="251"/>
      <c r="BI138" s="532">
        <f t="shared" si="39"/>
        <v>0</v>
      </c>
      <c r="BJ138" s="537"/>
      <c r="BK138" s="251"/>
      <c r="BL138" s="532">
        <f t="shared" si="42"/>
        <v>0</v>
      </c>
      <c r="BM138" s="532">
        <f t="shared" si="43"/>
        <v>45892</v>
      </c>
    </row>
    <row r="139" spans="1:65" ht="12.75">
      <c r="A139" s="534"/>
      <c r="B139" s="535"/>
      <c r="C139" s="536"/>
      <c r="D139" s="440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1"/>
      <c r="Z139" s="251"/>
      <c r="AA139" s="251"/>
      <c r="AB139" s="251"/>
      <c r="AC139" s="251"/>
      <c r="AD139" s="251"/>
      <c r="AE139" s="251"/>
      <c r="AF139" s="251"/>
      <c r="AG139" s="251"/>
      <c r="AH139" s="251"/>
      <c r="AI139" s="251"/>
      <c r="AJ139" s="251"/>
      <c r="AK139" s="532">
        <f>SUM(D139:AJ139)</f>
        <v>0</v>
      </c>
      <c r="AL139" s="440"/>
      <c r="AM139" s="251"/>
      <c r="AN139" s="251"/>
      <c r="AO139" s="251"/>
      <c r="AP139" s="251"/>
      <c r="AQ139" s="251"/>
      <c r="AR139" s="251"/>
      <c r="AS139" s="251"/>
      <c r="AT139" s="251"/>
      <c r="AU139" s="251"/>
      <c r="AV139" s="251"/>
      <c r="AW139" s="251"/>
      <c r="AX139" s="251"/>
      <c r="AY139" s="251"/>
      <c r="AZ139" s="251"/>
      <c r="BA139" s="251"/>
      <c r="BB139" s="251"/>
      <c r="BC139" s="251"/>
      <c r="BD139" s="251"/>
      <c r="BE139" s="251"/>
      <c r="BF139" s="251"/>
      <c r="BG139" s="251"/>
      <c r="BH139" s="251"/>
      <c r="BI139" s="532">
        <f>SUM(AL139:BH139)</f>
        <v>0</v>
      </c>
      <c r="BJ139" s="537"/>
      <c r="BK139" s="251"/>
      <c r="BL139" s="532">
        <f t="shared" si="42"/>
        <v>0</v>
      </c>
      <c r="BM139" s="532">
        <f t="shared" si="43"/>
        <v>0</v>
      </c>
    </row>
    <row r="140" spans="1:65" ht="13.5" thickBot="1">
      <c r="A140" s="534"/>
      <c r="B140" s="535"/>
      <c r="C140" s="536"/>
      <c r="D140" s="440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1"/>
      <c r="Z140" s="251"/>
      <c r="AA140" s="251"/>
      <c r="AB140" s="251"/>
      <c r="AC140" s="251"/>
      <c r="AD140" s="251"/>
      <c r="AE140" s="251"/>
      <c r="AF140" s="251"/>
      <c r="AG140" s="251"/>
      <c r="AH140" s="251"/>
      <c r="AI140" s="251"/>
      <c r="AJ140" s="251"/>
      <c r="AK140" s="532">
        <f>SUM(D140:AJ140)</f>
        <v>0</v>
      </c>
      <c r="AL140" s="440"/>
      <c r="AM140" s="251"/>
      <c r="AN140" s="251"/>
      <c r="AO140" s="251"/>
      <c r="AP140" s="251"/>
      <c r="AQ140" s="251"/>
      <c r="AR140" s="251"/>
      <c r="AS140" s="251"/>
      <c r="AT140" s="251"/>
      <c r="AU140" s="251"/>
      <c r="AV140" s="251"/>
      <c r="AW140" s="251"/>
      <c r="AX140" s="251"/>
      <c r="AY140" s="251"/>
      <c r="AZ140" s="251"/>
      <c r="BA140" s="251"/>
      <c r="BB140" s="251"/>
      <c r="BC140" s="251"/>
      <c r="BD140" s="251"/>
      <c r="BE140" s="251"/>
      <c r="BF140" s="251"/>
      <c r="BG140" s="251"/>
      <c r="BH140" s="251"/>
      <c r="BI140" s="532">
        <f>SUM(AL140:BH140)</f>
        <v>0</v>
      </c>
      <c r="BJ140" s="537"/>
      <c r="BK140" s="251"/>
      <c r="BL140" s="532">
        <f t="shared" si="42"/>
        <v>0</v>
      </c>
      <c r="BM140" s="532">
        <f t="shared" si="43"/>
        <v>0</v>
      </c>
    </row>
    <row r="141" spans="1:65" ht="16.5" customHeight="1" thickBot="1">
      <c r="A141" s="552" t="s">
        <v>284</v>
      </c>
      <c r="B141" s="553"/>
      <c r="C141" s="554" t="s">
        <v>934</v>
      </c>
      <c r="D141" s="555">
        <f aca="true" t="shared" si="60" ref="D141:AJ141">SUM(D108,D111,D114,D117,D123,D126,D130,D133,D137)</f>
        <v>0</v>
      </c>
      <c r="E141" s="556">
        <f t="shared" si="60"/>
        <v>0</v>
      </c>
      <c r="F141" s="556">
        <f t="shared" si="60"/>
        <v>0</v>
      </c>
      <c r="G141" s="556">
        <f t="shared" si="60"/>
        <v>0</v>
      </c>
      <c r="H141" s="556">
        <f t="shared" si="60"/>
        <v>0</v>
      </c>
      <c r="I141" s="556">
        <f t="shared" si="60"/>
        <v>0</v>
      </c>
      <c r="J141" s="556">
        <f t="shared" si="60"/>
        <v>0</v>
      </c>
      <c r="K141" s="556">
        <f t="shared" si="60"/>
        <v>0</v>
      </c>
      <c r="L141" s="556">
        <f t="shared" si="60"/>
        <v>0</v>
      </c>
      <c r="M141" s="556">
        <f t="shared" si="60"/>
        <v>0</v>
      </c>
      <c r="N141" s="556">
        <f t="shared" si="60"/>
        <v>0</v>
      </c>
      <c r="O141" s="556">
        <f t="shared" si="60"/>
        <v>0</v>
      </c>
      <c r="P141" s="556">
        <f t="shared" si="60"/>
        <v>0</v>
      </c>
      <c r="Q141" s="556">
        <f t="shared" si="60"/>
        <v>0</v>
      </c>
      <c r="R141" s="556">
        <f t="shared" si="60"/>
        <v>0</v>
      </c>
      <c r="S141" s="556">
        <f t="shared" si="60"/>
        <v>0</v>
      </c>
      <c r="T141" s="556">
        <f t="shared" si="60"/>
        <v>59598</v>
      </c>
      <c r="U141" s="556">
        <f t="shared" si="60"/>
        <v>5000</v>
      </c>
      <c r="V141" s="556">
        <f t="shared" si="60"/>
        <v>0</v>
      </c>
      <c r="W141" s="556">
        <f t="shared" si="60"/>
        <v>0</v>
      </c>
      <c r="X141" s="556">
        <f t="shared" si="60"/>
        <v>0</v>
      </c>
      <c r="Y141" s="556">
        <f t="shared" si="60"/>
        <v>0</v>
      </c>
      <c r="Z141" s="556">
        <f t="shared" si="60"/>
        <v>708</v>
      </c>
      <c r="AA141" s="556">
        <f t="shared" si="60"/>
        <v>0</v>
      </c>
      <c r="AB141" s="556">
        <f t="shared" si="60"/>
        <v>45892</v>
      </c>
      <c r="AC141" s="556">
        <f t="shared" si="60"/>
        <v>0</v>
      </c>
      <c r="AD141" s="556">
        <f t="shared" si="60"/>
        <v>0</v>
      </c>
      <c r="AE141" s="556">
        <f t="shared" si="60"/>
        <v>0</v>
      </c>
      <c r="AF141" s="556">
        <f t="shared" si="60"/>
        <v>0</v>
      </c>
      <c r="AG141" s="556">
        <f t="shared" si="60"/>
        <v>0</v>
      </c>
      <c r="AH141" s="556">
        <f t="shared" si="60"/>
        <v>0</v>
      </c>
      <c r="AI141" s="556">
        <f t="shared" si="60"/>
        <v>0</v>
      </c>
      <c r="AJ141" s="556">
        <f t="shared" si="60"/>
        <v>0</v>
      </c>
      <c r="AK141" s="557">
        <f>SUM(D141:AJ141)</f>
        <v>111198</v>
      </c>
      <c r="AL141" s="558">
        <f aca="true" t="shared" si="61" ref="AL141:BH141">SUM(AL108,AL111,AL114,AL117,AL123,AL126,AL130,AL133,AL137)</f>
        <v>0</v>
      </c>
      <c r="AM141" s="556">
        <f t="shared" si="61"/>
        <v>0</v>
      </c>
      <c r="AN141" s="556">
        <f t="shared" si="61"/>
        <v>0</v>
      </c>
      <c r="AO141" s="556">
        <f t="shared" si="61"/>
        <v>0</v>
      </c>
      <c r="AP141" s="556">
        <f t="shared" si="61"/>
        <v>0</v>
      </c>
      <c r="AQ141" s="556">
        <f t="shared" si="61"/>
        <v>0</v>
      </c>
      <c r="AR141" s="556">
        <f t="shared" si="61"/>
        <v>0</v>
      </c>
      <c r="AS141" s="556">
        <f t="shared" si="61"/>
        <v>0</v>
      </c>
      <c r="AT141" s="556">
        <f t="shared" si="61"/>
        <v>7000</v>
      </c>
      <c r="AU141" s="556">
        <f t="shared" si="61"/>
        <v>0</v>
      </c>
      <c r="AV141" s="556">
        <f t="shared" si="61"/>
        <v>0</v>
      </c>
      <c r="AW141" s="556">
        <f t="shared" si="61"/>
        <v>0</v>
      </c>
      <c r="AX141" s="556">
        <f t="shared" si="61"/>
        <v>0</v>
      </c>
      <c r="AY141" s="556">
        <f t="shared" si="61"/>
        <v>0</v>
      </c>
      <c r="AZ141" s="556">
        <f t="shared" si="61"/>
        <v>0</v>
      </c>
      <c r="BA141" s="556">
        <f t="shared" si="61"/>
        <v>0</v>
      </c>
      <c r="BB141" s="556">
        <f t="shared" si="61"/>
        <v>0</v>
      </c>
      <c r="BC141" s="556">
        <f t="shared" si="61"/>
        <v>0</v>
      </c>
      <c r="BD141" s="556">
        <f t="shared" si="61"/>
        <v>0</v>
      </c>
      <c r="BE141" s="556">
        <f t="shared" si="61"/>
        <v>0</v>
      </c>
      <c r="BF141" s="556">
        <f t="shared" si="61"/>
        <v>0</v>
      </c>
      <c r="BG141" s="556">
        <f t="shared" si="61"/>
        <v>0</v>
      </c>
      <c r="BH141" s="556">
        <f t="shared" si="61"/>
        <v>0</v>
      </c>
      <c r="BI141" s="556">
        <f>SUM(AL141:BH141)</f>
        <v>7000</v>
      </c>
      <c r="BJ141" s="559">
        <f>SUM(BJ108,BJ111,BJ114,BJ117,BJ123,BJ126,BJ130,BJ133,BJ137)</f>
        <v>0</v>
      </c>
      <c r="BK141" s="556">
        <f>SUM(BK108,BK111,BK114,BK117,BK123,BK126,BK130,BK133,BK137)</f>
        <v>0</v>
      </c>
      <c r="BL141" s="557">
        <f>SUM(BL108,BL111,BL114,BL117,BL123,BL126,BL130,BL133,BL137)</f>
        <v>0</v>
      </c>
      <c r="BM141" s="557">
        <f>SUM(BM108,BM111,BM114,BM117,BM123,BM126,BM130,BM133,BM137)</f>
        <v>118198</v>
      </c>
    </row>
    <row r="142" spans="1:65" ht="20.25" customHeight="1" thickBot="1">
      <c r="A142" s="561" t="s">
        <v>662</v>
      </c>
      <c r="B142" s="562"/>
      <c r="C142" s="563"/>
      <c r="D142" s="564">
        <f aca="true" t="shared" si="62" ref="D142:AJ142">SUM(D72,D106,D141)</f>
        <v>0</v>
      </c>
      <c r="E142" s="565">
        <f t="shared" si="62"/>
        <v>63675</v>
      </c>
      <c r="F142" s="565">
        <f t="shared" si="62"/>
        <v>0</v>
      </c>
      <c r="G142" s="565">
        <f t="shared" si="62"/>
        <v>0</v>
      </c>
      <c r="H142" s="565">
        <f t="shared" si="62"/>
        <v>0</v>
      </c>
      <c r="I142" s="565">
        <f t="shared" si="62"/>
        <v>0</v>
      </c>
      <c r="J142" s="565">
        <f t="shared" si="62"/>
        <v>1905</v>
      </c>
      <c r="K142" s="565">
        <f t="shared" si="62"/>
        <v>977</v>
      </c>
      <c r="L142" s="565">
        <f t="shared" si="62"/>
        <v>0</v>
      </c>
      <c r="M142" s="565">
        <f t="shared" si="62"/>
        <v>0</v>
      </c>
      <c r="N142" s="565">
        <f t="shared" si="62"/>
        <v>0</v>
      </c>
      <c r="O142" s="565">
        <f t="shared" si="62"/>
        <v>0</v>
      </c>
      <c r="P142" s="565">
        <f t="shared" si="62"/>
        <v>0</v>
      </c>
      <c r="Q142" s="565">
        <f t="shared" si="62"/>
        <v>0</v>
      </c>
      <c r="R142" s="565">
        <f t="shared" si="62"/>
        <v>0</v>
      </c>
      <c r="S142" s="565">
        <f t="shared" si="62"/>
        <v>0</v>
      </c>
      <c r="T142" s="565">
        <f t="shared" si="62"/>
        <v>59598</v>
      </c>
      <c r="U142" s="565">
        <f t="shared" si="62"/>
        <v>11450</v>
      </c>
      <c r="V142" s="565">
        <f t="shared" si="62"/>
        <v>0</v>
      </c>
      <c r="W142" s="565">
        <f t="shared" si="62"/>
        <v>0</v>
      </c>
      <c r="X142" s="565">
        <f t="shared" si="62"/>
        <v>330365</v>
      </c>
      <c r="Y142" s="565">
        <f t="shared" si="62"/>
        <v>0</v>
      </c>
      <c r="Z142" s="565">
        <f t="shared" si="62"/>
        <v>280293</v>
      </c>
      <c r="AA142" s="565">
        <f t="shared" si="62"/>
        <v>0</v>
      </c>
      <c r="AB142" s="565">
        <f t="shared" si="62"/>
        <v>45892</v>
      </c>
      <c r="AC142" s="565">
        <f t="shared" si="62"/>
        <v>0</v>
      </c>
      <c r="AD142" s="565">
        <f t="shared" si="62"/>
        <v>80997</v>
      </c>
      <c r="AE142" s="565">
        <f t="shared" si="62"/>
        <v>0</v>
      </c>
      <c r="AF142" s="565">
        <f t="shared" si="62"/>
        <v>0</v>
      </c>
      <c r="AG142" s="565">
        <f t="shared" si="62"/>
        <v>0</v>
      </c>
      <c r="AH142" s="565">
        <f t="shared" si="62"/>
        <v>0</v>
      </c>
      <c r="AI142" s="565">
        <f t="shared" si="62"/>
        <v>0</v>
      </c>
      <c r="AJ142" s="565">
        <f t="shared" si="62"/>
        <v>0</v>
      </c>
      <c r="AK142" s="566">
        <f>SUM(D142:AJ142)</f>
        <v>875152</v>
      </c>
      <c r="AL142" s="567">
        <f aca="true" t="shared" si="63" ref="AL142:BH142">SUM(AL72,AL106,AL141)</f>
        <v>5000</v>
      </c>
      <c r="AM142" s="565">
        <f t="shared" si="63"/>
        <v>0</v>
      </c>
      <c r="AN142" s="565">
        <f t="shared" si="63"/>
        <v>1680</v>
      </c>
      <c r="AO142" s="565">
        <f t="shared" si="63"/>
        <v>0</v>
      </c>
      <c r="AP142" s="565">
        <f t="shared" si="63"/>
        <v>0</v>
      </c>
      <c r="AQ142" s="565">
        <f t="shared" si="63"/>
        <v>0</v>
      </c>
      <c r="AR142" s="565">
        <f t="shared" si="63"/>
        <v>0</v>
      </c>
      <c r="AS142" s="565">
        <f t="shared" si="63"/>
        <v>0</v>
      </c>
      <c r="AT142" s="565">
        <f t="shared" si="63"/>
        <v>7000</v>
      </c>
      <c r="AU142" s="565">
        <f t="shared" si="63"/>
        <v>5870</v>
      </c>
      <c r="AV142" s="565">
        <f t="shared" si="63"/>
        <v>0</v>
      </c>
      <c r="AW142" s="565">
        <f t="shared" si="63"/>
        <v>0</v>
      </c>
      <c r="AX142" s="565">
        <f t="shared" si="63"/>
        <v>0</v>
      </c>
      <c r="AY142" s="565">
        <f t="shared" si="63"/>
        <v>0</v>
      </c>
      <c r="AZ142" s="565">
        <f t="shared" si="63"/>
        <v>0</v>
      </c>
      <c r="BA142" s="565">
        <f t="shared" si="63"/>
        <v>0</v>
      </c>
      <c r="BB142" s="565">
        <f t="shared" si="63"/>
        <v>0</v>
      </c>
      <c r="BC142" s="565">
        <f t="shared" si="63"/>
        <v>0</v>
      </c>
      <c r="BD142" s="565">
        <f t="shared" si="63"/>
        <v>635</v>
      </c>
      <c r="BE142" s="565">
        <f t="shared" si="63"/>
        <v>0</v>
      </c>
      <c r="BF142" s="565">
        <f t="shared" si="63"/>
        <v>0</v>
      </c>
      <c r="BG142" s="565">
        <f t="shared" si="63"/>
        <v>0</v>
      </c>
      <c r="BH142" s="565">
        <f t="shared" si="63"/>
        <v>0</v>
      </c>
      <c r="BI142" s="565">
        <f>SUM(AL142:BH142)</f>
        <v>20185</v>
      </c>
      <c r="BJ142" s="568">
        <f>SUM(BJ72,BJ106,BJ141)</f>
        <v>0</v>
      </c>
      <c r="BK142" s="565">
        <f>SUM(BK72,BK106,BK141)</f>
        <v>0</v>
      </c>
      <c r="BL142" s="566">
        <f>SUM(BJ142:BK142)</f>
        <v>0</v>
      </c>
      <c r="BM142" s="566">
        <f>SUM(AK142,BI142,BL142)</f>
        <v>895337</v>
      </c>
    </row>
  </sheetData>
  <sheetProtection password="CA77" sheet="1"/>
  <mergeCells count="11">
    <mergeCell ref="BM6:BM9"/>
    <mergeCell ref="AK6:AK9"/>
    <mergeCell ref="BI6:BI9"/>
    <mergeCell ref="BL6:BL9"/>
    <mergeCell ref="D5:BM5"/>
    <mergeCell ref="C5:C9"/>
    <mergeCell ref="B5:B9"/>
    <mergeCell ref="A5:A9"/>
    <mergeCell ref="A1:AK1"/>
    <mergeCell ref="A2:AK2"/>
    <mergeCell ref="A3:AK3"/>
  </mergeCells>
  <printOptions horizontalCentered="1"/>
  <pageMargins left="0.03937007874015748" right="0.03937007874015748" top="0.7480314960629921" bottom="0.3937007874015748" header="0.1968503937007874" footer="0.1968503937007874"/>
  <pageSetup horizontalDpi="600" verticalDpi="600" orientation="landscape" paperSize="8" scale="60" r:id="rId1"/>
  <headerFooter>
    <oddHeader>&amp;R&amp;"Times New Roman,Normál"&amp;10 7. számú melléklet</oddHeader>
    <oddFooter>&amp;L&amp;"Times New Roman,Normál"&amp;10&amp;F&amp;R&amp;"Times New Roman,Normál"&amp;10&amp;P</oddFooter>
  </headerFooter>
  <rowBreaks count="1" manualBreakCount="1">
    <brk id="86" max="6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BM218"/>
  <sheetViews>
    <sheetView zoomScalePageLayoutView="0" workbookViewId="0" topLeftCell="A1">
      <pane xSplit="3" ySplit="9" topLeftCell="BE214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BK220" sqref="BK220"/>
    </sheetView>
  </sheetViews>
  <sheetFormatPr defaultColWidth="9.140625" defaultRowHeight="15"/>
  <cols>
    <col min="1" max="1" width="7.7109375" style="504" customWidth="1"/>
    <col min="2" max="2" width="9.7109375" style="504" customWidth="1"/>
    <col min="3" max="3" width="39.7109375" style="504" customWidth="1"/>
    <col min="4" max="5" width="9.28125" style="512" bestFit="1" customWidth="1"/>
    <col min="6" max="9" width="9.28125" style="512" hidden="1" customWidth="1"/>
    <col min="10" max="10" width="9.28125" style="512" customWidth="1"/>
    <col min="11" max="11" width="9.28125" style="512" bestFit="1" customWidth="1"/>
    <col min="12" max="16" width="9.28125" style="512" hidden="1" customWidth="1"/>
    <col min="17" max="17" width="9.28125" style="512" customWidth="1"/>
    <col min="18" max="19" width="9.28125" style="512" hidden="1" customWidth="1"/>
    <col min="20" max="21" width="9.28125" style="512" bestFit="1" customWidth="1"/>
    <col min="22" max="23" width="9.28125" style="512" hidden="1" customWidth="1"/>
    <col min="24" max="24" width="10.140625" style="512" bestFit="1" customWidth="1"/>
    <col min="25" max="25" width="9.28125" style="512" hidden="1" customWidth="1"/>
    <col min="26" max="26" width="9.28125" style="512" bestFit="1" customWidth="1"/>
    <col min="27" max="27" width="9.28125" style="512" hidden="1" customWidth="1"/>
    <col min="28" max="28" width="9.28125" style="512" bestFit="1" customWidth="1"/>
    <col min="29" max="29" width="9.28125" style="512" hidden="1" customWidth="1"/>
    <col min="30" max="30" width="9.28125" style="512" bestFit="1" customWidth="1"/>
    <col min="31" max="36" width="9.28125" style="512" hidden="1" customWidth="1"/>
    <col min="37" max="37" width="10.140625" style="514" bestFit="1" customWidth="1"/>
    <col min="38" max="38" width="9.28125" style="512" bestFit="1" customWidth="1"/>
    <col min="39" max="45" width="9.28125" style="512" customWidth="1"/>
    <col min="46" max="47" width="9.28125" style="512" bestFit="1" customWidth="1"/>
    <col min="48" max="60" width="9.28125" style="512" customWidth="1"/>
    <col min="61" max="61" width="9.28125" style="514" bestFit="1" customWidth="1"/>
    <col min="62" max="63" width="9.28125" style="512" bestFit="1" customWidth="1"/>
    <col min="64" max="64" width="9.28125" style="514" bestFit="1" customWidth="1"/>
    <col min="65" max="65" width="10.140625" style="514" bestFit="1" customWidth="1"/>
    <col min="66" max="16384" width="9.140625" style="504" customWidth="1"/>
  </cols>
  <sheetData>
    <row r="1" spans="1:65" ht="12.75">
      <c r="A1" s="876" t="s">
        <v>971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  <c r="AJ1" s="876"/>
      <c r="AK1" s="876"/>
      <c r="AL1" s="511"/>
      <c r="AM1" s="511"/>
      <c r="AN1" s="511"/>
      <c r="AO1" s="511"/>
      <c r="AP1" s="511"/>
      <c r="AQ1" s="511"/>
      <c r="AR1" s="511"/>
      <c r="AS1" s="511"/>
      <c r="AT1" s="511"/>
      <c r="AU1" s="511"/>
      <c r="AV1" s="511"/>
      <c r="AW1" s="511"/>
      <c r="AX1" s="511"/>
      <c r="AY1" s="511"/>
      <c r="AZ1" s="511"/>
      <c r="BA1" s="511"/>
      <c r="BB1" s="511"/>
      <c r="BC1" s="511"/>
      <c r="BD1" s="511"/>
      <c r="BE1" s="511"/>
      <c r="BF1" s="511"/>
      <c r="BG1" s="511"/>
      <c r="BH1" s="511"/>
      <c r="BI1" s="511"/>
      <c r="BJ1" s="511"/>
      <c r="BK1" s="511"/>
      <c r="BL1" s="511"/>
      <c r="BM1" s="512"/>
    </row>
    <row r="2" spans="1:65" ht="12.75">
      <c r="A2" s="876" t="s">
        <v>926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  <c r="Z2" s="876"/>
      <c r="AA2" s="876"/>
      <c r="AB2" s="876"/>
      <c r="AC2" s="876"/>
      <c r="AD2" s="876"/>
      <c r="AE2" s="876"/>
      <c r="AF2" s="876"/>
      <c r="AG2" s="876"/>
      <c r="AH2" s="876"/>
      <c r="AI2" s="876"/>
      <c r="AJ2" s="876"/>
      <c r="AK2" s="876"/>
      <c r="AL2" s="511"/>
      <c r="AM2" s="511"/>
      <c r="AN2" s="511"/>
      <c r="AO2" s="511"/>
      <c r="AP2" s="511"/>
      <c r="AQ2" s="511"/>
      <c r="AR2" s="511"/>
      <c r="AS2" s="511"/>
      <c r="AT2" s="511"/>
      <c r="AU2" s="511"/>
      <c r="AV2" s="511"/>
      <c r="AW2" s="511"/>
      <c r="AX2" s="511"/>
      <c r="AY2" s="511"/>
      <c r="AZ2" s="511"/>
      <c r="BA2" s="511"/>
      <c r="BB2" s="511"/>
      <c r="BC2" s="511"/>
      <c r="BD2" s="511"/>
      <c r="BE2" s="511"/>
      <c r="BF2" s="511"/>
      <c r="BG2" s="511"/>
      <c r="BH2" s="511"/>
      <c r="BI2" s="511"/>
      <c r="BJ2" s="511"/>
      <c r="BK2" s="511"/>
      <c r="BL2" s="511"/>
      <c r="BM2" s="512"/>
    </row>
    <row r="3" spans="1:65" ht="12.75">
      <c r="A3" s="877" t="s">
        <v>571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7"/>
      <c r="AE3" s="877"/>
      <c r="AF3" s="877"/>
      <c r="AG3" s="877"/>
      <c r="AH3" s="877"/>
      <c r="AI3" s="877"/>
      <c r="AJ3" s="877"/>
      <c r="AK3" s="877"/>
      <c r="AL3" s="513"/>
      <c r="AM3" s="513"/>
      <c r="AN3" s="513"/>
      <c r="AO3" s="513"/>
      <c r="AP3" s="513"/>
      <c r="AQ3" s="513"/>
      <c r="AR3" s="513"/>
      <c r="AS3" s="513"/>
      <c r="AT3" s="513"/>
      <c r="AU3" s="513"/>
      <c r="AV3" s="513"/>
      <c r="AW3" s="513"/>
      <c r="AX3" s="513"/>
      <c r="AY3" s="513"/>
      <c r="AZ3" s="513"/>
      <c r="BA3" s="513"/>
      <c r="BB3" s="513"/>
      <c r="BC3" s="513"/>
      <c r="BD3" s="513"/>
      <c r="BE3" s="513"/>
      <c r="BF3" s="513"/>
      <c r="BG3" s="513"/>
      <c r="BH3" s="513"/>
      <c r="BI3" s="513"/>
      <c r="BJ3" s="513"/>
      <c r="BK3" s="513"/>
      <c r="BL3" s="513"/>
      <c r="BM3" s="512"/>
    </row>
    <row r="4" ht="13.5" thickBot="1"/>
    <row r="5" spans="1:65" ht="16.5" customHeight="1">
      <c r="A5" s="786" t="s">
        <v>504</v>
      </c>
      <c r="B5" s="774" t="s">
        <v>505</v>
      </c>
      <c r="C5" s="873" t="s">
        <v>16</v>
      </c>
      <c r="D5" s="883" t="s">
        <v>1123</v>
      </c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881"/>
      <c r="U5" s="881"/>
      <c r="V5" s="881"/>
      <c r="W5" s="881"/>
      <c r="X5" s="881"/>
      <c r="Y5" s="881"/>
      <c r="Z5" s="881"/>
      <c r="AA5" s="881"/>
      <c r="AB5" s="881"/>
      <c r="AC5" s="881"/>
      <c r="AD5" s="881"/>
      <c r="AE5" s="881"/>
      <c r="AF5" s="881"/>
      <c r="AG5" s="881"/>
      <c r="AH5" s="881"/>
      <c r="AI5" s="881"/>
      <c r="AJ5" s="881"/>
      <c r="AK5" s="881"/>
      <c r="AL5" s="881"/>
      <c r="AM5" s="881"/>
      <c r="AN5" s="881"/>
      <c r="AO5" s="881"/>
      <c r="AP5" s="881"/>
      <c r="AQ5" s="881"/>
      <c r="AR5" s="881"/>
      <c r="AS5" s="881"/>
      <c r="AT5" s="881"/>
      <c r="AU5" s="881"/>
      <c r="AV5" s="881"/>
      <c r="AW5" s="881"/>
      <c r="AX5" s="881"/>
      <c r="AY5" s="881"/>
      <c r="AZ5" s="881"/>
      <c r="BA5" s="881"/>
      <c r="BB5" s="881"/>
      <c r="BC5" s="881"/>
      <c r="BD5" s="881"/>
      <c r="BE5" s="881"/>
      <c r="BF5" s="881"/>
      <c r="BG5" s="881"/>
      <c r="BH5" s="881"/>
      <c r="BI5" s="881"/>
      <c r="BJ5" s="881"/>
      <c r="BK5" s="881"/>
      <c r="BL5" s="881"/>
      <c r="BM5" s="882"/>
    </row>
    <row r="6" spans="1:65" ht="38.25">
      <c r="A6" s="787"/>
      <c r="B6" s="775"/>
      <c r="C6" s="874"/>
      <c r="D6" s="431" t="s">
        <v>868</v>
      </c>
      <c r="E6" s="283" t="s">
        <v>822</v>
      </c>
      <c r="F6" s="283" t="s">
        <v>887</v>
      </c>
      <c r="G6" s="283" t="s">
        <v>824</v>
      </c>
      <c r="H6" s="283" t="s">
        <v>889</v>
      </c>
      <c r="I6" s="283" t="s">
        <v>826</v>
      </c>
      <c r="J6" s="283" t="s">
        <v>827</v>
      </c>
      <c r="K6" s="283" t="s">
        <v>828</v>
      </c>
      <c r="L6" s="283" t="s">
        <v>919</v>
      </c>
      <c r="M6" s="283" t="s">
        <v>830</v>
      </c>
      <c r="N6" s="283" t="s">
        <v>918</v>
      </c>
      <c r="O6" s="283" t="s">
        <v>831</v>
      </c>
      <c r="P6" s="283" t="s">
        <v>882</v>
      </c>
      <c r="Q6" s="283" t="s">
        <v>832</v>
      </c>
      <c r="R6" s="283" t="s">
        <v>940</v>
      </c>
      <c r="S6" s="283" t="s">
        <v>833</v>
      </c>
      <c r="T6" s="283" t="s">
        <v>834</v>
      </c>
      <c r="U6" s="283" t="s">
        <v>835</v>
      </c>
      <c r="V6" s="283" t="s">
        <v>836</v>
      </c>
      <c r="W6" s="283" t="s">
        <v>837</v>
      </c>
      <c r="X6" s="283" t="s">
        <v>920</v>
      </c>
      <c r="Y6" s="283" t="s">
        <v>720</v>
      </c>
      <c r="Z6" s="283" t="s">
        <v>838</v>
      </c>
      <c r="AA6" s="283" t="s">
        <v>839</v>
      </c>
      <c r="AB6" s="283" t="s">
        <v>840</v>
      </c>
      <c r="AC6" s="283" t="s">
        <v>897</v>
      </c>
      <c r="AD6" s="283" t="s">
        <v>841</v>
      </c>
      <c r="AE6" s="283" t="s">
        <v>883</v>
      </c>
      <c r="AF6" s="283" t="s">
        <v>842</v>
      </c>
      <c r="AG6" s="283" t="s">
        <v>843</v>
      </c>
      <c r="AH6" s="283" t="s">
        <v>844</v>
      </c>
      <c r="AI6" s="283" t="s">
        <v>845</v>
      </c>
      <c r="AJ6" s="283" t="s">
        <v>846</v>
      </c>
      <c r="AK6" s="878" t="s">
        <v>614</v>
      </c>
      <c r="AL6" s="515" t="s">
        <v>868</v>
      </c>
      <c r="AM6" s="283" t="s">
        <v>847</v>
      </c>
      <c r="AN6" s="283" t="s">
        <v>822</v>
      </c>
      <c r="AO6" s="283" t="s">
        <v>824</v>
      </c>
      <c r="AP6" s="283" t="s">
        <v>826</v>
      </c>
      <c r="AQ6" s="283" t="s">
        <v>888</v>
      </c>
      <c r="AR6" s="283" t="s">
        <v>828</v>
      </c>
      <c r="AS6" s="283" t="s">
        <v>848</v>
      </c>
      <c r="AT6" s="283" t="s">
        <v>849</v>
      </c>
      <c r="AU6" s="283" t="s">
        <v>878</v>
      </c>
      <c r="AV6" s="283" t="s">
        <v>838</v>
      </c>
      <c r="AW6" s="283" t="s">
        <v>897</v>
      </c>
      <c r="AX6" s="283" t="s">
        <v>850</v>
      </c>
      <c r="AY6" s="283" t="s">
        <v>851</v>
      </c>
      <c r="AZ6" s="283" t="s">
        <v>852</v>
      </c>
      <c r="BA6" s="283" t="s">
        <v>853</v>
      </c>
      <c r="BB6" s="283" t="s">
        <v>854</v>
      </c>
      <c r="BC6" s="484" t="s">
        <v>1062</v>
      </c>
      <c r="BD6" s="283" t="s">
        <v>855</v>
      </c>
      <c r="BE6" s="283" t="s">
        <v>856</v>
      </c>
      <c r="BF6" s="283" t="s">
        <v>857</v>
      </c>
      <c r="BG6" s="283" t="s">
        <v>858</v>
      </c>
      <c r="BH6" s="283" t="s">
        <v>846</v>
      </c>
      <c r="BI6" s="878" t="s">
        <v>616</v>
      </c>
      <c r="BJ6" s="431" t="s">
        <v>868</v>
      </c>
      <c r="BK6" s="484" t="s">
        <v>826</v>
      </c>
      <c r="BL6" s="878" t="s">
        <v>615</v>
      </c>
      <c r="BM6" s="878" t="s">
        <v>601</v>
      </c>
    </row>
    <row r="7" spans="1:65" ht="15" customHeight="1">
      <c r="A7" s="787"/>
      <c r="B7" s="775"/>
      <c r="C7" s="874"/>
      <c r="D7" s="431" t="s">
        <v>617</v>
      </c>
      <c r="E7" s="283" t="s">
        <v>620</v>
      </c>
      <c r="F7" s="321" t="s">
        <v>621</v>
      </c>
      <c r="G7" s="321" t="s">
        <v>622</v>
      </c>
      <c r="H7" s="321" t="s">
        <v>623</v>
      </c>
      <c r="I7" s="321" t="s">
        <v>624</v>
      </c>
      <c r="J7" s="321" t="s">
        <v>625</v>
      </c>
      <c r="K7" s="321" t="s">
        <v>626</v>
      </c>
      <c r="L7" s="321" t="s">
        <v>628</v>
      </c>
      <c r="M7" s="321" t="s">
        <v>629</v>
      </c>
      <c r="N7" s="321" t="s">
        <v>630</v>
      </c>
      <c r="O7" s="321" t="s">
        <v>630</v>
      </c>
      <c r="P7" s="259" t="s">
        <v>875</v>
      </c>
      <c r="Q7" s="321" t="s">
        <v>632</v>
      </c>
      <c r="R7" s="321" t="s">
        <v>633</v>
      </c>
      <c r="S7" s="321" t="s">
        <v>634</v>
      </c>
      <c r="T7" s="321" t="s">
        <v>635</v>
      </c>
      <c r="U7" s="321" t="s">
        <v>636</v>
      </c>
      <c r="V7" s="321" t="s">
        <v>637</v>
      </c>
      <c r="W7" s="321" t="s">
        <v>639</v>
      </c>
      <c r="X7" s="321" t="s">
        <v>640</v>
      </c>
      <c r="Y7" s="321" t="s">
        <v>641</v>
      </c>
      <c r="Z7" s="321" t="s">
        <v>642</v>
      </c>
      <c r="AA7" s="321" t="s">
        <v>643</v>
      </c>
      <c r="AB7" s="321" t="s">
        <v>644</v>
      </c>
      <c r="AC7" s="283" t="s">
        <v>645</v>
      </c>
      <c r="AD7" s="321" t="s">
        <v>657</v>
      </c>
      <c r="AE7" s="259" t="s">
        <v>876</v>
      </c>
      <c r="AF7" s="321" t="s">
        <v>654</v>
      </c>
      <c r="AG7" s="321" t="s">
        <v>655</v>
      </c>
      <c r="AH7" s="321" t="s">
        <v>663</v>
      </c>
      <c r="AI7" s="321" t="s">
        <v>658</v>
      </c>
      <c r="AJ7" s="321" t="s">
        <v>659</v>
      </c>
      <c r="AK7" s="879"/>
      <c r="AL7" s="515" t="s">
        <v>617</v>
      </c>
      <c r="AM7" s="283" t="s">
        <v>618</v>
      </c>
      <c r="AN7" s="283" t="s">
        <v>620</v>
      </c>
      <c r="AO7" s="283" t="s">
        <v>622</v>
      </c>
      <c r="AP7" s="283" t="s">
        <v>624</v>
      </c>
      <c r="AQ7" s="321" t="s">
        <v>625</v>
      </c>
      <c r="AR7" s="321" t="s">
        <v>626</v>
      </c>
      <c r="AS7" s="283" t="s">
        <v>631</v>
      </c>
      <c r="AT7" s="283" t="s">
        <v>638</v>
      </c>
      <c r="AU7" s="259" t="s">
        <v>877</v>
      </c>
      <c r="AV7" s="321" t="s">
        <v>642</v>
      </c>
      <c r="AW7" s="283" t="s">
        <v>645</v>
      </c>
      <c r="AX7" s="283" t="s">
        <v>646</v>
      </c>
      <c r="AY7" s="283" t="s">
        <v>647</v>
      </c>
      <c r="AZ7" s="321" t="s">
        <v>648</v>
      </c>
      <c r="BA7" s="321" t="s">
        <v>656</v>
      </c>
      <c r="BB7" s="321" t="s">
        <v>649</v>
      </c>
      <c r="BC7" s="433" t="s">
        <v>1063</v>
      </c>
      <c r="BD7" s="321" t="s">
        <v>650</v>
      </c>
      <c r="BE7" s="321" t="s">
        <v>651</v>
      </c>
      <c r="BF7" s="321" t="s">
        <v>654</v>
      </c>
      <c r="BG7" s="321" t="s">
        <v>655</v>
      </c>
      <c r="BH7" s="321" t="s">
        <v>659</v>
      </c>
      <c r="BI7" s="879"/>
      <c r="BJ7" s="431" t="s">
        <v>617</v>
      </c>
      <c r="BK7" s="484" t="s">
        <v>624</v>
      </c>
      <c r="BL7" s="879"/>
      <c r="BM7" s="879"/>
    </row>
    <row r="8" spans="1:65" ht="15" customHeight="1">
      <c r="A8" s="787"/>
      <c r="B8" s="775"/>
      <c r="C8" s="874"/>
      <c r="D8" s="434"/>
      <c r="E8" s="43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 t="s">
        <v>941</v>
      </c>
      <c r="S8" s="322"/>
      <c r="T8" s="322"/>
      <c r="U8" s="322"/>
      <c r="V8" s="322"/>
      <c r="W8" s="321"/>
      <c r="X8" s="322"/>
      <c r="Y8" s="322"/>
      <c r="Z8" s="322"/>
      <c r="AA8" s="322"/>
      <c r="AB8" s="322"/>
      <c r="AC8" s="321"/>
      <c r="AD8" s="322"/>
      <c r="AE8" s="322"/>
      <c r="AF8" s="322"/>
      <c r="AG8" s="322"/>
      <c r="AH8" s="322"/>
      <c r="AI8" s="322"/>
      <c r="AJ8" s="322"/>
      <c r="AK8" s="879"/>
      <c r="AL8" s="436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322"/>
      <c r="BA8" s="322"/>
      <c r="BB8" s="322"/>
      <c r="BC8" s="663"/>
      <c r="BD8" s="283"/>
      <c r="BE8" s="322"/>
      <c r="BF8" s="322"/>
      <c r="BG8" s="322"/>
      <c r="BH8" s="322"/>
      <c r="BI8" s="879"/>
      <c r="BJ8" s="434"/>
      <c r="BK8" s="485"/>
      <c r="BL8" s="879"/>
      <c r="BM8" s="879"/>
    </row>
    <row r="9" spans="1:65" ht="15.75" customHeight="1" thickBot="1">
      <c r="A9" s="788"/>
      <c r="B9" s="776"/>
      <c r="C9" s="875"/>
      <c r="D9" s="435" t="s">
        <v>500</v>
      </c>
      <c r="E9" s="323" t="s">
        <v>500</v>
      </c>
      <c r="F9" s="323" t="s">
        <v>500</v>
      </c>
      <c r="G9" s="323" t="s">
        <v>500</v>
      </c>
      <c r="H9" s="323" t="s">
        <v>500</v>
      </c>
      <c r="I9" s="323" t="s">
        <v>500</v>
      </c>
      <c r="J9" s="323" t="s">
        <v>500</v>
      </c>
      <c r="K9" s="323" t="s">
        <v>500</v>
      </c>
      <c r="L9" s="323" t="s">
        <v>500</v>
      </c>
      <c r="M9" s="323" t="s">
        <v>500</v>
      </c>
      <c r="N9" s="323" t="s">
        <v>500</v>
      </c>
      <c r="O9" s="323" t="s">
        <v>500</v>
      </c>
      <c r="P9" s="323" t="s">
        <v>500</v>
      </c>
      <c r="Q9" s="323" t="s">
        <v>500</v>
      </c>
      <c r="R9" s="323" t="s">
        <v>500</v>
      </c>
      <c r="S9" s="323" t="s">
        <v>500</v>
      </c>
      <c r="T9" s="323" t="s">
        <v>500</v>
      </c>
      <c r="U9" s="323" t="s">
        <v>500</v>
      </c>
      <c r="V9" s="323" t="s">
        <v>500</v>
      </c>
      <c r="W9" s="323" t="s">
        <v>500</v>
      </c>
      <c r="X9" s="323" t="s">
        <v>500</v>
      </c>
      <c r="Y9" s="323" t="s">
        <v>500</v>
      </c>
      <c r="Z9" s="323" t="s">
        <v>500</v>
      </c>
      <c r="AA9" s="323" t="s">
        <v>500</v>
      </c>
      <c r="AB9" s="323" t="s">
        <v>500</v>
      </c>
      <c r="AC9" s="323" t="s">
        <v>500</v>
      </c>
      <c r="AD9" s="323" t="s">
        <v>500</v>
      </c>
      <c r="AE9" s="323" t="s">
        <v>500</v>
      </c>
      <c r="AF9" s="323" t="s">
        <v>500</v>
      </c>
      <c r="AG9" s="323" t="s">
        <v>500</v>
      </c>
      <c r="AH9" s="323" t="s">
        <v>500</v>
      </c>
      <c r="AI9" s="323" t="s">
        <v>500</v>
      </c>
      <c r="AJ9" s="323" t="s">
        <v>500</v>
      </c>
      <c r="AK9" s="880"/>
      <c r="AL9" s="323" t="s">
        <v>501</v>
      </c>
      <c r="AM9" s="323" t="s">
        <v>501</v>
      </c>
      <c r="AN9" s="323" t="s">
        <v>501</v>
      </c>
      <c r="AO9" s="323" t="s">
        <v>501</v>
      </c>
      <c r="AP9" s="323" t="s">
        <v>501</v>
      </c>
      <c r="AQ9" s="323" t="s">
        <v>501</v>
      </c>
      <c r="AR9" s="323" t="s">
        <v>501</v>
      </c>
      <c r="AS9" s="323" t="s">
        <v>501</v>
      </c>
      <c r="AT9" s="323" t="s">
        <v>501</v>
      </c>
      <c r="AU9" s="323" t="s">
        <v>501</v>
      </c>
      <c r="AV9" s="323" t="s">
        <v>501</v>
      </c>
      <c r="AW9" s="323" t="s">
        <v>501</v>
      </c>
      <c r="AX9" s="323" t="s">
        <v>501</v>
      </c>
      <c r="AY9" s="323" t="s">
        <v>501</v>
      </c>
      <c r="AZ9" s="323" t="s">
        <v>501</v>
      </c>
      <c r="BA9" s="323" t="s">
        <v>501</v>
      </c>
      <c r="BB9" s="323" t="s">
        <v>501</v>
      </c>
      <c r="BC9" s="661" t="s">
        <v>501</v>
      </c>
      <c r="BD9" s="463" t="s">
        <v>501</v>
      </c>
      <c r="BE9" s="323" t="s">
        <v>501</v>
      </c>
      <c r="BF9" s="323" t="s">
        <v>501</v>
      </c>
      <c r="BG9" s="323" t="s">
        <v>501</v>
      </c>
      <c r="BH9" s="323" t="s">
        <v>501</v>
      </c>
      <c r="BI9" s="880"/>
      <c r="BJ9" s="435" t="s">
        <v>502</v>
      </c>
      <c r="BK9" s="407" t="s">
        <v>502</v>
      </c>
      <c r="BL9" s="880"/>
      <c r="BM9" s="880"/>
    </row>
    <row r="10" spans="1:65" ht="12.75">
      <c r="A10" s="549" t="s">
        <v>27</v>
      </c>
      <c r="B10" s="550"/>
      <c r="C10" s="551"/>
      <c r="D10" s="519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520"/>
      <c r="V10" s="520"/>
      <c r="W10" s="520"/>
      <c r="X10" s="520"/>
      <c r="Y10" s="520"/>
      <c r="Z10" s="520"/>
      <c r="AA10" s="520"/>
      <c r="AB10" s="520"/>
      <c r="AC10" s="520"/>
      <c r="AD10" s="520"/>
      <c r="AE10" s="520"/>
      <c r="AF10" s="520"/>
      <c r="AG10" s="520"/>
      <c r="AH10" s="520"/>
      <c r="AI10" s="520"/>
      <c r="AJ10" s="520"/>
      <c r="AK10" s="521"/>
      <c r="AL10" s="519"/>
      <c r="AM10" s="520"/>
      <c r="AN10" s="520"/>
      <c r="AO10" s="520"/>
      <c r="AP10" s="520"/>
      <c r="AQ10" s="520"/>
      <c r="AR10" s="520"/>
      <c r="AS10" s="520"/>
      <c r="AT10" s="520"/>
      <c r="AU10" s="520"/>
      <c r="AV10" s="520"/>
      <c r="AW10" s="520"/>
      <c r="AX10" s="520"/>
      <c r="AY10" s="520"/>
      <c r="AZ10" s="520"/>
      <c r="BA10" s="520"/>
      <c r="BB10" s="520"/>
      <c r="BC10" s="520"/>
      <c r="BD10" s="520"/>
      <c r="BE10" s="520"/>
      <c r="BF10" s="520"/>
      <c r="BG10" s="520"/>
      <c r="BH10" s="520"/>
      <c r="BI10" s="521"/>
      <c r="BJ10" s="522"/>
      <c r="BK10" s="519"/>
      <c r="BL10" s="521"/>
      <c r="BM10" s="521"/>
    </row>
    <row r="11" spans="1:65" s="528" customFormat="1" ht="12.75">
      <c r="A11" s="523" t="s">
        <v>263</v>
      </c>
      <c r="B11" s="524" t="s">
        <v>94</v>
      </c>
      <c r="C11" s="525" t="s">
        <v>357</v>
      </c>
      <c r="D11" s="526">
        <v>0</v>
      </c>
      <c r="E11" s="437">
        <v>694</v>
      </c>
      <c r="F11" s="437">
        <v>0</v>
      </c>
      <c r="G11" s="437">
        <v>0</v>
      </c>
      <c r="H11" s="437">
        <v>0</v>
      </c>
      <c r="I11" s="437">
        <v>0</v>
      </c>
      <c r="J11" s="437">
        <v>0</v>
      </c>
      <c r="K11" s="437">
        <v>0</v>
      </c>
      <c r="L11" s="437">
        <v>0</v>
      </c>
      <c r="M11" s="437">
        <v>0</v>
      </c>
      <c r="N11" s="437">
        <v>0</v>
      </c>
      <c r="O11" s="437">
        <v>0</v>
      </c>
      <c r="P11" s="437">
        <v>0</v>
      </c>
      <c r="Q11" s="437">
        <v>0</v>
      </c>
      <c r="R11" s="437">
        <v>0</v>
      </c>
      <c r="S11" s="437">
        <v>0</v>
      </c>
      <c r="T11" s="437">
        <v>0</v>
      </c>
      <c r="U11" s="437">
        <v>0</v>
      </c>
      <c r="V11" s="437">
        <v>0</v>
      </c>
      <c r="W11" s="437">
        <v>0</v>
      </c>
      <c r="X11" s="437">
        <v>0</v>
      </c>
      <c r="Y11" s="437">
        <v>0</v>
      </c>
      <c r="Z11" s="437">
        <v>22624</v>
      </c>
      <c r="AA11" s="437">
        <v>0</v>
      </c>
      <c r="AB11" s="437">
        <v>0</v>
      </c>
      <c r="AC11" s="437">
        <v>0</v>
      </c>
      <c r="AD11" s="437">
        <v>0</v>
      </c>
      <c r="AE11" s="437">
        <v>0</v>
      </c>
      <c r="AF11" s="437">
        <v>0</v>
      </c>
      <c r="AG11" s="437">
        <v>0</v>
      </c>
      <c r="AH11" s="437">
        <v>0</v>
      </c>
      <c r="AI11" s="437">
        <v>0</v>
      </c>
      <c r="AJ11" s="437">
        <v>0</v>
      </c>
      <c r="AK11" s="337">
        <v>23318</v>
      </c>
      <c r="AL11" s="527">
        <v>0</v>
      </c>
      <c r="AM11" s="437">
        <v>0</v>
      </c>
      <c r="AN11" s="437">
        <v>0</v>
      </c>
      <c r="AO11" s="437">
        <v>0</v>
      </c>
      <c r="AP11" s="437">
        <v>0</v>
      </c>
      <c r="AQ11" s="437">
        <v>0</v>
      </c>
      <c r="AR11" s="437">
        <v>0</v>
      </c>
      <c r="AS11" s="437">
        <v>0</v>
      </c>
      <c r="AT11" s="437">
        <v>0</v>
      </c>
      <c r="AU11" s="437">
        <v>0</v>
      </c>
      <c r="AV11" s="437">
        <v>0</v>
      </c>
      <c r="AW11" s="437">
        <v>0</v>
      </c>
      <c r="AX11" s="437">
        <v>0</v>
      </c>
      <c r="AY11" s="437">
        <v>0</v>
      </c>
      <c r="AZ11" s="437">
        <v>0</v>
      </c>
      <c r="BA11" s="437">
        <v>0</v>
      </c>
      <c r="BB11" s="437">
        <v>0</v>
      </c>
      <c r="BC11" s="437">
        <v>0</v>
      </c>
      <c r="BD11" s="437">
        <v>0</v>
      </c>
      <c r="BE11" s="437">
        <v>0</v>
      </c>
      <c r="BF11" s="437">
        <v>0</v>
      </c>
      <c r="BG11" s="437">
        <v>0</v>
      </c>
      <c r="BH11" s="437">
        <v>0</v>
      </c>
      <c r="BI11" s="337">
        <v>0</v>
      </c>
      <c r="BJ11" s="438">
        <v>0</v>
      </c>
      <c r="BK11" s="437">
        <v>0</v>
      </c>
      <c r="BL11" s="337">
        <v>0</v>
      </c>
      <c r="BM11" s="337">
        <v>23318</v>
      </c>
    </row>
    <row r="12" spans="1:65" ht="12.75">
      <c r="A12" s="529"/>
      <c r="B12" s="530"/>
      <c r="C12" s="531" t="s">
        <v>979</v>
      </c>
      <c r="D12" s="439"/>
      <c r="E12" s="250">
        <v>347</v>
      </c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532">
        <v>347</v>
      </c>
      <c r="AL12" s="439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532">
        <v>0</v>
      </c>
      <c r="BJ12" s="533"/>
      <c r="BK12" s="250"/>
      <c r="BL12" s="532">
        <v>0</v>
      </c>
      <c r="BM12" s="532">
        <v>347</v>
      </c>
    </row>
    <row r="13" spans="1:65" ht="12.75">
      <c r="A13" s="529"/>
      <c r="B13" s="530"/>
      <c r="C13" s="531" t="s">
        <v>1146</v>
      </c>
      <c r="D13" s="439"/>
      <c r="E13" s="250">
        <v>347</v>
      </c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532"/>
      <c r="AL13" s="439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532"/>
      <c r="BJ13" s="533"/>
      <c r="BK13" s="250"/>
      <c r="BL13" s="532"/>
      <c r="BM13" s="532"/>
    </row>
    <row r="14" spans="1:65" ht="12.75">
      <c r="A14" s="529"/>
      <c r="B14" s="530"/>
      <c r="C14" s="531" t="s">
        <v>1154</v>
      </c>
      <c r="D14" s="439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>
        <v>17900</v>
      </c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532">
        <v>17900</v>
      </c>
      <c r="AL14" s="439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532">
        <v>0</v>
      </c>
      <c r="BJ14" s="533"/>
      <c r="BK14" s="250"/>
      <c r="BL14" s="532">
        <v>0</v>
      </c>
      <c r="BM14" s="532">
        <v>17900</v>
      </c>
    </row>
    <row r="15" spans="1:65" ht="51" customHeight="1">
      <c r="A15" s="529"/>
      <c r="B15" s="530"/>
      <c r="C15" s="531" t="s">
        <v>1241</v>
      </c>
      <c r="D15" s="439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>
        <v>4724</v>
      </c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532">
        <v>4724</v>
      </c>
      <c r="AL15" s="439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532">
        <v>0</v>
      </c>
      <c r="BJ15" s="533"/>
      <c r="BK15" s="250"/>
      <c r="BL15" s="532">
        <v>0</v>
      </c>
      <c r="BM15" s="532">
        <v>4724</v>
      </c>
    </row>
    <row r="16" spans="1:65" ht="12.75">
      <c r="A16" s="529"/>
      <c r="B16" s="530"/>
      <c r="C16" s="531"/>
      <c r="D16" s="439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532">
        <v>0</v>
      </c>
      <c r="AL16" s="439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532">
        <v>0</v>
      </c>
      <c r="BJ16" s="533"/>
      <c r="BK16" s="250"/>
      <c r="BL16" s="532">
        <v>0</v>
      </c>
      <c r="BM16" s="532">
        <v>0</v>
      </c>
    </row>
    <row r="17" spans="1:65" s="528" customFormat="1" ht="12.75">
      <c r="A17" s="523" t="s">
        <v>264</v>
      </c>
      <c r="B17" s="524" t="s">
        <v>95</v>
      </c>
      <c r="C17" s="525" t="s">
        <v>358</v>
      </c>
      <c r="D17" s="527">
        <v>0</v>
      </c>
      <c r="E17" s="437">
        <v>66595</v>
      </c>
      <c r="F17" s="437">
        <v>0</v>
      </c>
      <c r="G17" s="437">
        <v>0</v>
      </c>
      <c r="H17" s="437">
        <v>0</v>
      </c>
      <c r="I17" s="437">
        <v>0</v>
      </c>
      <c r="J17" s="437">
        <v>0</v>
      </c>
      <c r="K17" s="437">
        <v>50</v>
      </c>
      <c r="L17" s="437">
        <v>0</v>
      </c>
      <c r="M17" s="437">
        <v>0</v>
      </c>
      <c r="N17" s="437">
        <v>0</v>
      </c>
      <c r="O17" s="437">
        <v>0</v>
      </c>
      <c r="P17" s="437">
        <v>0</v>
      </c>
      <c r="Q17" s="437">
        <v>12300</v>
      </c>
      <c r="R17" s="437">
        <v>0</v>
      </c>
      <c r="S17" s="437">
        <v>0</v>
      </c>
      <c r="T17" s="437">
        <v>0</v>
      </c>
      <c r="U17" s="437">
        <v>0</v>
      </c>
      <c r="V17" s="437">
        <v>0</v>
      </c>
      <c r="W17" s="437">
        <v>0</v>
      </c>
      <c r="X17" s="437">
        <v>0</v>
      </c>
      <c r="Y17" s="437">
        <v>0</v>
      </c>
      <c r="Z17" s="437">
        <v>89637</v>
      </c>
      <c r="AA17" s="437">
        <v>0</v>
      </c>
      <c r="AB17" s="437">
        <v>46875</v>
      </c>
      <c r="AC17" s="437">
        <v>0</v>
      </c>
      <c r="AD17" s="437">
        <v>17318</v>
      </c>
      <c r="AE17" s="437">
        <v>0</v>
      </c>
      <c r="AF17" s="437">
        <v>0</v>
      </c>
      <c r="AG17" s="437">
        <v>0</v>
      </c>
      <c r="AH17" s="437">
        <v>0</v>
      </c>
      <c r="AI17" s="437">
        <v>0</v>
      </c>
      <c r="AJ17" s="437">
        <v>0</v>
      </c>
      <c r="AK17" s="337">
        <v>232775</v>
      </c>
      <c r="AL17" s="527">
        <v>0</v>
      </c>
      <c r="AM17" s="437">
        <v>0</v>
      </c>
      <c r="AN17" s="437">
        <v>1680</v>
      </c>
      <c r="AO17" s="437">
        <v>0</v>
      </c>
      <c r="AP17" s="437">
        <v>0</v>
      </c>
      <c r="AQ17" s="437">
        <v>0</v>
      </c>
      <c r="AR17" s="437">
        <v>0</v>
      </c>
      <c r="AS17" s="437">
        <v>0</v>
      </c>
      <c r="AT17" s="437">
        <v>0</v>
      </c>
      <c r="AU17" s="437">
        <v>4623</v>
      </c>
      <c r="AV17" s="437">
        <v>0</v>
      </c>
      <c r="AW17" s="437">
        <v>0</v>
      </c>
      <c r="AX17" s="437">
        <v>0</v>
      </c>
      <c r="AY17" s="437">
        <v>0</v>
      </c>
      <c r="AZ17" s="437">
        <v>0</v>
      </c>
      <c r="BA17" s="437">
        <v>0</v>
      </c>
      <c r="BB17" s="437">
        <v>0</v>
      </c>
      <c r="BC17" s="437">
        <v>0</v>
      </c>
      <c r="BD17" s="437">
        <v>0</v>
      </c>
      <c r="BE17" s="437">
        <v>0</v>
      </c>
      <c r="BF17" s="437">
        <v>0</v>
      </c>
      <c r="BG17" s="437">
        <v>0</v>
      </c>
      <c r="BH17" s="437">
        <v>0</v>
      </c>
      <c r="BI17" s="337">
        <v>6303</v>
      </c>
      <c r="BJ17" s="438">
        <v>0</v>
      </c>
      <c r="BK17" s="437">
        <v>0</v>
      </c>
      <c r="BL17" s="337">
        <v>0</v>
      </c>
      <c r="BM17" s="337">
        <v>239078</v>
      </c>
    </row>
    <row r="18" spans="1:65" s="631" customFormat="1" ht="12.75">
      <c r="A18" s="529"/>
      <c r="B18" s="530"/>
      <c r="C18" s="531" t="s">
        <v>983</v>
      </c>
      <c r="D18" s="439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>
        <v>785</v>
      </c>
      <c r="AE18" s="250"/>
      <c r="AF18" s="250"/>
      <c r="AG18" s="250"/>
      <c r="AH18" s="250"/>
      <c r="AI18" s="250"/>
      <c r="AJ18" s="250"/>
      <c r="AK18" s="532">
        <v>785</v>
      </c>
      <c r="AL18" s="439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532">
        <v>0</v>
      </c>
      <c r="BJ18" s="533"/>
      <c r="BK18" s="250"/>
      <c r="BL18" s="532">
        <v>0</v>
      </c>
      <c r="BM18" s="532">
        <v>785</v>
      </c>
    </row>
    <row r="19" spans="1:65" s="631" customFormat="1" ht="25.5">
      <c r="A19" s="529"/>
      <c r="B19" s="530"/>
      <c r="C19" s="531" t="s">
        <v>1160</v>
      </c>
      <c r="D19" s="439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>
        <v>785</v>
      </c>
      <c r="AE19" s="250"/>
      <c r="AF19" s="250"/>
      <c r="AG19" s="250"/>
      <c r="AH19" s="250"/>
      <c r="AI19" s="250"/>
      <c r="AJ19" s="250"/>
      <c r="AK19" s="532">
        <v>785</v>
      </c>
      <c r="AL19" s="439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532"/>
      <c r="BJ19" s="533"/>
      <c r="BK19" s="250"/>
      <c r="BL19" s="532"/>
      <c r="BM19" s="532"/>
    </row>
    <row r="20" spans="1:65" s="631" customFormat="1" ht="25.5">
      <c r="A20" s="529"/>
      <c r="B20" s="530"/>
      <c r="C20" s="531" t="s">
        <v>1070</v>
      </c>
      <c r="D20" s="439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>
        <v>28347</v>
      </c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532">
        <v>28347</v>
      </c>
      <c r="AL20" s="439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532">
        <v>0</v>
      </c>
      <c r="BJ20" s="533"/>
      <c r="BK20" s="250"/>
      <c r="BL20" s="532">
        <v>0</v>
      </c>
      <c r="BM20" s="532">
        <v>28347</v>
      </c>
    </row>
    <row r="21" spans="1:65" s="631" customFormat="1" ht="12.75">
      <c r="A21" s="529"/>
      <c r="B21" s="530"/>
      <c r="C21" s="531" t="s">
        <v>1059</v>
      </c>
      <c r="D21" s="439"/>
      <c r="E21" s="250">
        <v>11000</v>
      </c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532">
        <v>11000</v>
      </c>
      <c r="AL21" s="439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532">
        <v>0</v>
      </c>
      <c r="BJ21" s="533"/>
      <c r="BK21" s="250"/>
      <c r="BL21" s="532">
        <v>0</v>
      </c>
      <c r="BM21" s="532">
        <v>11000</v>
      </c>
    </row>
    <row r="22" spans="1:65" s="631" customFormat="1" ht="25.5">
      <c r="A22" s="529"/>
      <c r="B22" s="530"/>
      <c r="C22" s="531" t="s">
        <v>1112</v>
      </c>
      <c r="D22" s="439"/>
      <c r="E22" s="250">
        <v>4000</v>
      </c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532">
        <v>4000</v>
      </c>
      <c r="AL22" s="439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532">
        <v>0</v>
      </c>
      <c r="BJ22" s="533"/>
      <c r="BK22" s="250"/>
      <c r="BL22" s="532">
        <v>0</v>
      </c>
      <c r="BM22" s="532">
        <v>4000</v>
      </c>
    </row>
    <row r="23" spans="1:65" s="631" customFormat="1" ht="25.5">
      <c r="A23" s="529"/>
      <c r="B23" s="530"/>
      <c r="C23" s="531" t="s">
        <v>1113</v>
      </c>
      <c r="D23" s="439"/>
      <c r="E23" s="250">
        <v>1100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532">
        <v>1100</v>
      </c>
      <c r="AL23" s="439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532">
        <v>0</v>
      </c>
      <c r="BJ23" s="533"/>
      <c r="BK23" s="250"/>
      <c r="BL23" s="532">
        <v>0</v>
      </c>
      <c r="BM23" s="532">
        <v>1100</v>
      </c>
    </row>
    <row r="24" spans="1:65" s="631" customFormat="1" ht="12.75">
      <c r="A24" s="529"/>
      <c r="B24" s="530"/>
      <c r="C24" s="660" t="s">
        <v>1043</v>
      </c>
      <c r="D24" s="439"/>
      <c r="E24" s="250">
        <v>18000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532">
        <v>18000</v>
      </c>
      <c r="AL24" s="439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532">
        <v>0</v>
      </c>
      <c r="BJ24" s="533"/>
      <c r="BK24" s="250"/>
      <c r="BL24" s="532">
        <v>0</v>
      </c>
      <c r="BM24" s="532">
        <v>18000</v>
      </c>
    </row>
    <row r="25" spans="1:65" s="631" customFormat="1" ht="12.75" customHeight="1">
      <c r="A25" s="529"/>
      <c r="B25" s="530"/>
      <c r="C25" s="660" t="s">
        <v>1147</v>
      </c>
      <c r="D25" s="439"/>
      <c r="E25" s="250">
        <v>0</v>
      </c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532">
        <v>0</v>
      </c>
      <c r="AL25" s="439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532"/>
      <c r="BJ25" s="533"/>
      <c r="BK25" s="250"/>
      <c r="BL25" s="532"/>
      <c r="BM25" s="532"/>
    </row>
    <row r="26" spans="1:65" s="631" customFormat="1" ht="12.75" customHeight="1">
      <c r="A26" s="529"/>
      <c r="B26" s="530"/>
      <c r="C26" s="660" t="s">
        <v>1061</v>
      </c>
      <c r="D26" s="439"/>
      <c r="E26" s="250">
        <v>3000</v>
      </c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532">
        <v>3000</v>
      </c>
      <c r="AL26" s="439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532">
        <v>0</v>
      </c>
      <c r="BJ26" s="533"/>
      <c r="BK26" s="250"/>
      <c r="BL26" s="532">
        <v>0</v>
      </c>
      <c r="BM26" s="532">
        <v>3000</v>
      </c>
    </row>
    <row r="27" spans="1:65" ht="25.5">
      <c r="A27" s="529"/>
      <c r="B27" s="530"/>
      <c r="C27" s="531" t="s">
        <v>1060</v>
      </c>
      <c r="D27" s="439"/>
      <c r="E27" s="250">
        <v>3700</v>
      </c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532">
        <v>3700</v>
      </c>
      <c r="AL27" s="439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532">
        <v>0</v>
      </c>
      <c r="BJ27" s="533"/>
      <c r="BK27" s="250"/>
      <c r="BL27" s="532">
        <v>0</v>
      </c>
      <c r="BM27" s="532">
        <v>3700</v>
      </c>
    </row>
    <row r="28" spans="1:65" s="631" customFormat="1" ht="12.75">
      <c r="A28" s="529"/>
      <c r="B28" s="530"/>
      <c r="C28" s="531" t="s">
        <v>885</v>
      </c>
      <c r="D28" s="439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532">
        <v>0</v>
      </c>
      <c r="AL28" s="439"/>
      <c r="AM28" s="250"/>
      <c r="AN28" s="250">
        <v>1680</v>
      </c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532">
        <v>1680</v>
      </c>
      <c r="BJ28" s="533"/>
      <c r="BK28" s="250"/>
      <c r="BL28" s="532">
        <v>0</v>
      </c>
      <c r="BM28" s="532">
        <v>1680</v>
      </c>
    </row>
    <row r="29" spans="1:65" s="631" customFormat="1" ht="12.75">
      <c r="A29" s="529"/>
      <c r="B29" s="530"/>
      <c r="C29" s="531" t="s">
        <v>1045</v>
      </c>
      <c r="D29" s="439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>
        <v>19685</v>
      </c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532">
        <v>19685</v>
      </c>
      <c r="AL29" s="439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532">
        <v>0</v>
      </c>
      <c r="BJ29" s="533"/>
      <c r="BK29" s="250"/>
      <c r="BL29" s="532">
        <v>0</v>
      </c>
      <c r="BM29" s="532">
        <v>19685</v>
      </c>
    </row>
    <row r="30" spans="1:65" s="631" customFormat="1" ht="12.75">
      <c r="A30" s="529"/>
      <c r="B30" s="530"/>
      <c r="C30" s="531" t="s">
        <v>1121</v>
      </c>
      <c r="D30" s="439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>
        <v>7087</v>
      </c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532">
        <v>7087</v>
      </c>
      <c r="AL30" s="439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532">
        <v>0</v>
      </c>
      <c r="BJ30" s="533"/>
      <c r="BK30" s="250"/>
      <c r="BL30" s="532">
        <v>0</v>
      </c>
      <c r="BM30" s="532">
        <v>7087</v>
      </c>
    </row>
    <row r="31" spans="1:65" s="631" customFormat="1" ht="12.75">
      <c r="A31" s="529"/>
      <c r="B31" s="530"/>
      <c r="C31" s="531" t="s">
        <v>1044</v>
      </c>
      <c r="D31" s="439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>
        <v>7874</v>
      </c>
      <c r="AE31" s="250"/>
      <c r="AF31" s="250"/>
      <c r="AG31" s="250"/>
      <c r="AH31" s="250"/>
      <c r="AI31" s="250"/>
      <c r="AJ31" s="250"/>
      <c r="AK31" s="532">
        <v>7874</v>
      </c>
      <c r="AL31" s="439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532">
        <v>0</v>
      </c>
      <c r="BJ31" s="533"/>
      <c r="BK31" s="250"/>
      <c r="BL31" s="532">
        <v>0</v>
      </c>
      <c r="BM31" s="532">
        <v>7874</v>
      </c>
    </row>
    <row r="32" spans="1:65" s="631" customFormat="1" ht="12.75">
      <c r="A32" s="529"/>
      <c r="B32" s="530"/>
      <c r="C32" s="531" t="s">
        <v>1046</v>
      </c>
      <c r="D32" s="439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>
        <v>15980</v>
      </c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532">
        <v>15980</v>
      </c>
      <c r="AL32" s="439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532">
        <v>0</v>
      </c>
      <c r="BJ32" s="533"/>
      <c r="BK32" s="250"/>
      <c r="BL32" s="532">
        <v>0</v>
      </c>
      <c r="BM32" s="532">
        <v>15980</v>
      </c>
    </row>
    <row r="33" spans="1:65" ht="12.75" customHeight="1">
      <c r="A33" s="529"/>
      <c r="B33" s="530"/>
      <c r="C33" s="531" t="s">
        <v>1054</v>
      </c>
      <c r="D33" s="439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>
        <v>10000</v>
      </c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532">
        <v>10000</v>
      </c>
      <c r="AL33" s="439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532">
        <v>0</v>
      </c>
      <c r="BJ33" s="533"/>
      <c r="BK33" s="250"/>
      <c r="BL33" s="532">
        <v>0</v>
      </c>
      <c r="BM33" s="532">
        <v>10000</v>
      </c>
    </row>
    <row r="34" spans="1:65" ht="12.75">
      <c r="A34" s="529"/>
      <c r="B34" s="530"/>
      <c r="C34" s="48" t="s">
        <v>1099</v>
      </c>
      <c r="D34" s="439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532">
        <v>0</v>
      </c>
      <c r="AL34" s="439"/>
      <c r="AM34" s="250"/>
      <c r="AN34" s="250"/>
      <c r="AO34" s="250"/>
      <c r="AP34" s="250"/>
      <c r="AQ34" s="250"/>
      <c r="AR34" s="250"/>
      <c r="AS34" s="250"/>
      <c r="AT34" s="250"/>
      <c r="AU34" s="250">
        <v>4623</v>
      </c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532">
        <v>4623</v>
      </c>
      <c r="BJ34" s="533"/>
      <c r="BK34" s="250"/>
      <c r="BL34" s="532">
        <v>0</v>
      </c>
      <c r="BM34" s="532">
        <v>4623</v>
      </c>
    </row>
    <row r="35" spans="1:65" ht="12.75" customHeight="1">
      <c r="A35" s="529"/>
      <c r="B35" s="530"/>
      <c r="C35" s="536" t="s">
        <v>1148</v>
      </c>
      <c r="D35" s="439"/>
      <c r="E35" s="250">
        <v>795</v>
      </c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532">
        <v>795</v>
      </c>
      <c r="AL35" s="439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532">
        <v>0</v>
      </c>
      <c r="BJ35" s="533"/>
      <c r="BK35" s="250"/>
      <c r="BL35" s="532">
        <v>0</v>
      </c>
      <c r="BM35" s="532">
        <v>795</v>
      </c>
    </row>
    <row r="36" spans="1:65" ht="12.75" customHeight="1">
      <c r="A36" s="529"/>
      <c r="B36" s="530"/>
      <c r="C36" s="536" t="s">
        <v>1150</v>
      </c>
      <c r="D36" s="43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>
        <v>12300</v>
      </c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532">
        <v>12300</v>
      </c>
      <c r="AL36" s="439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532">
        <v>0</v>
      </c>
      <c r="BJ36" s="533"/>
      <c r="BK36" s="250"/>
      <c r="BL36" s="532">
        <v>0</v>
      </c>
      <c r="BM36" s="532">
        <v>12300</v>
      </c>
    </row>
    <row r="37" spans="1:65" ht="12.75" customHeight="1">
      <c r="A37" s="529"/>
      <c r="B37" s="530"/>
      <c r="C37" s="536" t="s">
        <v>1155</v>
      </c>
      <c r="D37" s="439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>
        <v>788</v>
      </c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532">
        <v>788</v>
      </c>
      <c r="AL37" s="439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532">
        <v>0</v>
      </c>
      <c r="BJ37" s="533"/>
      <c r="BK37" s="250"/>
      <c r="BL37" s="532">
        <v>0</v>
      </c>
      <c r="BM37" s="532">
        <v>788</v>
      </c>
    </row>
    <row r="38" spans="1:65" ht="25.5">
      <c r="A38" s="529"/>
      <c r="B38" s="530"/>
      <c r="C38" s="536" t="s">
        <v>1198</v>
      </c>
      <c r="D38" s="439"/>
      <c r="E38" s="250">
        <v>25000</v>
      </c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532">
        <v>25000</v>
      </c>
      <c r="AL38" s="439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532">
        <v>0</v>
      </c>
      <c r="BJ38" s="533"/>
      <c r="BK38" s="250"/>
      <c r="BL38" s="532">
        <v>0</v>
      </c>
      <c r="BM38" s="532">
        <v>25000</v>
      </c>
    </row>
    <row r="39" spans="1:65" ht="25.5">
      <c r="A39" s="529"/>
      <c r="B39" s="530"/>
      <c r="C39" s="536" t="s">
        <v>1230</v>
      </c>
      <c r="D39" s="439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>
        <v>7874</v>
      </c>
      <c r="AE39" s="250"/>
      <c r="AF39" s="250"/>
      <c r="AG39" s="250"/>
      <c r="AH39" s="250"/>
      <c r="AI39" s="250"/>
      <c r="AJ39" s="250"/>
      <c r="AK39" s="532">
        <v>7874</v>
      </c>
      <c r="AL39" s="439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532">
        <v>0</v>
      </c>
      <c r="BJ39" s="533"/>
      <c r="BK39" s="250"/>
      <c r="BL39" s="532">
        <v>0</v>
      </c>
      <c r="BM39" s="532">
        <v>7874</v>
      </c>
    </row>
    <row r="40" spans="1:65" ht="25.5" customHeight="1">
      <c r="A40" s="529"/>
      <c r="B40" s="530"/>
      <c r="C40" s="536" t="s">
        <v>1287</v>
      </c>
      <c r="D40" s="43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>
        <v>25000</v>
      </c>
      <c r="AC40" s="250"/>
      <c r="AD40" s="250"/>
      <c r="AE40" s="250"/>
      <c r="AF40" s="250"/>
      <c r="AG40" s="250"/>
      <c r="AH40" s="250"/>
      <c r="AI40" s="250"/>
      <c r="AJ40" s="250"/>
      <c r="AK40" s="532">
        <v>25000</v>
      </c>
      <c r="AL40" s="439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>
        <v>0</v>
      </c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532">
        <v>0</v>
      </c>
      <c r="BJ40" s="533"/>
      <c r="BK40" s="250"/>
      <c r="BL40" s="532">
        <v>0</v>
      </c>
      <c r="BM40" s="532">
        <v>25000</v>
      </c>
    </row>
    <row r="41" spans="1:65" ht="13.5" customHeight="1">
      <c r="A41" s="529"/>
      <c r="B41" s="530"/>
      <c r="C41" s="536" t="s">
        <v>1289</v>
      </c>
      <c r="D41" s="439"/>
      <c r="E41" s="250"/>
      <c r="F41" s="250"/>
      <c r="G41" s="250"/>
      <c r="H41" s="250"/>
      <c r="I41" s="250"/>
      <c r="J41" s="250"/>
      <c r="K41" s="250">
        <v>50</v>
      </c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532">
        <v>50</v>
      </c>
      <c r="AL41" s="439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532">
        <v>0</v>
      </c>
      <c r="BJ41" s="533"/>
      <c r="BK41" s="250"/>
      <c r="BL41" s="532">
        <v>0</v>
      </c>
      <c r="BM41" s="532">
        <v>50</v>
      </c>
    </row>
    <row r="42" spans="1:65" ht="27" customHeight="1">
      <c r="A42" s="529"/>
      <c r="B42" s="530"/>
      <c r="C42" s="560" t="s">
        <v>1106</v>
      </c>
      <c r="D42" s="439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>
        <v>21875</v>
      </c>
      <c r="AC42" s="250"/>
      <c r="AD42" s="250"/>
      <c r="AE42" s="250"/>
      <c r="AF42" s="250"/>
      <c r="AG42" s="250"/>
      <c r="AH42" s="250"/>
      <c r="AI42" s="250"/>
      <c r="AJ42" s="250"/>
      <c r="AK42" s="532">
        <v>21875</v>
      </c>
      <c r="AL42" s="439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532">
        <v>0</v>
      </c>
      <c r="BJ42" s="533"/>
      <c r="BK42" s="250"/>
      <c r="BL42" s="532">
        <v>0</v>
      </c>
      <c r="BM42" s="532">
        <v>21875</v>
      </c>
    </row>
    <row r="43" spans="1:65" ht="27" customHeight="1">
      <c r="A43" s="529"/>
      <c r="B43" s="530"/>
      <c r="C43" s="560" t="s">
        <v>1323</v>
      </c>
      <c r="D43" s="439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>
        <v>7750</v>
      </c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532">
        <v>7750</v>
      </c>
      <c r="AL43" s="439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532">
        <v>0</v>
      </c>
      <c r="BJ43" s="533"/>
      <c r="BK43" s="250"/>
      <c r="BL43" s="532">
        <v>0</v>
      </c>
      <c r="BM43" s="532">
        <v>7750</v>
      </c>
    </row>
    <row r="44" spans="1:65" ht="12.75">
      <c r="A44" s="529"/>
      <c r="B44" s="530"/>
      <c r="C44" s="531"/>
      <c r="D44" s="439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532">
        <v>0</v>
      </c>
      <c r="AL44" s="439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532">
        <v>0</v>
      </c>
      <c r="BJ44" s="533"/>
      <c r="BK44" s="250"/>
      <c r="BL44" s="532">
        <v>0</v>
      </c>
      <c r="BM44" s="532">
        <v>0</v>
      </c>
    </row>
    <row r="45" spans="1:65" s="528" customFormat="1" ht="12.75">
      <c r="A45" s="523" t="s">
        <v>265</v>
      </c>
      <c r="B45" s="524" t="s">
        <v>96</v>
      </c>
      <c r="C45" s="525" t="s">
        <v>359</v>
      </c>
      <c r="D45" s="527">
        <v>3000</v>
      </c>
      <c r="E45" s="437">
        <v>0</v>
      </c>
      <c r="F45" s="437">
        <v>0</v>
      </c>
      <c r="G45" s="437">
        <v>0</v>
      </c>
      <c r="H45" s="437">
        <v>0</v>
      </c>
      <c r="I45" s="437">
        <v>0</v>
      </c>
      <c r="J45" s="437">
        <v>176</v>
      </c>
      <c r="K45" s="437">
        <v>0</v>
      </c>
      <c r="L45" s="437">
        <v>0</v>
      </c>
      <c r="M45" s="437">
        <v>0</v>
      </c>
      <c r="N45" s="437">
        <v>0</v>
      </c>
      <c r="O45" s="437">
        <v>0</v>
      </c>
      <c r="P45" s="437">
        <v>0</v>
      </c>
      <c r="Q45" s="437">
        <v>0</v>
      </c>
      <c r="R45" s="437">
        <v>0</v>
      </c>
      <c r="S45" s="437">
        <v>0</v>
      </c>
      <c r="T45" s="437">
        <v>0</v>
      </c>
      <c r="U45" s="437">
        <v>0</v>
      </c>
      <c r="V45" s="437">
        <v>0</v>
      </c>
      <c r="W45" s="437">
        <v>0</v>
      </c>
      <c r="X45" s="437">
        <v>0</v>
      </c>
      <c r="Y45" s="437">
        <v>0</v>
      </c>
      <c r="Z45" s="437">
        <v>4316</v>
      </c>
      <c r="AA45" s="437">
        <v>0</v>
      </c>
      <c r="AB45" s="437">
        <v>0</v>
      </c>
      <c r="AC45" s="437">
        <v>0</v>
      </c>
      <c r="AD45" s="437">
        <v>797</v>
      </c>
      <c r="AE45" s="437">
        <v>0</v>
      </c>
      <c r="AF45" s="437">
        <v>0</v>
      </c>
      <c r="AG45" s="437">
        <v>0</v>
      </c>
      <c r="AH45" s="437">
        <v>0</v>
      </c>
      <c r="AI45" s="437">
        <v>0</v>
      </c>
      <c r="AJ45" s="437">
        <v>0</v>
      </c>
      <c r="AK45" s="337">
        <v>8289</v>
      </c>
      <c r="AL45" s="527">
        <v>3937</v>
      </c>
      <c r="AM45" s="437">
        <v>0</v>
      </c>
      <c r="AN45" s="437">
        <v>0</v>
      </c>
      <c r="AO45" s="437">
        <v>0</v>
      </c>
      <c r="AP45" s="437">
        <v>0</v>
      </c>
      <c r="AQ45" s="437">
        <v>0</v>
      </c>
      <c r="AR45" s="437">
        <v>0</v>
      </c>
      <c r="AS45" s="437">
        <v>0</v>
      </c>
      <c r="AT45" s="437">
        <v>0</v>
      </c>
      <c r="AU45" s="437">
        <v>0</v>
      </c>
      <c r="AV45" s="437">
        <v>0</v>
      </c>
      <c r="AW45" s="437">
        <v>0</v>
      </c>
      <c r="AX45" s="437">
        <v>0</v>
      </c>
      <c r="AY45" s="437">
        <v>0</v>
      </c>
      <c r="AZ45" s="437">
        <v>0</v>
      </c>
      <c r="BA45" s="437">
        <v>0</v>
      </c>
      <c r="BB45" s="437">
        <v>0</v>
      </c>
      <c r="BC45" s="437">
        <v>0</v>
      </c>
      <c r="BD45" s="437">
        <v>0</v>
      </c>
      <c r="BE45" s="437">
        <v>0</v>
      </c>
      <c r="BF45" s="437">
        <v>0</v>
      </c>
      <c r="BG45" s="437">
        <v>0</v>
      </c>
      <c r="BH45" s="437">
        <v>0</v>
      </c>
      <c r="BI45" s="337">
        <v>3937</v>
      </c>
      <c r="BJ45" s="438">
        <v>0</v>
      </c>
      <c r="BK45" s="437">
        <v>0</v>
      </c>
      <c r="BL45" s="337">
        <v>0</v>
      </c>
      <c r="BM45" s="337">
        <v>12226</v>
      </c>
    </row>
    <row r="46" spans="1:65" ht="12.75" customHeight="1">
      <c r="A46" s="529"/>
      <c r="B46" s="530"/>
      <c r="C46" s="531" t="s">
        <v>1116</v>
      </c>
      <c r="D46" s="439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532">
        <v>0</v>
      </c>
      <c r="AL46" s="439">
        <v>3937</v>
      </c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532">
        <v>3937</v>
      </c>
      <c r="BJ46" s="533"/>
      <c r="BK46" s="250"/>
      <c r="BL46" s="532">
        <v>0</v>
      </c>
      <c r="BM46" s="532">
        <v>3937</v>
      </c>
    </row>
    <row r="47" spans="1:65" ht="12.75" customHeight="1">
      <c r="A47" s="529"/>
      <c r="B47" s="530"/>
      <c r="C47" s="531" t="s">
        <v>1221</v>
      </c>
      <c r="D47" s="439"/>
      <c r="E47" s="250"/>
      <c r="F47" s="250"/>
      <c r="G47" s="250"/>
      <c r="H47" s="250"/>
      <c r="I47" s="250"/>
      <c r="J47" s="250">
        <v>142</v>
      </c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532">
        <v>142</v>
      </c>
      <c r="AL47" s="439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532">
        <v>0</v>
      </c>
      <c r="BJ47" s="533"/>
      <c r="BK47" s="250"/>
      <c r="BL47" s="532">
        <v>0</v>
      </c>
      <c r="BM47" s="532">
        <v>142</v>
      </c>
    </row>
    <row r="48" spans="1:65" ht="25.5">
      <c r="A48" s="529"/>
      <c r="B48" s="530"/>
      <c r="C48" s="531" t="s">
        <v>1051</v>
      </c>
      <c r="D48" s="43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>
        <v>797</v>
      </c>
      <c r="AE48" s="250"/>
      <c r="AF48" s="250"/>
      <c r="AG48" s="250"/>
      <c r="AH48" s="250"/>
      <c r="AI48" s="250"/>
      <c r="AJ48" s="250"/>
      <c r="AK48" s="532">
        <v>797</v>
      </c>
      <c r="AL48" s="439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532">
        <v>0</v>
      </c>
      <c r="BJ48" s="533"/>
      <c r="BK48" s="250"/>
      <c r="BL48" s="532">
        <v>0</v>
      </c>
      <c r="BM48" s="532">
        <v>797</v>
      </c>
    </row>
    <row r="49" spans="1:65" ht="12.75" customHeight="1">
      <c r="A49" s="529"/>
      <c r="B49" s="530"/>
      <c r="C49" s="531" t="s">
        <v>1042</v>
      </c>
      <c r="D49" s="439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>
        <v>4316</v>
      </c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532">
        <v>4316</v>
      </c>
      <c r="AL49" s="439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532">
        <v>0</v>
      </c>
      <c r="BJ49" s="533"/>
      <c r="BK49" s="250"/>
      <c r="BL49" s="532">
        <v>0</v>
      </c>
      <c r="BM49" s="532">
        <v>4316</v>
      </c>
    </row>
    <row r="50" spans="1:65" ht="12.75" customHeight="1">
      <c r="A50" s="529"/>
      <c r="B50" s="530"/>
      <c r="C50" s="531" t="s">
        <v>1309</v>
      </c>
      <c r="D50" s="439">
        <v>3000</v>
      </c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532">
        <v>3000</v>
      </c>
      <c r="AL50" s="439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532">
        <v>0</v>
      </c>
      <c r="BJ50" s="533"/>
      <c r="BK50" s="250"/>
      <c r="BL50" s="532">
        <v>0</v>
      </c>
      <c r="BM50" s="532">
        <v>3000</v>
      </c>
    </row>
    <row r="51" spans="1:65" ht="12.75" customHeight="1">
      <c r="A51" s="529"/>
      <c r="B51" s="530"/>
      <c r="C51" s="531" t="s">
        <v>1313</v>
      </c>
      <c r="D51" s="439"/>
      <c r="E51" s="250"/>
      <c r="F51" s="250"/>
      <c r="G51" s="250"/>
      <c r="H51" s="250"/>
      <c r="I51" s="250"/>
      <c r="J51" s="250">
        <v>34</v>
      </c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532">
        <v>34</v>
      </c>
      <c r="AL51" s="439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532"/>
      <c r="BJ51" s="533"/>
      <c r="BK51" s="250"/>
      <c r="BL51" s="532"/>
      <c r="BM51" s="532">
        <v>34</v>
      </c>
    </row>
    <row r="52" spans="1:65" ht="12.75" customHeight="1">
      <c r="A52" s="529"/>
      <c r="B52" s="530"/>
      <c r="C52" s="531"/>
      <c r="D52" s="43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532">
        <v>0</v>
      </c>
      <c r="AL52" s="439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532">
        <v>0</v>
      </c>
      <c r="BJ52" s="533"/>
      <c r="BK52" s="250"/>
      <c r="BL52" s="532">
        <v>0</v>
      </c>
      <c r="BM52" s="532">
        <v>0</v>
      </c>
    </row>
    <row r="53" spans="1:65" s="528" customFormat="1" ht="15.75" customHeight="1">
      <c r="A53" s="523" t="s">
        <v>266</v>
      </c>
      <c r="B53" s="524" t="s">
        <v>97</v>
      </c>
      <c r="C53" s="525" t="s">
        <v>360</v>
      </c>
      <c r="D53" s="527">
        <v>5568</v>
      </c>
      <c r="E53" s="437">
        <v>0</v>
      </c>
      <c r="F53" s="437">
        <v>0</v>
      </c>
      <c r="G53" s="437">
        <v>0</v>
      </c>
      <c r="H53" s="437">
        <v>0</v>
      </c>
      <c r="I53" s="437">
        <v>0</v>
      </c>
      <c r="J53" s="437">
        <v>1751</v>
      </c>
      <c r="K53" s="437">
        <v>798</v>
      </c>
      <c r="L53" s="437">
        <v>0</v>
      </c>
      <c r="M53" s="437">
        <v>0</v>
      </c>
      <c r="N53" s="437">
        <v>0</v>
      </c>
      <c r="O53" s="437">
        <v>0</v>
      </c>
      <c r="P53" s="437">
        <v>0</v>
      </c>
      <c r="Q53" s="437">
        <v>0</v>
      </c>
      <c r="R53" s="437">
        <v>0</v>
      </c>
      <c r="S53" s="437">
        <v>0</v>
      </c>
      <c r="T53" s="437">
        <v>0</v>
      </c>
      <c r="U53" s="437">
        <v>3183</v>
      </c>
      <c r="V53" s="437">
        <v>0</v>
      </c>
      <c r="W53" s="437">
        <v>0</v>
      </c>
      <c r="X53" s="437">
        <v>0</v>
      </c>
      <c r="Y53" s="437">
        <v>0</v>
      </c>
      <c r="Z53" s="437">
        <v>14600</v>
      </c>
      <c r="AA53" s="437">
        <v>0</v>
      </c>
      <c r="AB53" s="437">
        <v>0</v>
      </c>
      <c r="AC53" s="437">
        <v>0</v>
      </c>
      <c r="AD53" s="437">
        <v>7916</v>
      </c>
      <c r="AE53" s="437">
        <v>0</v>
      </c>
      <c r="AF53" s="437">
        <v>0</v>
      </c>
      <c r="AG53" s="437">
        <v>0</v>
      </c>
      <c r="AH53" s="437">
        <v>0</v>
      </c>
      <c r="AI53" s="437">
        <v>0</v>
      </c>
      <c r="AJ53" s="437">
        <v>0</v>
      </c>
      <c r="AK53" s="337">
        <v>33816</v>
      </c>
      <c r="AL53" s="527">
        <v>945</v>
      </c>
      <c r="AM53" s="437">
        <v>0</v>
      </c>
      <c r="AN53" s="437">
        <v>0</v>
      </c>
      <c r="AO53" s="437">
        <v>0</v>
      </c>
      <c r="AP53" s="437">
        <v>0</v>
      </c>
      <c r="AQ53" s="437">
        <v>0</v>
      </c>
      <c r="AR53" s="437">
        <v>6300</v>
      </c>
      <c r="AS53" s="437">
        <v>0</v>
      </c>
      <c r="AT53" s="437">
        <v>0</v>
      </c>
      <c r="AU53" s="437">
        <v>0</v>
      </c>
      <c r="AV53" s="437">
        <v>0</v>
      </c>
      <c r="AW53" s="437">
        <v>0</v>
      </c>
      <c r="AX53" s="437">
        <v>0</v>
      </c>
      <c r="AY53" s="437">
        <v>0</v>
      </c>
      <c r="AZ53" s="437">
        <v>0</v>
      </c>
      <c r="BA53" s="437">
        <v>0</v>
      </c>
      <c r="BB53" s="437">
        <v>0</v>
      </c>
      <c r="BC53" s="437">
        <v>0</v>
      </c>
      <c r="BD53" s="437">
        <v>500</v>
      </c>
      <c r="BE53" s="437">
        <v>0</v>
      </c>
      <c r="BF53" s="437">
        <v>0</v>
      </c>
      <c r="BG53" s="437">
        <v>0</v>
      </c>
      <c r="BH53" s="437">
        <v>0</v>
      </c>
      <c r="BI53" s="337">
        <v>7745</v>
      </c>
      <c r="BJ53" s="438">
        <v>0</v>
      </c>
      <c r="BK53" s="437">
        <v>0</v>
      </c>
      <c r="BL53" s="337">
        <v>0</v>
      </c>
      <c r="BM53" s="337">
        <v>41561</v>
      </c>
    </row>
    <row r="54" spans="1:65" ht="15.75" customHeight="1">
      <c r="A54" s="529"/>
      <c r="B54" s="530"/>
      <c r="C54" s="531" t="s">
        <v>1049</v>
      </c>
      <c r="D54" s="439"/>
      <c r="E54" s="250"/>
      <c r="F54" s="250"/>
      <c r="G54" s="250"/>
      <c r="H54" s="250"/>
      <c r="I54" s="250"/>
      <c r="J54" s="250"/>
      <c r="K54" s="250">
        <v>0</v>
      </c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532">
        <v>0</v>
      </c>
      <c r="AL54" s="439"/>
      <c r="AM54" s="250"/>
      <c r="AN54" s="250"/>
      <c r="AO54" s="250"/>
      <c r="AP54" s="250"/>
      <c r="AQ54" s="250"/>
      <c r="AR54" s="250">
        <v>6300</v>
      </c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532">
        <v>6300</v>
      </c>
      <c r="BJ54" s="533"/>
      <c r="BK54" s="250"/>
      <c r="BL54" s="532">
        <v>0</v>
      </c>
      <c r="BM54" s="532">
        <v>6300</v>
      </c>
    </row>
    <row r="55" spans="1:65" ht="25.5">
      <c r="A55" s="529"/>
      <c r="B55" s="530"/>
      <c r="C55" s="531" t="s">
        <v>1051</v>
      </c>
      <c r="D55" s="439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>
        <v>7916</v>
      </c>
      <c r="AE55" s="250"/>
      <c r="AF55" s="250"/>
      <c r="AG55" s="250"/>
      <c r="AH55" s="250"/>
      <c r="AI55" s="250"/>
      <c r="AJ55" s="250"/>
      <c r="AK55" s="532">
        <v>7916</v>
      </c>
      <c r="AL55" s="439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532">
        <v>0</v>
      </c>
      <c r="BJ55" s="533"/>
      <c r="BK55" s="250"/>
      <c r="BL55" s="532">
        <v>0</v>
      </c>
      <c r="BM55" s="532">
        <v>7916</v>
      </c>
    </row>
    <row r="56" spans="1:65" ht="12.75">
      <c r="A56" s="529"/>
      <c r="B56" s="530"/>
      <c r="C56" s="531" t="s">
        <v>1055</v>
      </c>
      <c r="D56" s="43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532">
        <v>0</v>
      </c>
      <c r="AL56" s="439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>
        <v>500</v>
      </c>
      <c r="BE56" s="250"/>
      <c r="BF56" s="250"/>
      <c r="BG56" s="250"/>
      <c r="BH56" s="250"/>
      <c r="BI56" s="532">
        <v>500</v>
      </c>
      <c r="BJ56" s="533"/>
      <c r="BK56" s="250"/>
      <c r="BL56" s="532">
        <v>0</v>
      </c>
      <c r="BM56" s="532">
        <v>500</v>
      </c>
    </row>
    <row r="57" spans="1:65" ht="12.75">
      <c r="A57" s="529"/>
      <c r="B57" s="530"/>
      <c r="C57" s="531" t="s">
        <v>1058</v>
      </c>
      <c r="D57" s="439"/>
      <c r="E57" s="250"/>
      <c r="F57" s="250"/>
      <c r="G57" s="250"/>
      <c r="H57" s="250"/>
      <c r="I57" s="250"/>
      <c r="J57" s="250">
        <v>1500</v>
      </c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532">
        <v>1500</v>
      </c>
      <c r="AL57" s="439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532">
        <v>0</v>
      </c>
      <c r="BJ57" s="533"/>
      <c r="BK57" s="250"/>
      <c r="BL57" s="532">
        <v>0</v>
      </c>
      <c r="BM57" s="532">
        <v>1500</v>
      </c>
    </row>
    <row r="58" spans="1:65" ht="12.75">
      <c r="A58" s="529"/>
      <c r="B58" s="530"/>
      <c r="C58" s="531" t="s">
        <v>1104</v>
      </c>
      <c r="D58" s="439"/>
      <c r="E58" s="250"/>
      <c r="F58" s="250"/>
      <c r="G58" s="250"/>
      <c r="H58" s="250"/>
      <c r="I58" s="250"/>
      <c r="J58" s="250"/>
      <c r="K58" s="250">
        <v>50</v>
      </c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532">
        <v>50</v>
      </c>
      <c r="AL58" s="439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0"/>
      <c r="AY58" s="250"/>
      <c r="AZ58" s="250"/>
      <c r="BA58" s="250"/>
      <c r="BB58" s="250"/>
      <c r="BC58" s="250"/>
      <c r="BD58" s="250"/>
      <c r="BE58" s="250"/>
      <c r="BF58" s="250"/>
      <c r="BG58" s="250"/>
      <c r="BH58" s="250"/>
      <c r="BI58" s="532">
        <v>0</v>
      </c>
      <c r="BJ58" s="533"/>
      <c r="BK58" s="250"/>
      <c r="BL58" s="532">
        <v>0</v>
      </c>
      <c r="BM58" s="532">
        <v>50</v>
      </c>
    </row>
    <row r="59" spans="1:65" ht="12.75">
      <c r="A59" s="529"/>
      <c r="B59" s="530"/>
      <c r="C59" s="531" t="s">
        <v>1105</v>
      </c>
      <c r="D59" s="439"/>
      <c r="E59" s="250"/>
      <c r="F59" s="250"/>
      <c r="G59" s="250"/>
      <c r="H59" s="250"/>
      <c r="I59" s="250"/>
      <c r="J59" s="250"/>
      <c r="K59" s="250">
        <v>748</v>
      </c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532">
        <v>748</v>
      </c>
      <c r="AL59" s="439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  <c r="BI59" s="532">
        <v>0</v>
      </c>
      <c r="BJ59" s="533"/>
      <c r="BK59" s="250"/>
      <c r="BL59" s="532">
        <v>0</v>
      </c>
      <c r="BM59" s="532">
        <v>748</v>
      </c>
    </row>
    <row r="60" spans="1:65" ht="12.75">
      <c r="A60" s="529"/>
      <c r="B60" s="530"/>
      <c r="C60" s="531" t="s">
        <v>1144</v>
      </c>
      <c r="D60" s="439">
        <v>5109</v>
      </c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532">
        <v>5109</v>
      </c>
      <c r="AL60" s="439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532">
        <v>0</v>
      </c>
      <c r="BJ60" s="533"/>
      <c r="BK60" s="250"/>
      <c r="BL60" s="532">
        <v>0</v>
      </c>
      <c r="BM60" s="532">
        <v>5109</v>
      </c>
    </row>
    <row r="61" spans="1:65" ht="12.75">
      <c r="A61" s="529"/>
      <c r="B61" s="530"/>
      <c r="C61" s="531" t="s">
        <v>1145</v>
      </c>
      <c r="D61" s="439">
        <v>223</v>
      </c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532">
        <v>223</v>
      </c>
      <c r="AL61" s="439"/>
      <c r="AM61" s="250"/>
      <c r="AN61" s="250"/>
      <c r="AO61" s="250"/>
      <c r="AP61" s="250"/>
      <c r="AQ61" s="250"/>
      <c r="AR61" s="250"/>
      <c r="AS61" s="250"/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532">
        <v>0</v>
      </c>
      <c r="BJ61" s="533"/>
      <c r="BK61" s="250"/>
      <c r="BL61" s="532">
        <v>0</v>
      </c>
      <c r="BM61" s="532">
        <v>223</v>
      </c>
    </row>
    <row r="62" spans="1:65" ht="12.75">
      <c r="A62" s="529"/>
      <c r="B62" s="530"/>
      <c r="C62" s="536" t="s">
        <v>1199</v>
      </c>
      <c r="D62" s="439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>
        <v>7874</v>
      </c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532">
        <v>7874</v>
      </c>
      <c r="AL62" s="439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532">
        <v>0</v>
      </c>
      <c r="BJ62" s="533"/>
      <c r="BK62" s="250"/>
      <c r="BL62" s="532">
        <v>0</v>
      </c>
      <c r="BM62" s="532">
        <v>7874</v>
      </c>
    </row>
    <row r="63" spans="1:65" ht="25.5">
      <c r="A63" s="529"/>
      <c r="B63" s="530"/>
      <c r="C63" s="531" t="s">
        <v>1223</v>
      </c>
      <c r="D63" s="439">
        <v>236</v>
      </c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532">
        <v>236</v>
      </c>
      <c r="AL63" s="439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532">
        <v>0</v>
      </c>
      <c r="BJ63" s="533"/>
      <c r="BK63" s="250"/>
      <c r="BL63" s="532">
        <v>0</v>
      </c>
      <c r="BM63" s="532">
        <v>236</v>
      </c>
    </row>
    <row r="64" spans="1:65" ht="12.75">
      <c r="A64" s="529"/>
      <c r="B64" s="530"/>
      <c r="C64" s="531" t="s">
        <v>1231</v>
      </c>
      <c r="D64" s="439"/>
      <c r="E64" s="250"/>
      <c r="F64" s="250"/>
      <c r="G64" s="250"/>
      <c r="H64" s="250"/>
      <c r="I64" s="250"/>
      <c r="J64" s="250">
        <v>251</v>
      </c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532">
        <v>251</v>
      </c>
      <c r="AL64" s="439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532">
        <v>0</v>
      </c>
      <c r="BJ64" s="533"/>
      <c r="BK64" s="250"/>
      <c r="BL64" s="532">
        <v>0</v>
      </c>
      <c r="BM64" s="532">
        <v>251</v>
      </c>
    </row>
    <row r="65" spans="1:65" ht="12.75">
      <c r="A65" s="529"/>
      <c r="B65" s="530"/>
      <c r="C65" s="531" t="s">
        <v>1318</v>
      </c>
      <c r="D65" s="439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>
        <v>6726</v>
      </c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532">
        <v>6726</v>
      </c>
      <c r="AL65" s="439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532">
        <v>0</v>
      </c>
      <c r="BJ65" s="533"/>
      <c r="BK65" s="250"/>
      <c r="BL65" s="532">
        <v>0</v>
      </c>
      <c r="BM65" s="532">
        <v>6726</v>
      </c>
    </row>
    <row r="66" spans="1:65" ht="12.75">
      <c r="A66" s="529"/>
      <c r="B66" s="530"/>
      <c r="C66" s="531" t="s">
        <v>1311</v>
      </c>
      <c r="D66" s="439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>
        <v>3183</v>
      </c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532">
        <v>3183</v>
      </c>
      <c r="AL66" s="439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  <c r="BI66" s="532">
        <v>0</v>
      </c>
      <c r="BJ66" s="533"/>
      <c r="BK66" s="250"/>
      <c r="BL66" s="532">
        <v>0</v>
      </c>
      <c r="BM66" s="532">
        <v>3183</v>
      </c>
    </row>
    <row r="67" spans="1:65" ht="12.75">
      <c r="A67" s="529"/>
      <c r="B67" s="530"/>
      <c r="C67" s="531" t="s">
        <v>1321</v>
      </c>
      <c r="D67" s="439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532">
        <v>0</v>
      </c>
      <c r="AL67" s="439">
        <v>945</v>
      </c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532">
        <v>945</v>
      </c>
      <c r="BJ67" s="533"/>
      <c r="BK67" s="250"/>
      <c r="BL67" s="532">
        <v>0</v>
      </c>
      <c r="BM67" s="532">
        <v>945</v>
      </c>
    </row>
    <row r="68" spans="1:65" ht="12.75">
      <c r="A68" s="529"/>
      <c r="B68" s="530"/>
      <c r="C68" s="531"/>
      <c r="D68" s="439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532">
        <v>0</v>
      </c>
      <c r="AL68" s="439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532">
        <v>0</v>
      </c>
      <c r="BJ68" s="533"/>
      <c r="BK68" s="250"/>
      <c r="BL68" s="532">
        <v>0</v>
      </c>
      <c r="BM68" s="532">
        <v>0</v>
      </c>
    </row>
    <row r="69" spans="1:65" ht="12.75">
      <c r="A69" s="529"/>
      <c r="B69" s="530"/>
      <c r="C69" s="531"/>
      <c r="D69" s="439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532">
        <v>0</v>
      </c>
      <c r="AL69" s="439"/>
      <c r="AM69" s="250"/>
      <c r="AN69" s="250"/>
      <c r="AO69" s="250"/>
      <c r="AP69" s="250"/>
      <c r="AQ69" s="250"/>
      <c r="AR69" s="250"/>
      <c r="AS69" s="250"/>
      <c r="AT69" s="250"/>
      <c r="AU69" s="250"/>
      <c r="AV69" s="250"/>
      <c r="AW69" s="250"/>
      <c r="AX69" s="250"/>
      <c r="AY69" s="250"/>
      <c r="AZ69" s="250"/>
      <c r="BA69" s="250"/>
      <c r="BB69" s="250"/>
      <c r="BC69" s="250"/>
      <c r="BD69" s="250"/>
      <c r="BE69" s="250"/>
      <c r="BF69" s="250"/>
      <c r="BG69" s="250"/>
      <c r="BH69" s="250"/>
      <c r="BI69" s="532">
        <v>0</v>
      </c>
      <c r="BJ69" s="533"/>
      <c r="BK69" s="250"/>
      <c r="BL69" s="532">
        <v>0</v>
      </c>
      <c r="BM69" s="532">
        <v>0</v>
      </c>
    </row>
    <row r="70" spans="1:65" s="528" customFormat="1" ht="12.75">
      <c r="A70" s="523" t="s">
        <v>267</v>
      </c>
      <c r="B70" s="524" t="s">
        <v>98</v>
      </c>
      <c r="C70" s="525" t="s">
        <v>361</v>
      </c>
      <c r="D70" s="527">
        <v>0</v>
      </c>
      <c r="E70" s="437">
        <v>0</v>
      </c>
      <c r="F70" s="437">
        <v>0</v>
      </c>
      <c r="G70" s="437">
        <v>0</v>
      </c>
      <c r="H70" s="437">
        <v>0</v>
      </c>
      <c r="I70" s="437">
        <v>0</v>
      </c>
      <c r="J70" s="437">
        <v>0</v>
      </c>
      <c r="K70" s="437">
        <v>0</v>
      </c>
      <c r="L70" s="437">
        <v>0</v>
      </c>
      <c r="M70" s="437">
        <v>0</v>
      </c>
      <c r="N70" s="437">
        <v>0</v>
      </c>
      <c r="O70" s="437">
        <v>0</v>
      </c>
      <c r="P70" s="437">
        <v>0</v>
      </c>
      <c r="Q70" s="437">
        <v>0</v>
      </c>
      <c r="R70" s="437">
        <v>0</v>
      </c>
      <c r="S70" s="437">
        <v>0</v>
      </c>
      <c r="T70" s="437">
        <v>0</v>
      </c>
      <c r="U70" s="437">
        <v>0</v>
      </c>
      <c r="V70" s="437">
        <v>0</v>
      </c>
      <c r="W70" s="437">
        <v>0</v>
      </c>
      <c r="X70" s="437">
        <v>0</v>
      </c>
      <c r="Y70" s="437">
        <v>0</v>
      </c>
      <c r="Z70" s="437">
        <v>0</v>
      </c>
      <c r="AA70" s="437">
        <v>0</v>
      </c>
      <c r="AB70" s="437">
        <v>0</v>
      </c>
      <c r="AC70" s="437">
        <v>0</v>
      </c>
      <c r="AD70" s="437">
        <v>0</v>
      </c>
      <c r="AE70" s="437">
        <v>0</v>
      </c>
      <c r="AF70" s="437">
        <v>0</v>
      </c>
      <c r="AG70" s="437">
        <v>0</v>
      </c>
      <c r="AH70" s="437">
        <v>0</v>
      </c>
      <c r="AI70" s="437">
        <v>0</v>
      </c>
      <c r="AJ70" s="437">
        <v>0</v>
      </c>
      <c r="AK70" s="337">
        <v>0</v>
      </c>
      <c r="AL70" s="527">
        <v>0</v>
      </c>
      <c r="AM70" s="437">
        <v>0</v>
      </c>
      <c r="AN70" s="437">
        <v>0</v>
      </c>
      <c r="AO70" s="437">
        <v>0</v>
      </c>
      <c r="AP70" s="437">
        <v>0</v>
      </c>
      <c r="AQ70" s="437">
        <v>0</v>
      </c>
      <c r="AR70" s="437">
        <v>0</v>
      </c>
      <c r="AS70" s="437">
        <v>0</v>
      </c>
      <c r="AT70" s="437">
        <v>0</v>
      </c>
      <c r="AU70" s="437">
        <v>0</v>
      </c>
      <c r="AV70" s="437">
        <v>0</v>
      </c>
      <c r="AW70" s="437">
        <v>0</v>
      </c>
      <c r="AX70" s="437">
        <v>0</v>
      </c>
      <c r="AY70" s="437">
        <v>0</v>
      </c>
      <c r="AZ70" s="437">
        <v>0</v>
      </c>
      <c r="BA70" s="437">
        <v>0</v>
      </c>
      <c r="BB70" s="437">
        <v>0</v>
      </c>
      <c r="BC70" s="437">
        <v>0</v>
      </c>
      <c r="BD70" s="437">
        <v>0</v>
      </c>
      <c r="BE70" s="437">
        <v>0</v>
      </c>
      <c r="BF70" s="437">
        <v>0</v>
      </c>
      <c r="BG70" s="437">
        <v>0</v>
      </c>
      <c r="BH70" s="437">
        <v>0</v>
      </c>
      <c r="BI70" s="337">
        <v>0</v>
      </c>
      <c r="BJ70" s="438">
        <v>0</v>
      </c>
      <c r="BK70" s="437">
        <v>0</v>
      </c>
      <c r="BL70" s="337">
        <v>0</v>
      </c>
      <c r="BM70" s="337">
        <v>0</v>
      </c>
    </row>
    <row r="71" spans="1:65" ht="12.75">
      <c r="A71" s="529"/>
      <c r="B71" s="530"/>
      <c r="C71" s="531"/>
      <c r="D71" s="439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532">
        <v>0</v>
      </c>
      <c r="AL71" s="439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0"/>
      <c r="AZ71" s="250"/>
      <c r="BA71" s="250"/>
      <c r="BB71" s="250"/>
      <c r="BC71" s="250"/>
      <c r="BD71" s="250"/>
      <c r="BE71" s="250"/>
      <c r="BF71" s="250"/>
      <c r="BG71" s="250"/>
      <c r="BH71" s="250"/>
      <c r="BI71" s="532">
        <v>0</v>
      </c>
      <c r="BJ71" s="533"/>
      <c r="BK71" s="250"/>
      <c r="BL71" s="532">
        <v>0</v>
      </c>
      <c r="BM71" s="532">
        <v>0</v>
      </c>
    </row>
    <row r="72" spans="1:65" ht="12.75">
      <c r="A72" s="529"/>
      <c r="B72" s="530"/>
      <c r="C72" s="531"/>
      <c r="D72" s="43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532">
        <v>0</v>
      </c>
      <c r="AL72" s="439"/>
      <c r="AM72" s="250"/>
      <c r="AN72" s="250"/>
      <c r="AO72" s="250"/>
      <c r="AP72" s="250"/>
      <c r="AQ72" s="250"/>
      <c r="AR72" s="250"/>
      <c r="AS72" s="250"/>
      <c r="AT72" s="250"/>
      <c r="AU72" s="250"/>
      <c r="AV72" s="250"/>
      <c r="AW72" s="250"/>
      <c r="AX72" s="250"/>
      <c r="AY72" s="250"/>
      <c r="AZ72" s="250"/>
      <c r="BA72" s="250"/>
      <c r="BB72" s="250"/>
      <c r="BC72" s="250"/>
      <c r="BD72" s="250"/>
      <c r="BE72" s="250"/>
      <c r="BF72" s="250"/>
      <c r="BG72" s="250"/>
      <c r="BH72" s="250"/>
      <c r="BI72" s="532">
        <v>0</v>
      </c>
      <c r="BJ72" s="533"/>
      <c r="BK72" s="250"/>
      <c r="BL72" s="532">
        <v>0</v>
      </c>
      <c r="BM72" s="532">
        <v>0</v>
      </c>
    </row>
    <row r="73" spans="1:65" s="528" customFormat="1" ht="12.75">
      <c r="A73" s="523" t="s">
        <v>268</v>
      </c>
      <c r="B73" s="524" t="s">
        <v>99</v>
      </c>
      <c r="C73" s="525" t="s">
        <v>522</v>
      </c>
      <c r="D73" s="527">
        <v>0</v>
      </c>
      <c r="E73" s="437">
        <v>0</v>
      </c>
      <c r="F73" s="437">
        <v>0</v>
      </c>
      <c r="G73" s="437">
        <v>0</v>
      </c>
      <c r="H73" s="437">
        <v>0</v>
      </c>
      <c r="I73" s="437">
        <v>0</v>
      </c>
      <c r="J73" s="437">
        <v>0</v>
      </c>
      <c r="K73" s="437">
        <v>0</v>
      </c>
      <c r="L73" s="437">
        <v>0</v>
      </c>
      <c r="M73" s="437">
        <v>0</v>
      </c>
      <c r="N73" s="437">
        <v>0</v>
      </c>
      <c r="O73" s="437">
        <v>0</v>
      </c>
      <c r="P73" s="437">
        <v>0</v>
      </c>
      <c r="Q73" s="437">
        <v>0</v>
      </c>
      <c r="R73" s="437">
        <v>0</v>
      </c>
      <c r="S73" s="437">
        <v>0</v>
      </c>
      <c r="T73" s="437">
        <v>0</v>
      </c>
      <c r="U73" s="437">
        <v>0</v>
      </c>
      <c r="V73" s="437">
        <v>0</v>
      </c>
      <c r="W73" s="437">
        <v>0</v>
      </c>
      <c r="X73" s="437">
        <v>0</v>
      </c>
      <c r="Y73" s="437">
        <v>0</v>
      </c>
      <c r="Z73" s="437">
        <v>0</v>
      </c>
      <c r="AA73" s="437">
        <v>0</v>
      </c>
      <c r="AB73" s="437">
        <v>0</v>
      </c>
      <c r="AC73" s="437">
        <v>0</v>
      </c>
      <c r="AD73" s="437">
        <v>0</v>
      </c>
      <c r="AE73" s="437">
        <v>0</v>
      </c>
      <c r="AF73" s="437">
        <v>0</v>
      </c>
      <c r="AG73" s="437">
        <v>0</v>
      </c>
      <c r="AH73" s="437">
        <v>0</v>
      </c>
      <c r="AI73" s="437">
        <v>0</v>
      </c>
      <c r="AJ73" s="437">
        <v>0</v>
      </c>
      <c r="AK73" s="337">
        <v>0</v>
      </c>
      <c r="AL73" s="527">
        <v>0</v>
      </c>
      <c r="AM73" s="437">
        <v>0</v>
      </c>
      <c r="AN73" s="437">
        <v>0</v>
      </c>
      <c r="AO73" s="437">
        <v>0</v>
      </c>
      <c r="AP73" s="437">
        <v>0</v>
      </c>
      <c r="AQ73" s="437">
        <v>0</v>
      </c>
      <c r="AR73" s="437">
        <v>0</v>
      </c>
      <c r="AS73" s="437">
        <v>0</v>
      </c>
      <c r="AT73" s="437">
        <v>0</v>
      </c>
      <c r="AU73" s="437">
        <v>0</v>
      </c>
      <c r="AV73" s="437">
        <v>0</v>
      </c>
      <c r="AW73" s="437">
        <v>0</v>
      </c>
      <c r="AX73" s="437">
        <v>0</v>
      </c>
      <c r="AY73" s="437">
        <v>0</v>
      </c>
      <c r="AZ73" s="437">
        <v>0</v>
      </c>
      <c r="BA73" s="437">
        <v>0</v>
      </c>
      <c r="BB73" s="437">
        <v>0</v>
      </c>
      <c r="BC73" s="437">
        <v>0</v>
      </c>
      <c r="BD73" s="437">
        <v>0</v>
      </c>
      <c r="BE73" s="437">
        <v>0</v>
      </c>
      <c r="BF73" s="437">
        <v>0</v>
      </c>
      <c r="BG73" s="437">
        <v>0</v>
      </c>
      <c r="BH73" s="437">
        <v>0</v>
      </c>
      <c r="BI73" s="337">
        <v>0</v>
      </c>
      <c r="BJ73" s="438">
        <v>0</v>
      </c>
      <c r="BK73" s="437">
        <v>0</v>
      </c>
      <c r="BL73" s="337">
        <v>0</v>
      </c>
      <c r="BM73" s="337">
        <v>0</v>
      </c>
    </row>
    <row r="74" spans="1:65" ht="12.75">
      <c r="A74" s="534"/>
      <c r="B74" s="535"/>
      <c r="C74" s="536"/>
      <c r="D74" s="440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532">
        <v>0</v>
      </c>
      <c r="AL74" s="440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532">
        <v>0</v>
      </c>
      <c r="BJ74" s="537"/>
      <c r="BK74" s="251"/>
      <c r="BL74" s="532">
        <v>0</v>
      </c>
      <c r="BM74" s="532">
        <v>0</v>
      </c>
    </row>
    <row r="75" spans="1:65" ht="12.75">
      <c r="A75" s="534"/>
      <c r="B75" s="535"/>
      <c r="C75" s="536"/>
      <c r="D75" s="440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532">
        <v>0</v>
      </c>
      <c r="AL75" s="440"/>
      <c r="AM75" s="251"/>
      <c r="AN75" s="251"/>
      <c r="AO75" s="251"/>
      <c r="AP75" s="251"/>
      <c r="AQ75" s="251"/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251"/>
      <c r="BI75" s="532">
        <v>0</v>
      </c>
      <c r="BJ75" s="537"/>
      <c r="BK75" s="251"/>
      <c r="BL75" s="532">
        <v>0</v>
      </c>
      <c r="BM75" s="532">
        <v>0</v>
      </c>
    </row>
    <row r="76" spans="1:65" s="528" customFormat="1" ht="12.75">
      <c r="A76" s="538" t="s">
        <v>269</v>
      </c>
      <c r="B76" s="539" t="s">
        <v>100</v>
      </c>
      <c r="C76" s="540" t="s">
        <v>523</v>
      </c>
      <c r="D76" s="541">
        <v>2314</v>
      </c>
      <c r="E76" s="441">
        <v>1403</v>
      </c>
      <c r="F76" s="441">
        <v>0</v>
      </c>
      <c r="G76" s="441">
        <v>0</v>
      </c>
      <c r="H76" s="441">
        <v>0</v>
      </c>
      <c r="I76" s="441">
        <v>0</v>
      </c>
      <c r="J76" s="441">
        <v>520</v>
      </c>
      <c r="K76" s="441">
        <v>229</v>
      </c>
      <c r="L76" s="441">
        <v>0</v>
      </c>
      <c r="M76" s="441">
        <v>0</v>
      </c>
      <c r="N76" s="441">
        <v>0</v>
      </c>
      <c r="O76" s="441">
        <v>0</v>
      </c>
      <c r="P76" s="441">
        <v>0</v>
      </c>
      <c r="Q76" s="441">
        <v>3321</v>
      </c>
      <c r="R76" s="441">
        <v>0</v>
      </c>
      <c r="S76" s="441">
        <v>0</v>
      </c>
      <c r="T76" s="441">
        <v>0</v>
      </c>
      <c r="U76" s="441">
        <v>859</v>
      </c>
      <c r="V76" s="441">
        <v>0</v>
      </c>
      <c r="W76" s="441">
        <v>0</v>
      </c>
      <c r="X76" s="441">
        <v>0</v>
      </c>
      <c r="Y76" s="441">
        <v>0</v>
      </c>
      <c r="Z76" s="441">
        <v>35418</v>
      </c>
      <c r="AA76" s="441">
        <v>0</v>
      </c>
      <c r="AB76" s="441">
        <v>12656</v>
      </c>
      <c r="AC76" s="441">
        <v>0</v>
      </c>
      <c r="AD76" s="441">
        <v>7072</v>
      </c>
      <c r="AE76" s="441">
        <v>0</v>
      </c>
      <c r="AF76" s="441">
        <v>0</v>
      </c>
      <c r="AG76" s="441">
        <v>0</v>
      </c>
      <c r="AH76" s="441">
        <v>0</v>
      </c>
      <c r="AI76" s="441">
        <v>0</v>
      </c>
      <c r="AJ76" s="441">
        <v>0</v>
      </c>
      <c r="AK76" s="337">
        <v>63792</v>
      </c>
      <c r="AL76" s="541">
        <v>1318</v>
      </c>
      <c r="AM76" s="441">
        <v>0</v>
      </c>
      <c r="AN76" s="441">
        <v>0</v>
      </c>
      <c r="AO76" s="441">
        <v>0</v>
      </c>
      <c r="AP76" s="441">
        <v>0</v>
      </c>
      <c r="AQ76" s="441">
        <v>0</v>
      </c>
      <c r="AR76" s="441">
        <v>1700</v>
      </c>
      <c r="AS76" s="441">
        <v>0</v>
      </c>
      <c r="AT76" s="441">
        <v>0</v>
      </c>
      <c r="AU76" s="441">
        <v>1247</v>
      </c>
      <c r="AV76" s="441">
        <v>0</v>
      </c>
      <c r="AW76" s="441">
        <v>0</v>
      </c>
      <c r="AX76" s="441">
        <v>0</v>
      </c>
      <c r="AY76" s="441">
        <v>0</v>
      </c>
      <c r="AZ76" s="441">
        <v>0</v>
      </c>
      <c r="BA76" s="441">
        <v>0</v>
      </c>
      <c r="BB76" s="441">
        <v>0</v>
      </c>
      <c r="BC76" s="441">
        <v>0</v>
      </c>
      <c r="BD76" s="441">
        <v>135</v>
      </c>
      <c r="BE76" s="441">
        <v>0</v>
      </c>
      <c r="BF76" s="441">
        <v>0</v>
      </c>
      <c r="BG76" s="441">
        <v>0</v>
      </c>
      <c r="BH76" s="441">
        <v>0</v>
      </c>
      <c r="BI76" s="337">
        <v>4400</v>
      </c>
      <c r="BJ76" s="442">
        <v>0</v>
      </c>
      <c r="BK76" s="441">
        <v>0</v>
      </c>
      <c r="BL76" s="337">
        <v>0</v>
      </c>
      <c r="BM76" s="337">
        <v>68192</v>
      </c>
    </row>
    <row r="77" spans="1:65" ht="12.75">
      <c r="A77" s="529"/>
      <c r="B77" s="530"/>
      <c r="C77" s="531" t="s">
        <v>979</v>
      </c>
      <c r="D77" s="439"/>
      <c r="E77" s="250">
        <v>94</v>
      </c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532">
        <v>94</v>
      </c>
      <c r="AL77" s="439"/>
      <c r="AM77" s="250"/>
      <c r="AN77" s="250"/>
      <c r="AO77" s="250"/>
      <c r="AP77" s="250"/>
      <c r="AQ77" s="250"/>
      <c r="AR77" s="250"/>
      <c r="AS77" s="250"/>
      <c r="AT77" s="250"/>
      <c r="AU77" s="250"/>
      <c r="AV77" s="250"/>
      <c r="AW77" s="250"/>
      <c r="AX77" s="250"/>
      <c r="AY77" s="250"/>
      <c r="AZ77" s="250"/>
      <c r="BA77" s="250"/>
      <c r="BB77" s="250"/>
      <c r="BC77" s="250"/>
      <c r="BD77" s="250"/>
      <c r="BE77" s="250"/>
      <c r="BF77" s="250"/>
      <c r="BG77" s="250"/>
      <c r="BH77" s="250"/>
      <c r="BI77" s="532">
        <v>0</v>
      </c>
      <c r="BJ77" s="533"/>
      <c r="BK77" s="250"/>
      <c r="BL77" s="532">
        <v>0</v>
      </c>
      <c r="BM77" s="532">
        <v>94</v>
      </c>
    </row>
    <row r="78" spans="1:65" ht="12.75">
      <c r="A78" s="529"/>
      <c r="B78" s="530"/>
      <c r="C78" s="531" t="s">
        <v>1146</v>
      </c>
      <c r="D78" s="439"/>
      <c r="E78" s="250">
        <v>94</v>
      </c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532"/>
      <c r="AL78" s="439"/>
      <c r="AM78" s="250"/>
      <c r="AN78" s="250"/>
      <c r="AO78" s="250"/>
      <c r="AP78" s="250"/>
      <c r="AQ78" s="250"/>
      <c r="AR78" s="250"/>
      <c r="AS78" s="250"/>
      <c r="AT78" s="250"/>
      <c r="AU78" s="250"/>
      <c r="AV78" s="250"/>
      <c r="AW78" s="250"/>
      <c r="AX78" s="250"/>
      <c r="AY78" s="250"/>
      <c r="AZ78" s="250"/>
      <c r="BA78" s="250"/>
      <c r="BB78" s="250"/>
      <c r="BC78" s="250"/>
      <c r="BD78" s="250"/>
      <c r="BE78" s="250"/>
      <c r="BF78" s="250"/>
      <c r="BG78" s="250"/>
      <c r="BH78" s="250"/>
      <c r="BI78" s="532"/>
      <c r="BJ78" s="533"/>
      <c r="BK78" s="250"/>
      <c r="BL78" s="532"/>
      <c r="BM78" s="532"/>
    </row>
    <row r="79" spans="1:65" ht="12.75">
      <c r="A79" s="529"/>
      <c r="B79" s="530"/>
      <c r="C79" s="531" t="s">
        <v>1154</v>
      </c>
      <c r="D79" s="439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>
        <v>4834</v>
      </c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532">
        <v>4834</v>
      </c>
      <c r="AL79" s="439"/>
      <c r="AM79" s="250"/>
      <c r="AN79" s="250"/>
      <c r="AO79" s="250"/>
      <c r="AP79" s="250"/>
      <c r="AQ79" s="250"/>
      <c r="AR79" s="250"/>
      <c r="AS79" s="250"/>
      <c r="AT79" s="250"/>
      <c r="AU79" s="250"/>
      <c r="AV79" s="250"/>
      <c r="AW79" s="250"/>
      <c r="AX79" s="250"/>
      <c r="AY79" s="250"/>
      <c r="AZ79" s="250"/>
      <c r="BA79" s="250"/>
      <c r="BB79" s="250"/>
      <c r="BC79" s="250"/>
      <c r="BD79" s="250"/>
      <c r="BE79" s="250"/>
      <c r="BF79" s="250"/>
      <c r="BG79" s="250"/>
      <c r="BH79" s="250"/>
      <c r="BI79" s="532">
        <v>0</v>
      </c>
      <c r="BJ79" s="533"/>
      <c r="BK79" s="250"/>
      <c r="BL79" s="532">
        <v>0</v>
      </c>
      <c r="BM79" s="532">
        <v>4834</v>
      </c>
    </row>
    <row r="80" spans="1:65" ht="12.75">
      <c r="A80" s="529"/>
      <c r="B80" s="530"/>
      <c r="C80" s="531" t="s">
        <v>983</v>
      </c>
      <c r="D80" s="439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>
        <v>212</v>
      </c>
      <c r="AE80" s="250"/>
      <c r="AF80" s="250"/>
      <c r="AG80" s="250"/>
      <c r="AH80" s="250"/>
      <c r="AI80" s="250"/>
      <c r="AJ80" s="250"/>
      <c r="AK80" s="532">
        <v>212</v>
      </c>
      <c r="AL80" s="439"/>
      <c r="AM80" s="250"/>
      <c r="AN80" s="250"/>
      <c r="AO80" s="250"/>
      <c r="AP80" s="250"/>
      <c r="AQ80" s="250"/>
      <c r="AR80" s="250"/>
      <c r="AS80" s="250"/>
      <c r="AT80" s="250"/>
      <c r="AU80" s="250"/>
      <c r="AV80" s="250"/>
      <c r="AW80" s="250"/>
      <c r="AX80" s="250"/>
      <c r="AY80" s="250"/>
      <c r="AZ80" s="250"/>
      <c r="BA80" s="250"/>
      <c r="BB80" s="250"/>
      <c r="BC80" s="250"/>
      <c r="BD80" s="250"/>
      <c r="BE80" s="250"/>
      <c r="BF80" s="250"/>
      <c r="BG80" s="250"/>
      <c r="BH80" s="250"/>
      <c r="BI80" s="532">
        <v>0</v>
      </c>
      <c r="BJ80" s="533"/>
      <c r="BK80" s="250"/>
      <c r="BL80" s="532">
        <v>0</v>
      </c>
      <c r="BM80" s="532">
        <v>212</v>
      </c>
    </row>
    <row r="81" spans="1:65" ht="25.5">
      <c r="A81" s="529"/>
      <c r="B81" s="530"/>
      <c r="C81" s="531" t="s">
        <v>1160</v>
      </c>
      <c r="D81" s="439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>
        <v>212</v>
      </c>
      <c r="AE81" s="250"/>
      <c r="AF81" s="250"/>
      <c r="AG81" s="250"/>
      <c r="AH81" s="250"/>
      <c r="AI81" s="250"/>
      <c r="AJ81" s="250"/>
      <c r="AK81" s="532">
        <v>212</v>
      </c>
      <c r="AL81" s="439"/>
      <c r="AM81" s="250"/>
      <c r="AN81" s="250"/>
      <c r="AO81" s="250"/>
      <c r="AP81" s="250"/>
      <c r="AQ81" s="250"/>
      <c r="AR81" s="250"/>
      <c r="AS81" s="250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532">
        <v>0</v>
      </c>
      <c r="BJ81" s="533"/>
      <c r="BK81" s="250"/>
      <c r="BL81" s="532">
        <v>0</v>
      </c>
      <c r="BM81" s="532">
        <v>212</v>
      </c>
    </row>
    <row r="82" spans="1:65" ht="25.5">
      <c r="A82" s="529"/>
      <c r="B82" s="530"/>
      <c r="C82" s="531" t="s">
        <v>1070</v>
      </c>
      <c r="D82" s="439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>
        <v>7653</v>
      </c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532">
        <v>7653</v>
      </c>
      <c r="AL82" s="439"/>
      <c r="AM82" s="250"/>
      <c r="AN82" s="250"/>
      <c r="AO82" s="250"/>
      <c r="AP82" s="250"/>
      <c r="AQ82" s="250"/>
      <c r="AR82" s="250"/>
      <c r="AS82" s="250"/>
      <c r="AT82" s="250"/>
      <c r="AU82" s="250"/>
      <c r="AV82" s="250"/>
      <c r="AW82" s="250"/>
      <c r="AX82" s="250"/>
      <c r="AY82" s="250"/>
      <c r="AZ82" s="250"/>
      <c r="BA82" s="250"/>
      <c r="BB82" s="250"/>
      <c r="BC82" s="250"/>
      <c r="BD82" s="250"/>
      <c r="BE82" s="250"/>
      <c r="BF82" s="250"/>
      <c r="BG82" s="250"/>
      <c r="BH82" s="250"/>
      <c r="BI82" s="532">
        <v>0</v>
      </c>
      <c r="BJ82" s="533"/>
      <c r="BK82" s="250"/>
      <c r="BL82" s="532">
        <v>0</v>
      </c>
      <c r="BM82" s="532">
        <v>7653</v>
      </c>
    </row>
    <row r="83" spans="1:65" ht="25.5">
      <c r="A83" s="529"/>
      <c r="B83" s="530"/>
      <c r="C83" s="531" t="s">
        <v>1060</v>
      </c>
      <c r="D83" s="439"/>
      <c r="E83" s="250">
        <v>1000</v>
      </c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532">
        <v>1000</v>
      </c>
      <c r="AL83" s="439"/>
      <c r="AM83" s="250"/>
      <c r="AN83" s="250"/>
      <c r="AO83" s="250"/>
      <c r="AP83" s="250"/>
      <c r="AQ83" s="250"/>
      <c r="AR83" s="250"/>
      <c r="AS83" s="250"/>
      <c r="AT83" s="250"/>
      <c r="AU83" s="250"/>
      <c r="AV83" s="250"/>
      <c r="AW83" s="250"/>
      <c r="AX83" s="250"/>
      <c r="AY83" s="250"/>
      <c r="AZ83" s="250"/>
      <c r="BA83" s="250"/>
      <c r="BB83" s="250"/>
      <c r="BC83" s="250"/>
      <c r="BD83" s="250"/>
      <c r="BE83" s="250"/>
      <c r="BF83" s="250"/>
      <c r="BG83" s="250"/>
      <c r="BH83" s="250"/>
      <c r="BI83" s="532">
        <v>0</v>
      </c>
      <c r="BJ83" s="533"/>
      <c r="BK83" s="250"/>
      <c r="BL83" s="532">
        <v>0</v>
      </c>
      <c r="BM83" s="532">
        <v>1000</v>
      </c>
    </row>
    <row r="84" spans="1:65" ht="12.75">
      <c r="A84" s="529"/>
      <c r="B84" s="530"/>
      <c r="C84" s="531" t="s">
        <v>1045</v>
      </c>
      <c r="D84" s="439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>
        <v>5315</v>
      </c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  <c r="AK84" s="532">
        <v>5315</v>
      </c>
      <c r="AL84" s="439"/>
      <c r="AM84" s="250"/>
      <c r="AN84" s="250"/>
      <c r="AO84" s="250"/>
      <c r="AP84" s="250"/>
      <c r="AQ84" s="250"/>
      <c r="AR84" s="250"/>
      <c r="AS84" s="250"/>
      <c r="AT84" s="250"/>
      <c r="AU84" s="250"/>
      <c r="AV84" s="250"/>
      <c r="AW84" s="250"/>
      <c r="AX84" s="250"/>
      <c r="AY84" s="250"/>
      <c r="AZ84" s="250"/>
      <c r="BA84" s="250"/>
      <c r="BB84" s="250"/>
      <c r="BC84" s="250"/>
      <c r="BD84" s="250"/>
      <c r="BE84" s="250"/>
      <c r="BF84" s="250"/>
      <c r="BG84" s="250"/>
      <c r="BH84" s="250"/>
      <c r="BI84" s="532">
        <v>0</v>
      </c>
      <c r="BJ84" s="533"/>
      <c r="BK84" s="250"/>
      <c r="BL84" s="532">
        <v>0</v>
      </c>
      <c r="BM84" s="532">
        <v>5315</v>
      </c>
    </row>
    <row r="85" spans="1:65" ht="12.75">
      <c r="A85" s="529"/>
      <c r="B85" s="530"/>
      <c r="C85" s="531" t="s">
        <v>1121</v>
      </c>
      <c r="D85" s="439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>
        <v>1913</v>
      </c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532">
        <v>1913</v>
      </c>
      <c r="AL85" s="439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532">
        <v>0</v>
      </c>
      <c r="BJ85" s="533"/>
      <c r="BK85" s="250"/>
      <c r="BL85" s="532">
        <v>0</v>
      </c>
      <c r="BM85" s="532">
        <v>1913</v>
      </c>
    </row>
    <row r="86" spans="1:65" ht="12.75">
      <c r="A86" s="529"/>
      <c r="B86" s="530"/>
      <c r="C86" s="531" t="s">
        <v>1044</v>
      </c>
      <c r="D86" s="439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>
        <v>2126</v>
      </c>
      <c r="AE86" s="250"/>
      <c r="AF86" s="250"/>
      <c r="AG86" s="250"/>
      <c r="AH86" s="250"/>
      <c r="AI86" s="250"/>
      <c r="AJ86" s="250"/>
      <c r="AK86" s="532">
        <v>2126</v>
      </c>
      <c r="AL86" s="439"/>
      <c r="AM86" s="250"/>
      <c r="AN86" s="250"/>
      <c r="AO86" s="250"/>
      <c r="AP86" s="250"/>
      <c r="AQ86" s="250"/>
      <c r="AR86" s="250"/>
      <c r="AS86" s="250"/>
      <c r="AT86" s="250"/>
      <c r="AU86" s="250"/>
      <c r="AV86" s="250"/>
      <c r="AW86" s="250"/>
      <c r="AX86" s="250"/>
      <c r="AY86" s="250"/>
      <c r="AZ86" s="250"/>
      <c r="BA86" s="250"/>
      <c r="BB86" s="250"/>
      <c r="BC86" s="250"/>
      <c r="BD86" s="250"/>
      <c r="BE86" s="250"/>
      <c r="BF86" s="250"/>
      <c r="BG86" s="250"/>
      <c r="BH86" s="250"/>
      <c r="BI86" s="532">
        <v>0</v>
      </c>
      <c r="BJ86" s="533"/>
      <c r="BK86" s="250"/>
      <c r="BL86" s="532">
        <v>0</v>
      </c>
      <c r="BM86" s="532">
        <v>2126</v>
      </c>
    </row>
    <row r="87" spans="1:65" ht="12.75">
      <c r="A87" s="529"/>
      <c r="B87" s="530"/>
      <c r="C87" s="531" t="s">
        <v>1046</v>
      </c>
      <c r="D87" s="439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>
        <v>4315</v>
      </c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  <c r="AK87" s="532">
        <v>4315</v>
      </c>
      <c r="AL87" s="439"/>
      <c r="AM87" s="250"/>
      <c r="AN87" s="250"/>
      <c r="AO87" s="250"/>
      <c r="AP87" s="250"/>
      <c r="AQ87" s="250"/>
      <c r="AR87" s="250"/>
      <c r="AS87" s="250"/>
      <c r="AT87" s="250"/>
      <c r="AU87" s="250"/>
      <c r="AV87" s="250"/>
      <c r="AW87" s="250"/>
      <c r="AX87" s="250"/>
      <c r="AY87" s="250"/>
      <c r="AZ87" s="250"/>
      <c r="BA87" s="250"/>
      <c r="BB87" s="250"/>
      <c r="BC87" s="250"/>
      <c r="BD87" s="250"/>
      <c r="BE87" s="250"/>
      <c r="BF87" s="250"/>
      <c r="BG87" s="250"/>
      <c r="BH87" s="250"/>
      <c r="BI87" s="532">
        <v>0</v>
      </c>
      <c r="BJ87" s="533"/>
      <c r="BK87" s="250"/>
      <c r="BL87" s="532">
        <v>0</v>
      </c>
      <c r="BM87" s="532">
        <v>4315</v>
      </c>
    </row>
    <row r="88" spans="1:65" ht="25.5">
      <c r="A88" s="529"/>
      <c r="B88" s="530"/>
      <c r="C88" s="531" t="s">
        <v>1051</v>
      </c>
      <c r="D88" s="439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>
        <v>2396</v>
      </c>
      <c r="AE88" s="250"/>
      <c r="AF88" s="250"/>
      <c r="AG88" s="250"/>
      <c r="AH88" s="250"/>
      <c r="AI88" s="250"/>
      <c r="AJ88" s="250"/>
      <c r="AK88" s="532">
        <v>2396</v>
      </c>
      <c r="AL88" s="439"/>
      <c r="AM88" s="250"/>
      <c r="AN88" s="250"/>
      <c r="AO88" s="250"/>
      <c r="AP88" s="250"/>
      <c r="AQ88" s="250"/>
      <c r="AR88" s="250"/>
      <c r="AS88" s="250"/>
      <c r="AT88" s="250"/>
      <c r="AU88" s="250"/>
      <c r="AV88" s="250"/>
      <c r="AW88" s="250"/>
      <c r="AX88" s="250"/>
      <c r="AY88" s="250"/>
      <c r="AZ88" s="250"/>
      <c r="BA88" s="250"/>
      <c r="BB88" s="250"/>
      <c r="BC88" s="250"/>
      <c r="BD88" s="250"/>
      <c r="BE88" s="250"/>
      <c r="BF88" s="250"/>
      <c r="BG88" s="250"/>
      <c r="BH88" s="250"/>
      <c r="BI88" s="532">
        <v>0</v>
      </c>
      <c r="BJ88" s="533"/>
      <c r="BK88" s="250"/>
      <c r="BL88" s="532">
        <v>0</v>
      </c>
      <c r="BM88" s="532">
        <v>2396</v>
      </c>
    </row>
    <row r="89" spans="1:65" ht="12.75" customHeight="1">
      <c r="A89" s="529"/>
      <c r="B89" s="530"/>
      <c r="C89" s="531" t="s">
        <v>1054</v>
      </c>
      <c r="D89" s="439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>
        <v>2700</v>
      </c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  <c r="AK89" s="532">
        <v>2700</v>
      </c>
      <c r="AL89" s="439"/>
      <c r="AM89" s="250"/>
      <c r="AN89" s="250"/>
      <c r="AO89" s="250"/>
      <c r="AP89" s="250"/>
      <c r="AQ89" s="250"/>
      <c r="AR89" s="250"/>
      <c r="AS89" s="250"/>
      <c r="AT89" s="250"/>
      <c r="AU89" s="250"/>
      <c r="AV89" s="250"/>
      <c r="AW89" s="250"/>
      <c r="AX89" s="250"/>
      <c r="AY89" s="250"/>
      <c r="AZ89" s="250"/>
      <c r="BA89" s="250"/>
      <c r="BB89" s="250"/>
      <c r="BC89" s="250"/>
      <c r="BD89" s="250"/>
      <c r="BE89" s="250"/>
      <c r="BF89" s="250"/>
      <c r="BG89" s="250"/>
      <c r="BH89" s="250"/>
      <c r="BI89" s="532">
        <v>0</v>
      </c>
      <c r="BJ89" s="533"/>
      <c r="BK89" s="250"/>
      <c r="BL89" s="532">
        <v>0</v>
      </c>
      <c r="BM89" s="532">
        <v>2700</v>
      </c>
    </row>
    <row r="90" spans="1:65" ht="12.75">
      <c r="A90" s="529"/>
      <c r="B90" s="530"/>
      <c r="C90" s="531" t="s">
        <v>1055</v>
      </c>
      <c r="D90" s="439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  <c r="AK90" s="532">
        <v>0</v>
      </c>
      <c r="AL90" s="439"/>
      <c r="AM90" s="250"/>
      <c r="AN90" s="250"/>
      <c r="AO90" s="250"/>
      <c r="AP90" s="250"/>
      <c r="AQ90" s="250"/>
      <c r="AR90" s="250"/>
      <c r="AS90" s="250"/>
      <c r="AT90" s="250"/>
      <c r="AU90" s="250"/>
      <c r="AV90" s="250"/>
      <c r="AW90" s="250"/>
      <c r="AX90" s="250"/>
      <c r="AY90" s="250"/>
      <c r="AZ90" s="250"/>
      <c r="BA90" s="250"/>
      <c r="BB90" s="250"/>
      <c r="BC90" s="250"/>
      <c r="BD90" s="250">
        <v>135</v>
      </c>
      <c r="BE90" s="250"/>
      <c r="BF90" s="250"/>
      <c r="BG90" s="250"/>
      <c r="BH90" s="250"/>
      <c r="BI90" s="532">
        <v>135</v>
      </c>
      <c r="BJ90" s="533"/>
      <c r="BK90" s="250"/>
      <c r="BL90" s="532">
        <v>0</v>
      </c>
      <c r="BM90" s="532">
        <v>135</v>
      </c>
    </row>
    <row r="91" spans="1:65" ht="12.75">
      <c r="A91" s="529"/>
      <c r="B91" s="530"/>
      <c r="C91" s="531" t="s">
        <v>1058</v>
      </c>
      <c r="D91" s="439"/>
      <c r="E91" s="250"/>
      <c r="F91" s="250"/>
      <c r="G91" s="250"/>
      <c r="H91" s="250"/>
      <c r="I91" s="250"/>
      <c r="J91" s="250">
        <v>405</v>
      </c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  <c r="AG91" s="250"/>
      <c r="AH91" s="250"/>
      <c r="AI91" s="250"/>
      <c r="AJ91" s="250"/>
      <c r="AK91" s="532">
        <v>405</v>
      </c>
      <c r="AL91" s="439"/>
      <c r="AM91" s="250"/>
      <c r="AN91" s="250"/>
      <c r="AO91" s="250"/>
      <c r="AP91" s="250"/>
      <c r="AQ91" s="250"/>
      <c r="AR91" s="250"/>
      <c r="AS91" s="250"/>
      <c r="AT91" s="250"/>
      <c r="AU91" s="250"/>
      <c r="AV91" s="250"/>
      <c r="AW91" s="250"/>
      <c r="AX91" s="250"/>
      <c r="AY91" s="250"/>
      <c r="AZ91" s="250"/>
      <c r="BA91" s="250"/>
      <c r="BB91" s="250"/>
      <c r="BC91" s="250"/>
      <c r="BD91" s="250"/>
      <c r="BE91" s="250"/>
      <c r="BF91" s="250"/>
      <c r="BG91" s="250"/>
      <c r="BH91" s="250"/>
      <c r="BI91" s="532">
        <v>0</v>
      </c>
      <c r="BJ91" s="533"/>
      <c r="BK91" s="250"/>
      <c r="BL91" s="532">
        <v>0</v>
      </c>
      <c r="BM91" s="532">
        <v>405</v>
      </c>
    </row>
    <row r="92" spans="1:65" ht="12.75">
      <c r="A92" s="529"/>
      <c r="B92" s="530"/>
      <c r="C92" s="48" t="s">
        <v>1099</v>
      </c>
      <c r="D92" s="439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0"/>
      <c r="AH92" s="250"/>
      <c r="AI92" s="250"/>
      <c r="AJ92" s="250"/>
      <c r="AK92" s="532">
        <v>0</v>
      </c>
      <c r="AL92" s="439"/>
      <c r="AM92" s="250"/>
      <c r="AN92" s="250"/>
      <c r="AO92" s="250"/>
      <c r="AP92" s="250"/>
      <c r="AQ92" s="250"/>
      <c r="AR92" s="250"/>
      <c r="AS92" s="250"/>
      <c r="AT92" s="250"/>
      <c r="AU92" s="250">
        <v>1247</v>
      </c>
      <c r="AV92" s="250"/>
      <c r="AW92" s="250"/>
      <c r="AX92" s="250"/>
      <c r="AY92" s="250"/>
      <c r="AZ92" s="250"/>
      <c r="BA92" s="250"/>
      <c r="BB92" s="250"/>
      <c r="BC92" s="250"/>
      <c r="BD92" s="250"/>
      <c r="BE92" s="250"/>
      <c r="BF92" s="250"/>
      <c r="BG92" s="250"/>
      <c r="BH92" s="250"/>
      <c r="BI92" s="532">
        <v>1247</v>
      </c>
      <c r="BJ92" s="533"/>
      <c r="BK92" s="250"/>
      <c r="BL92" s="532">
        <v>0</v>
      </c>
      <c r="BM92" s="532">
        <v>1247</v>
      </c>
    </row>
    <row r="93" spans="1:65" ht="12.75">
      <c r="A93" s="529"/>
      <c r="B93" s="530"/>
      <c r="C93" s="531" t="s">
        <v>1104</v>
      </c>
      <c r="D93" s="439"/>
      <c r="E93" s="250"/>
      <c r="F93" s="250"/>
      <c r="G93" s="250"/>
      <c r="H93" s="250"/>
      <c r="I93" s="250"/>
      <c r="J93" s="250"/>
      <c r="K93" s="250">
        <v>27</v>
      </c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532">
        <v>27</v>
      </c>
      <c r="AL93" s="439"/>
      <c r="AM93" s="250"/>
      <c r="AN93" s="250"/>
      <c r="AO93" s="250"/>
      <c r="AP93" s="250"/>
      <c r="AQ93" s="250"/>
      <c r="AR93" s="250"/>
      <c r="AS93" s="250"/>
      <c r="AT93" s="250"/>
      <c r="AU93" s="250"/>
      <c r="AV93" s="250"/>
      <c r="AW93" s="250"/>
      <c r="AX93" s="250"/>
      <c r="AY93" s="250"/>
      <c r="AZ93" s="250"/>
      <c r="BA93" s="250"/>
      <c r="BB93" s="250"/>
      <c r="BC93" s="250"/>
      <c r="BD93" s="250"/>
      <c r="BE93" s="250"/>
      <c r="BF93" s="250"/>
      <c r="BG93" s="250"/>
      <c r="BH93" s="250"/>
      <c r="BI93" s="532">
        <v>0</v>
      </c>
      <c r="BJ93" s="533"/>
      <c r="BK93" s="250"/>
      <c r="BL93" s="532">
        <v>0</v>
      </c>
      <c r="BM93" s="532">
        <v>27</v>
      </c>
    </row>
    <row r="94" spans="1:65" ht="12.75">
      <c r="A94" s="529"/>
      <c r="B94" s="530"/>
      <c r="C94" s="531" t="s">
        <v>1105</v>
      </c>
      <c r="D94" s="439"/>
      <c r="E94" s="250"/>
      <c r="F94" s="250"/>
      <c r="G94" s="250"/>
      <c r="H94" s="250"/>
      <c r="I94" s="250"/>
      <c r="J94" s="250"/>
      <c r="K94" s="250">
        <v>202</v>
      </c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F94" s="250"/>
      <c r="AG94" s="250"/>
      <c r="AH94" s="250"/>
      <c r="AI94" s="250"/>
      <c r="AJ94" s="250"/>
      <c r="AK94" s="532">
        <v>202</v>
      </c>
      <c r="AL94" s="439"/>
      <c r="AM94" s="250"/>
      <c r="AN94" s="250"/>
      <c r="AO94" s="250"/>
      <c r="AP94" s="250"/>
      <c r="AQ94" s="250"/>
      <c r="AR94" s="250"/>
      <c r="AS94" s="250"/>
      <c r="AT94" s="250"/>
      <c r="AU94" s="250"/>
      <c r="AV94" s="250"/>
      <c r="AW94" s="250"/>
      <c r="AX94" s="250"/>
      <c r="AY94" s="250"/>
      <c r="AZ94" s="250"/>
      <c r="BA94" s="250"/>
      <c r="BB94" s="250"/>
      <c r="BC94" s="250"/>
      <c r="BD94" s="250"/>
      <c r="BE94" s="250"/>
      <c r="BF94" s="250"/>
      <c r="BG94" s="250"/>
      <c r="BH94" s="250"/>
      <c r="BI94" s="532">
        <v>0</v>
      </c>
      <c r="BJ94" s="533"/>
      <c r="BK94" s="250"/>
      <c r="BL94" s="532">
        <v>0</v>
      </c>
      <c r="BM94" s="532">
        <v>202</v>
      </c>
    </row>
    <row r="95" spans="1:65" ht="12.75">
      <c r="A95" s="529"/>
      <c r="B95" s="530"/>
      <c r="C95" s="531" t="s">
        <v>1116</v>
      </c>
      <c r="D95" s="439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50"/>
      <c r="AH95" s="250"/>
      <c r="AI95" s="250"/>
      <c r="AJ95" s="250"/>
      <c r="AK95" s="532">
        <v>0</v>
      </c>
      <c r="AL95" s="439">
        <v>1063</v>
      </c>
      <c r="AM95" s="250"/>
      <c r="AN95" s="250"/>
      <c r="AO95" s="250"/>
      <c r="AP95" s="250"/>
      <c r="AQ95" s="250"/>
      <c r="AR95" s="250"/>
      <c r="AS95" s="250"/>
      <c r="AT95" s="250"/>
      <c r="AU95" s="250"/>
      <c r="AV95" s="250"/>
      <c r="AW95" s="250"/>
      <c r="AX95" s="250"/>
      <c r="AY95" s="250"/>
      <c r="AZ95" s="250"/>
      <c r="BA95" s="250"/>
      <c r="BB95" s="250"/>
      <c r="BC95" s="250"/>
      <c r="BD95" s="250"/>
      <c r="BE95" s="250"/>
      <c r="BF95" s="250"/>
      <c r="BG95" s="250"/>
      <c r="BH95" s="250"/>
      <c r="BI95" s="532">
        <v>1063</v>
      </c>
      <c r="BJ95" s="533"/>
      <c r="BK95" s="250"/>
      <c r="BL95" s="532">
        <v>0</v>
      </c>
      <c r="BM95" s="532">
        <v>1063</v>
      </c>
    </row>
    <row r="96" spans="1:65" ht="12.75">
      <c r="A96" s="529"/>
      <c r="B96" s="530"/>
      <c r="C96" s="531" t="s">
        <v>1144</v>
      </c>
      <c r="D96" s="439">
        <v>1379</v>
      </c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50"/>
      <c r="AK96" s="532">
        <v>1379</v>
      </c>
      <c r="AL96" s="439"/>
      <c r="AM96" s="250"/>
      <c r="AN96" s="250"/>
      <c r="AO96" s="250"/>
      <c r="AP96" s="250"/>
      <c r="AQ96" s="250"/>
      <c r="AR96" s="250"/>
      <c r="AS96" s="250"/>
      <c r="AT96" s="250"/>
      <c r="AU96" s="250"/>
      <c r="AV96" s="250"/>
      <c r="AW96" s="250"/>
      <c r="AX96" s="250"/>
      <c r="AY96" s="250"/>
      <c r="AZ96" s="250"/>
      <c r="BA96" s="250"/>
      <c r="BB96" s="250"/>
      <c r="BC96" s="250"/>
      <c r="BD96" s="250"/>
      <c r="BE96" s="250"/>
      <c r="BF96" s="250"/>
      <c r="BG96" s="250"/>
      <c r="BH96" s="250"/>
      <c r="BI96" s="532">
        <v>0</v>
      </c>
      <c r="BJ96" s="533"/>
      <c r="BK96" s="250"/>
      <c r="BL96" s="532">
        <v>0</v>
      </c>
      <c r="BM96" s="532">
        <v>1379</v>
      </c>
    </row>
    <row r="97" spans="1:65" ht="12.75">
      <c r="A97" s="529"/>
      <c r="B97" s="530"/>
      <c r="C97" s="531" t="s">
        <v>1145</v>
      </c>
      <c r="D97" s="439">
        <v>61</v>
      </c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50"/>
      <c r="AH97" s="250"/>
      <c r="AI97" s="250"/>
      <c r="AJ97" s="250"/>
      <c r="AK97" s="532">
        <v>61</v>
      </c>
      <c r="AL97" s="439"/>
      <c r="AM97" s="250"/>
      <c r="AN97" s="250"/>
      <c r="AO97" s="250"/>
      <c r="AP97" s="250"/>
      <c r="AQ97" s="250"/>
      <c r="AR97" s="250"/>
      <c r="AS97" s="250"/>
      <c r="AT97" s="250"/>
      <c r="AU97" s="250"/>
      <c r="AV97" s="250"/>
      <c r="AW97" s="250"/>
      <c r="AX97" s="250"/>
      <c r="AY97" s="250"/>
      <c r="AZ97" s="250"/>
      <c r="BA97" s="250"/>
      <c r="BB97" s="250"/>
      <c r="BC97" s="250"/>
      <c r="BD97" s="250"/>
      <c r="BE97" s="250"/>
      <c r="BF97" s="250"/>
      <c r="BG97" s="250"/>
      <c r="BH97" s="250"/>
      <c r="BI97" s="532">
        <v>0</v>
      </c>
      <c r="BJ97" s="533"/>
      <c r="BK97" s="250"/>
      <c r="BL97" s="532">
        <v>0</v>
      </c>
      <c r="BM97" s="532">
        <v>61</v>
      </c>
    </row>
    <row r="98" spans="1:65" ht="12.75" customHeight="1">
      <c r="A98" s="529"/>
      <c r="B98" s="530"/>
      <c r="C98" s="536" t="s">
        <v>1148</v>
      </c>
      <c r="D98" s="439"/>
      <c r="E98" s="250">
        <v>215</v>
      </c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250"/>
      <c r="AJ98" s="250"/>
      <c r="AK98" s="532">
        <v>215</v>
      </c>
      <c r="AL98" s="439"/>
      <c r="AM98" s="250"/>
      <c r="AN98" s="250"/>
      <c r="AO98" s="250"/>
      <c r="AP98" s="250"/>
      <c r="AQ98" s="250"/>
      <c r="AR98" s="250"/>
      <c r="AS98" s="250"/>
      <c r="AT98" s="250"/>
      <c r="AU98" s="250"/>
      <c r="AV98" s="250"/>
      <c r="AW98" s="250"/>
      <c r="AX98" s="250"/>
      <c r="AY98" s="250"/>
      <c r="AZ98" s="250"/>
      <c r="BA98" s="250"/>
      <c r="BB98" s="250"/>
      <c r="BC98" s="250"/>
      <c r="BD98" s="250"/>
      <c r="BE98" s="250"/>
      <c r="BF98" s="250"/>
      <c r="BG98" s="250"/>
      <c r="BH98" s="250"/>
      <c r="BI98" s="532">
        <v>0</v>
      </c>
      <c r="BJ98" s="533"/>
      <c r="BK98" s="250"/>
      <c r="BL98" s="532">
        <v>0</v>
      </c>
      <c r="BM98" s="532">
        <v>215</v>
      </c>
    </row>
    <row r="99" spans="1:65" ht="12.75">
      <c r="A99" s="529"/>
      <c r="B99" s="530"/>
      <c r="C99" s="536" t="s">
        <v>1150</v>
      </c>
      <c r="D99" s="439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>
        <v>3321</v>
      </c>
      <c r="R99" s="250"/>
      <c r="S99" s="250"/>
      <c r="T99" s="250"/>
      <c r="U99" s="250"/>
      <c r="V99" s="250"/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  <c r="AG99" s="250"/>
      <c r="AH99" s="250"/>
      <c r="AI99" s="250"/>
      <c r="AJ99" s="250"/>
      <c r="AK99" s="532">
        <v>3321</v>
      </c>
      <c r="AL99" s="439"/>
      <c r="AM99" s="250"/>
      <c r="AN99" s="250"/>
      <c r="AO99" s="250"/>
      <c r="AP99" s="250"/>
      <c r="AQ99" s="250"/>
      <c r="AR99" s="250"/>
      <c r="AS99" s="250"/>
      <c r="AT99" s="250"/>
      <c r="AU99" s="250"/>
      <c r="AV99" s="250"/>
      <c r="AW99" s="250"/>
      <c r="AX99" s="250"/>
      <c r="AY99" s="250"/>
      <c r="AZ99" s="250"/>
      <c r="BA99" s="250"/>
      <c r="BB99" s="250"/>
      <c r="BC99" s="250"/>
      <c r="BD99" s="250"/>
      <c r="BE99" s="250"/>
      <c r="BF99" s="250"/>
      <c r="BG99" s="250"/>
      <c r="BH99" s="250"/>
      <c r="BI99" s="532">
        <v>0</v>
      </c>
      <c r="BJ99" s="533"/>
      <c r="BK99" s="250"/>
      <c r="BL99" s="532">
        <v>0</v>
      </c>
      <c r="BM99" s="532">
        <v>3321</v>
      </c>
    </row>
    <row r="100" spans="1:65" ht="12.75">
      <c r="A100" s="529"/>
      <c r="B100" s="530"/>
      <c r="C100" s="536" t="s">
        <v>1155</v>
      </c>
      <c r="D100" s="439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>
        <v>212</v>
      </c>
      <c r="AA100" s="250"/>
      <c r="AB100" s="250"/>
      <c r="AC100" s="250"/>
      <c r="AD100" s="250"/>
      <c r="AE100" s="250"/>
      <c r="AF100" s="250"/>
      <c r="AG100" s="250"/>
      <c r="AH100" s="250"/>
      <c r="AI100" s="250"/>
      <c r="AJ100" s="250"/>
      <c r="AK100" s="532">
        <v>212</v>
      </c>
      <c r="AL100" s="439"/>
      <c r="AM100" s="250"/>
      <c r="AN100" s="250"/>
      <c r="AO100" s="250"/>
      <c r="AP100" s="250"/>
      <c r="AQ100" s="250"/>
      <c r="AR100" s="250"/>
      <c r="AS100" s="250"/>
      <c r="AT100" s="250"/>
      <c r="AU100" s="250"/>
      <c r="AV100" s="250"/>
      <c r="AW100" s="250"/>
      <c r="AX100" s="250"/>
      <c r="AY100" s="250"/>
      <c r="AZ100" s="250"/>
      <c r="BA100" s="250"/>
      <c r="BB100" s="250"/>
      <c r="BC100" s="250"/>
      <c r="BD100" s="250"/>
      <c r="BE100" s="250"/>
      <c r="BF100" s="250"/>
      <c r="BG100" s="250"/>
      <c r="BH100" s="250"/>
      <c r="BI100" s="532">
        <v>0</v>
      </c>
      <c r="BJ100" s="533"/>
      <c r="BK100" s="250"/>
      <c r="BL100" s="532">
        <v>0</v>
      </c>
      <c r="BM100" s="532">
        <v>212</v>
      </c>
    </row>
    <row r="101" spans="1:65" ht="12.75">
      <c r="A101" s="529"/>
      <c r="B101" s="530"/>
      <c r="C101" s="536" t="s">
        <v>1199</v>
      </c>
      <c r="D101" s="439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>
        <v>2126</v>
      </c>
      <c r="AA101" s="250"/>
      <c r="AB101" s="250"/>
      <c r="AC101" s="250"/>
      <c r="AD101" s="250"/>
      <c r="AE101" s="250"/>
      <c r="AF101" s="250"/>
      <c r="AG101" s="250"/>
      <c r="AH101" s="250"/>
      <c r="AI101" s="250"/>
      <c r="AJ101" s="250"/>
      <c r="AK101" s="532">
        <v>2126</v>
      </c>
      <c r="AL101" s="439"/>
      <c r="AM101" s="250"/>
      <c r="AN101" s="250"/>
      <c r="AO101" s="250"/>
      <c r="AP101" s="250"/>
      <c r="AQ101" s="250"/>
      <c r="AR101" s="250"/>
      <c r="AS101" s="250"/>
      <c r="AT101" s="250"/>
      <c r="AU101" s="250"/>
      <c r="AV101" s="250"/>
      <c r="AW101" s="250"/>
      <c r="AX101" s="250"/>
      <c r="AY101" s="250"/>
      <c r="AZ101" s="250"/>
      <c r="BA101" s="250"/>
      <c r="BB101" s="250"/>
      <c r="BC101" s="250"/>
      <c r="BD101" s="250"/>
      <c r="BE101" s="250"/>
      <c r="BF101" s="250"/>
      <c r="BG101" s="250"/>
      <c r="BH101" s="250"/>
      <c r="BI101" s="532">
        <v>0</v>
      </c>
      <c r="BJ101" s="533"/>
      <c r="BK101" s="250"/>
      <c r="BL101" s="532">
        <v>0</v>
      </c>
      <c r="BM101" s="532">
        <v>2126</v>
      </c>
    </row>
    <row r="102" spans="1:65" ht="12.75">
      <c r="A102" s="529"/>
      <c r="B102" s="530"/>
      <c r="C102" s="531" t="s">
        <v>1049</v>
      </c>
      <c r="D102" s="439"/>
      <c r="E102" s="250"/>
      <c r="F102" s="250"/>
      <c r="G102" s="250"/>
      <c r="H102" s="250"/>
      <c r="I102" s="250"/>
      <c r="J102" s="250">
        <v>38</v>
      </c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532">
        <v>38</v>
      </c>
      <c r="AL102" s="439"/>
      <c r="AM102" s="250"/>
      <c r="AN102" s="250"/>
      <c r="AO102" s="250"/>
      <c r="AP102" s="250"/>
      <c r="AQ102" s="250"/>
      <c r="AR102" s="250">
        <v>1700</v>
      </c>
      <c r="AS102" s="250"/>
      <c r="AT102" s="250"/>
      <c r="AU102" s="250"/>
      <c r="AV102" s="250"/>
      <c r="AW102" s="250"/>
      <c r="AX102" s="250"/>
      <c r="AY102" s="250"/>
      <c r="AZ102" s="250"/>
      <c r="BA102" s="250"/>
      <c r="BB102" s="250"/>
      <c r="BC102" s="250"/>
      <c r="BD102" s="250"/>
      <c r="BE102" s="250"/>
      <c r="BF102" s="250"/>
      <c r="BG102" s="250"/>
      <c r="BH102" s="250"/>
      <c r="BI102" s="532">
        <v>1700</v>
      </c>
      <c r="BJ102" s="533"/>
      <c r="BK102" s="250"/>
      <c r="BL102" s="532">
        <v>0</v>
      </c>
      <c r="BM102" s="532">
        <v>1738</v>
      </c>
    </row>
    <row r="103" spans="1:65" ht="12.75">
      <c r="A103" s="529"/>
      <c r="B103" s="530"/>
      <c r="C103" s="531" t="s">
        <v>1221</v>
      </c>
      <c r="D103" s="439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0"/>
      <c r="AJ103" s="250"/>
      <c r="AK103" s="532">
        <v>0</v>
      </c>
      <c r="AL103" s="439"/>
      <c r="AM103" s="250"/>
      <c r="AN103" s="250"/>
      <c r="AO103" s="250"/>
      <c r="AP103" s="250"/>
      <c r="AQ103" s="250"/>
      <c r="AR103" s="250"/>
      <c r="AS103" s="250"/>
      <c r="AT103" s="250"/>
      <c r="AU103" s="250"/>
      <c r="AV103" s="250"/>
      <c r="AW103" s="250"/>
      <c r="AX103" s="250"/>
      <c r="AY103" s="250"/>
      <c r="AZ103" s="250"/>
      <c r="BA103" s="250"/>
      <c r="BB103" s="250"/>
      <c r="BC103" s="250"/>
      <c r="BD103" s="250"/>
      <c r="BE103" s="250"/>
      <c r="BF103" s="250"/>
      <c r="BG103" s="250"/>
      <c r="BH103" s="250"/>
      <c r="BI103" s="532">
        <v>0</v>
      </c>
      <c r="BJ103" s="533"/>
      <c r="BK103" s="250"/>
      <c r="BL103" s="532">
        <v>0</v>
      </c>
      <c r="BM103" s="532">
        <v>0</v>
      </c>
    </row>
    <row r="104" spans="1:65" ht="25.5">
      <c r="A104" s="529"/>
      <c r="B104" s="530"/>
      <c r="C104" s="531" t="s">
        <v>1223</v>
      </c>
      <c r="D104" s="439">
        <v>64</v>
      </c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532">
        <v>64</v>
      </c>
      <c r="AL104" s="439"/>
      <c r="AM104" s="250"/>
      <c r="AN104" s="250"/>
      <c r="AO104" s="250"/>
      <c r="AP104" s="250"/>
      <c r="AQ104" s="250"/>
      <c r="AR104" s="250"/>
      <c r="AS104" s="250"/>
      <c r="AT104" s="250"/>
      <c r="AU104" s="250"/>
      <c r="AV104" s="250"/>
      <c r="AW104" s="250"/>
      <c r="AX104" s="250"/>
      <c r="AY104" s="250"/>
      <c r="AZ104" s="250"/>
      <c r="BA104" s="250"/>
      <c r="BB104" s="250"/>
      <c r="BC104" s="250"/>
      <c r="BD104" s="250"/>
      <c r="BE104" s="250"/>
      <c r="BF104" s="250"/>
      <c r="BG104" s="250"/>
      <c r="BH104" s="250"/>
      <c r="BI104" s="532">
        <v>0</v>
      </c>
      <c r="BJ104" s="533"/>
      <c r="BK104" s="250"/>
      <c r="BL104" s="532">
        <v>0</v>
      </c>
      <c r="BM104" s="532">
        <v>64</v>
      </c>
    </row>
    <row r="105" spans="1:65" ht="25.5">
      <c r="A105" s="529"/>
      <c r="B105" s="530"/>
      <c r="C105" s="536" t="s">
        <v>1230</v>
      </c>
      <c r="D105" s="439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AB105" s="250"/>
      <c r="AC105" s="250"/>
      <c r="AD105" s="250">
        <v>2126</v>
      </c>
      <c r="AE105" s="250"/>
      <c r="AF105" s="250"/>
      <c r="AG105" s="250"/>
      <c r="AH105" s="250"/>
      <c r="AI105" s="250"/>
      <c r="AJ105" s="250"/>
      <c r="AK105" s="532">
        <v>2126</v>
      </c>
      <c r="AL105" s="439"/>
      <c r="AM105" s="250"/>
      <c r="AN105" s="250"/>
      <c r="AO105" s="250"/>
      <c r="AP105" s="250"/>
      <c r="AQ105" s="250"/>
      <c r="AR105" s="250"/>
      <c r="AS105" s="250"/>
      <c r="AT105" s="250"/>
      <c r="AU105" s="250"/>
      <c r="AV105" s="250"/>
      <c r="AW105" s="250"/>
      <c r="AX105" s="250"/>
      <c r="AY105" s="250"/>
      <c r="AZ105" s="250"/>
      <c r="BA105" s="250"/>
      <c r="BB105" s="250"/>
      <c r="BC105" s="250"/>
      <c r="BD105" s="250"/>
      <c r="BE105" s="250"/>
      <c r="BF105" s="250"/>
      <c r="BG105" s="250"/>
      <c r="BH105" s="250"/>
      <c r="BI105" s="532">
        <v>0</v>
      </c>
      <c r="BJ105" s="533"/>
      <c r="BK105" s="250"/>
      <c r="BL105" s="532">
        <v>0</v>
      </c>
      <c r="BM105" s="532">
        <v>2126</v>
      </c>
    </row>
    <row r="106" spans="1:65" ht="12.75">
      <c r="A106" s="529"/>
      <c r="B106" s="530"/>
      <c r="C106" s="531" t="s">
        <v>1231</v>
      </c>
      <c r="D106" s="439"/>
      <c r="E106" s="250"/>
      <c r="F106" s="250"/>
      <c r="G106" s="250"/>
      <c r="H106" s="250"/>
      <c r="I106" s="250"/>
      <c r="J106" s="250">
        <v>68</v>
      </c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  <c r="AB106" s="250"/>
      <c r="AC106" s="250"/>
      <c r="AD106" s="250"/>
      <c r="AE106" s="250"/>
      <c r="AF106" s="250"/>
      <c r="AG106" s="250"/>
      <c r="AH106" s="250"/>
      <c r="AI106" s="250"/>
      <c r="AJ106" s="250"/>
      <c r="AK106" s="532">
        <v>68</v>
      </c>
      <c r="AL106" s="439"/>
      <c r="AM106" s="250"/>
      <c r="AN106" s="250"/>
      <c r="AO106" s="250"/>
      <c r="AP106" s="250"/>
      <c r="AQ106" s="250"/>
      <c r="AR106" s="250"/>
      <c r="AS106" s="250"/>
      <c r="AT106" s="250"/>
      <c r="AU106" s="250"/>
      <c r="AV106" s="250"/>
      <c r="AW106" s="250"/>
      <c r="AX106" s="250"/>
      <c r="AY106" s="250"/>
      <c r="AZ106" s="250"/>
      <c r="BA106" s="250"/>
      <c r="BB106" s="250"/>
      <c r="BC106" s="250"/>
      <c r="BD106" s="250"/>
      <c r="BE106" s="250"/>
      <c r="BF106" s="250"/>
      <c r="BG106" s="250"/>
      <c r="BH106" s="250"/>
      <c r="BI106" s="532">
        <v>0</v>
      </c>
      <c r="BJ106" s="533"/>
      <c r="BK106" s="250"/>
      <c r="BL106" s="532">
        <v>0</v>
      </c>
      <c r="BM106" s="532">
        <v>68</v>
      </c>
    </row>
    <row r="107" spans="1:65" ht="54" customHeight="1">
      <c r="A107" s="529"/>
      <c r="B107" s="530"/>
      <c r="C107" s="531" t="s">
        <v>1241</v>
      </c>
      <c r="D107" s="439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>
        <v>1276</v>
      </c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50"/>
      <c r="AK107" s="532">
        <v>1276</v>
      </c>
      <c r="AL107" s="439"/>
      <c r="AM107" s="250"/>
      <c r="AN107" s="250"/>
      <c r="AO107" s="250"/>
      <c r="AP107" s="250"/>
      <c r="AQ107" s="250"/>
      <c r="AR107" s="250"/>
      <c r="AS107" s="250"/>
      <c r="AT107" s="250"/>
      <c r="AU107" s="250"/>
      <c r="AV107" s="250"/>
      <c r="AW107" s="250"/>
      <c r="AX107" s="250"/>
      <c r="AY107" s="250"/>
      <c r="AZ107" s="250"/>
      <c r="BA107" s="250"/>
      <c r="BB107" s="250"/>
      <c r="BC107" s="250"/>
      <c r="BD107" s="250"/>
      <c r="BE107" s="250"/>
      <c r="BF107" s="250"/>
      <c r="BG107" s="250"/>
      <c r="BH107" s="250"/>
      <c r="BI107" s="532">
        <v>0</v>
      </c>
      <c r="BJ107" s="533"/>
      <c r="BK107" s="250"/>
      <c r="BL107" s="532">
        <v>0</v>
      </c>
      <c r="BM107" s="532">
        <v>1276</v>
      </c>
    </row>
    <row r="108" spans="1:65" ht="12.75">
      <c r="A108" s="529"/>
      <c r="B108" s="530"/>
      <c r="C108" s="531" t="s">
        <v>1324</v>
      </c>
      <c r="D108" s="439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>
        <v>5074</v>
      </c>
      <c r="AA108" s="250"/>
      <c r="AB108" s="250"/>
      <c r="AC108" s="250"/>
      <c r="AD108" s="250"/>
      <c r="AE108" s="250"/>
      <c r="AF108" s="250"/>
      <c r="AG108" s="250"/>
      <c r="AH108" s="250"/>
      <c r="AI108" s="250"/>
      <c r="AJ108" s="250"/>
      <c r="AK108" s="532">
        <v>5074</v>
      </c>
      <c r="AL108" s="439"/>
      <c r="AM108" s="250"/>
      <c r="AN108" s="250"/>
      <c r="AO108" s="250"/>
      <c r="AP108" s="250"/>
      <c r="AQ108" s="250"/>
      <c r="AR108" s="250"/>
      <c r="AS108" s="250"/>
      <c r="AT108" s="250"/>
      <c r="AU108" s="250"/>
      <c r="AV108" s="250"/>
      <c r="AW108" s="250"/>
      <c r="AX108" s="250"/>
      <c r="AY108" s="250"/>
      <c r="AZ108" s="250"/>
      <c r="BA108" s="250"/>
      <c r="BB108" s="250"/>
      <c r="BC108" s="250"/>
      <c r="BD108" s="250"/>
      <c r="BE108" s="250"/>
      <c r="BF108" s="250"/>
      <c r="BG108" s="250"/>
      <c r="BH108" s="250"/>
      <c r="BI108" s="532">
        <v>0</v>
      </c>
      <c r="BJ108" s="533"/>
      <c r="BK108" s="250"/>
      <c r="BL108" s="532">
        <v>0</v>
      </c>
      <c r="BM108" s="532">
        <v>5074</v>
      </c>
    </row>
    <row r="109" spans="1:65" ht="25.5">
      <c r="A109" s="529"/>
      <c r="B109" s="530"/>
      <c r="C109" s="536" t="s">
        <v>1287</v>
      </c>
      <c r="D109" s="439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  <c r="AA109" s="250"/>
      <c r="AB109" s="250">
        <v>6750</v>
      </c>
      <c r="AC109" s="250"/>
      <c r="AD109" s="250"/>
      <c r="AE109" s="250"/>
      <c r="AF109" s="250"/>
      <c r="AG109" s="250"/>
      <c r="AH109" s="250"/>
      <c r="AI109" s="250"/>
      <c r="AJ109" s="250"/>
      <c r="AK109" s="532">
        <v>6750</v>
      </c>
      <c r="AL109" s="439"/>
      <c r="AM109" s="250"/>
      <c r="AN109" s="250"/>
      <c r="AO109" s="250"/>
      <c r="AP109" s="250"/>
      <c r="AQ109" s="250"/>
      <c r="AR109" s="250"/>
      <c r="AS109" s="250"/>
      <c r="AT109" s="250"/>
      <c r="AU109" s="250"/>
      <c r="AV109" s="250"/>
      <c r="AW109" s="250">
        <v>0</v>
      </c>
      <c r="AX109" s="250"/>
      <c r="AY109" s="250"/>
      <c r="AZ109" s="250"/>
      <c r="BA109" s="250"/>
      <c r="BB109" s="250"/>
      <c r="BC109" s="250"/>
      <c r="BD109" s="250"/>
      <c r="BE109" s="250"/>
      <c r="BF109" s="250"/>
      <c r="BG109" s="250"/>
      <c r="BH109" s="250"/>
      <c r="BI109" s="532">
        <v>0</v>
      </c>
      <c r="BJ109" s="533"/>
      <c r="BK109" s="250"/>
      <c r="BL109" s="532">
        <v>0</v>
      </c>
      <c r="BM109" s="532">
        <v>6750</v>
      </c>
    </row>
    <row r="110" spans="1:65" ht="27.75" customHeight="1">
      <c r="A110" s="529"/>
      <c r="B110" s="530"/>
      <c r="C110" s="560" t="s">
        <v>1106</v>
      </c>
      <c r="D110" s="439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  <c r="AB110" s="250">
        <v>5906</v>
      </c>
      <c r="AC110" s="250"/>
      <c r="AD110" s="250"/>
      <c r="AE110" s="250"/>
      <c r="AF110" s="250"/>
      <c r="AG110" s="250"/>
      <c r="AH110" s="250"/>
      <c r="AI110" s="250"/>
      <c r="AJ110" s="250"/>
      <c r="AK110" s="532">
        <v>5906</v>
      </c>
      <c r="AL110" s="439"/>
      <c r="AM110" s="250"/>
      <c r="AN110" s="250"/>
      <c r="AO110" s="250"/>
      <c r="AP110" s="250"/>
      <c r="AQ110" s="250"/>
      <c r="AR110" s="250"/>
      <c r="AS110" s="250"/>
      <c r="AT110" s="250"/>
      <c r="AU110" s="250"/>
      <c r="AV110" s="250"/>
      <c r="AW110" s="250"/>
      <c r="AX110" s="250"/>
      <c r="AY110" s="250"/>
      <c r="AZ110" s="250"/>
      <c r="BA110" s="250"/>
      <c r="BB110" s="250"/>
      <c r="BC110" s="250"/>
      <c r="BD110" s="250"/>
      <c r="BE110" s="250"/>
      <c r="BF110" s="250"/>
      <c r="BG110" s="250"/>
      <c r="BH110" s="250"/>
      <c r="BI110" s="532">
        <v>0</v>
      </c>
      <c r="BJ110" s="533"/>
      <c r="BK110" s="250"/>
      <c r="BL110" s="532">
        <v>0</v>
      </c>
      <c r="BM110" s="532">
        <v>5906</v>
      </c>
    </row>
    <row r="111" spans="1:65" ht="12.75">
      <c r="A111" s="529"/>
      <c r="B111" s="530"/>
      <c r="C111" s="531" t="s">
        <v>1308</v>
      </c>
      <c r="D111" s="439">
        <v>810</v>
      </c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50"/>
      <c r="AF111" s="250"/>
      <c r="AG111" s="250"/>
      <c r="AH111" s="250"/>
      <c r="AI111" s="250"/>
      <c r="AJ111" s="250"/>
      <c r="AK111" s="532">
        <v>810</v>
      </c>
      <c r="AL111" s="439"/>
      <c r="AM111" s="250"/>
      <c r="AN111" s="250"/>
      <c r="AO111" s="250"/>
      <c r="AP111" s="250"/>
      <c r="AQ111" s="250"/>
      <c r="AR111" s="250"/>
      <c r="AS111" s="250"/>
      <c r="AT111" s="250"/>
      <c r="AU111" s="250"/>
      <c r="AV111" s="250"/>
      <c r="AW111" s="250"/>
      <c r="AX111" s="250"/>
      <c r="AY111" s="250"/>
      <c r="AZ111" s="250"/>
      <c r="BA111" s="250"/>
      <c r="BB111" s="250"/>
      <c r="BC111" s="250"/>
      <c r="BD111" s="250"/>
      <c r="BE111" s="250"/>
      <c r="BF111" s="250"/>
      <c r="BG111" s="250"/>
      <c r="BH111" s="250"/>
      <c r="BI111" s="532">
        <v>0</v>
      </c>
      <c r="BJ111" s="533"/>
      <c r="BK111" s="250"/>
      <c r="BL111" s="532">
        <v>0</v>
      </c>
      <c r="BM111" s="532">
        <v>810</v>
      </c>
    </row>
    <row r="112" spans="1:65" ht="12.75">
      <c r="A112" s="529"/>
      <c r="B112" s="530"/>
      <c r="C112" s="531" t="s">
        <v>1311</v>
      </c>
      <c r="D112" s="439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>
        <v>859</v>
      </c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0"/>
      <c r="AK112" s="532">
        <v>859</v>
      </c>
      <c r="AL112" s="439"/>
      <c r="AM112" s="250"/>
      <c r="AN112" s="250"/>
      <c r="AO112" s="250"/>
      <c r="AP112" s="250"/>
      <c r="AQ112" s="250"/>
      <c r="AR112" s="250"/>
      <c r="AS112" s="250"/>
      <c r="AT112" s="250"/>
      <c r="AU112" s="250"/>
      <c r="AV112" s="250"/>
      <c r="AW112" s="250"/>
      <c r="AX112" s="250"/>
      <c r="AY112" s="250"/>
      <c r="AZ112" s="250"/>
      <c r="BA112" s="250"/>
      <c r="BB112" s="250"/>
      <c r="BC112" s="250"/>
      <c r="BD112" s="250"/>
      <c r="BE112" s="250"/>
      <c r="BF112" s="250"/>
      <c r="BG112" s="250"/>
      <c r="BH112" s="250"/>
      <c r="BI112" s="532">
        <v>0</v>
      </c>
      <c r="BJ112" s="533"/>
      <c r="BK112" s="250"/>
      <c r="BL112" s="532">
        <v>0</v>
      </c>
      <c r="BM112" s="532">
        <v>859</v>
      </c>
    </row>
    <row r="113" spans="1:65" ht="12.75">
      <c r="A113" s="529"/>
      <c r="B113" s="530"/>
      <c r="C113" s="531" t="s">
        <v>1313</v>
      </c>
      <c r="D113" s="439"/>
      <c r="E113" s="250"/>
      <c r="F113" s="250"/>
      <c r="G113" s="250"/>
      <c r="H113" s="250"/>
      <c r="I113" s="250"/>
      <c r="J113" s="250">
        <v>9</v>
      </c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532">
        <v>9</v>
      </c>
      <c r="AL113" s="439"/>
      <c r="AM113" s="250"/>
      <c r="AN113" s="250"/>
      <c r="AO113" s="250"/>
      <c r="AP113" s="250"/>
      <c r="AQ113" s="250"/>
      <c r="AR113" s="250"/>
      <c r="AS113" s="250"/>
      <c r="AT113" s="250"/>
      <c r="AU113" s="250"/>
      <c r="AV113" s="250"/>
      <c r="AW113" s="250"/>
      <c r="AX113" s="250"/>
      <c r="AY113" s="250"/>
      <c r="AZ113" s="250"/>
      <c r="BA113" s="250"/>
      <c r="BB113" s="250"/>
      <c r="BC113" s="250"/>
      <c r="BD113" s="250"/>
      <c r="BE113" s="250"/>
      <c r="BF113" s="250"/>
      <c r="BG113" s="250"/>
      <c r="BH113" s="250"/>
      <c r="BI113" s="532">
        <v>0</v>
      </c>
      <c r="BJ113" s="533"/>
      <c r="BK113" s="250"/>
      <c r="BL113" s="532">
        <v>0</v>
      </c>
      <c r="BM113" s="532">
        <v>9</v>
      </c>
    </row>
    <row r="114" spans="1:65" ht="12.75">
      <c r="A114" s="529"/>
      <c r="B114" s="530"/>
      <c r="C114" s="531" t="s">
        <v>1321</v>
      </c>
      <c r="D114" s="439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50"/>
      <c r="AF114" s="250"/>
      <c r="AG114" s="250"/>
      <c r="AH114" s="250"/>
      <c r="AI114" s="250"/>
      <c r="AJ114" s="250"/>
      <c r="AK114" s="532">
        <v>0</v>
      </c>
      <c r="AL114" s="439">
        <v>255</v>
      </c>
      <c r="AM114" s="250"/>
      <c r="AN114" s="250"/>
      <c r="AO114" s="250"/>
      <c r="AP114" s="250"/>
      <c r="AQ114" s="250"/>
      <c r="AR114" s="250"/>
      <c r="AS114" s="250"/>
      <c r="AT114" s="250"/>
      <c r="AU114" s="250"/>
      <c r="AV114" s="250"/>
      <c r="AW114" s="250"/>
      <c r="AX114" s="250"/>
      <c r="AY114" s="250"/>
      <c r="AZ114" s="250"/>
      <c r="BA114" s="250"/>
      <c r="BB114" s="250"/>
      <c r="BC114" s="250"/>
      <c r="BD114" s="250"/>
      <c r="BE114" s="250"/>
      <c r="BF114" s="250"/>
      <c r="BG114" s="250"/>
      <c r="BH114" s="250"/>
      <c r="BI114" s="532">
        <v>255</v>
      </c>
      <c r="BJ114" s="533"/>
      <c r="BK114" s="250"/>
      <c r="BL114" s="532">
        <v>0</v>
      </c>
      <c r="BM114" s="532">
        <v>255</v>
      </c>
    </row>
    <row r="115" spans="1:65" ht="13.5" thickBot="1">
      <c r="A115" s="529"/>
      <c r="B115" s="530"/>
      <c r="C115" s="531"/>
      <c r="D115" s="439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50"/>
      <c r="AF115" s="250"/>
      <c r="AG115" s="250"/>
      <c r="AH115" s="250"/>
      <c r="AI115" s="250"/>
      <c r="AJ115" s="250"/>
      <c r="AK115" s="532">
        <v>0</v>
      </c>
      <c r="AL115" s="439"/>
      <c r="AM115" s="250"/>
      <c r="AN115" s="250"/>
      <c r="AO115" s="250"/>
      <c r="AP115" s="250"/>
      <c r="AQ115" s="250"/>
      <c r="AR115" s="250"/>
      <c r="AS115" s="250"/>
      <c r="AT115" s="250"/>
      <c r="AU115" s="250"/>
      <c r="AV115" s="250"/>
      <c r="AW115" s="250"/>
      <c r="AX115" s="250"/>
      <c r="AY115" s="250"/>
      <c r="AZ115" s="250"/>
      <c r="BA115" s="250"/>
      <c r="BB115" s="250"/>
      <c r="BC115" s="250"/>
      <c r="BD115" s="250"/>
      <c r="BE115" s="250"/>
      <c r="BF115" s="250"/>
      <c r="BG115" s="250"/>
      <c r="BH115" s="250"/>
      <c r="BI115" s="532">
        <v>0</v>
      </c>
      <c r="BJ115" s="533"/>
      <c r="BK115" s="250"/>
      <c r="BL115" s="532">
        <v>0</v>
      </c>
      <c r="BM115" s="532">
        <v>0</v>
      </c>
    </row>
    <row r="116" spans="1:65" ht="16.5" customHeight="1" thickBot="1">
      <c r="A116" s="542" t="s">
        <v>270</v>
      </c>
      <c r="B116" s="543"/>
      <c r="C116" s="544" t="s">
        <v>303</v>
      </c>
      <c r="D116" s="545">
        <v>10882</v>
      </c>
      <c r="E116" s="545">
        <v>68692</v>
      </c>
      <c r="F116" s="545">
        <v>0</v>
      </c>
      <c r="G116" s="545">
        <v>0</v>
      </c>
      <c r="H116" s="545">
        <v>0</v>
      </c>
      <c r="I116" s="545">
        <v>0</v>
      </c>
      <c r="J116" s="545">
        <v>2447</v>
      </c>
      <c r="K116" s="545">
        <v>1077</v>
      </c>
      <c r="L116" s="545">
        <v>0</v>
      </c>
      <c r="M116" s="545">
        <v>0</v>
      </c>
      <c r="N116" s="545">
        <v>0</v>
      </c>
      <c r="O116" s="545">
        <v>0</v>
      </c>
      <c r="P116" s="545">
        <v>0</v>
      </c>
      <c r="Q116" s="545">
        <v>15621</v>
      </c>
      <c r="R116" s="545">
        <v>0</v>
      </c>
      <c r="S116" s="545">
        <v>0</v>
      </c>
      <c r="T116" s="545">
        <v>0</v>
      </c>
      <c r="U116" s="545">
        <v>4042</v>
      </c>
      <c r="V116" s="545">
        <v>0</v>
      </c>
      <c r="W116" s="545">
        <v>0</v>
      </c>
      <c r="X116" s="545">
        <v>0</v>
      </c>
      <c r="Y116" s="545">
        <v>0</v>
      </c>
      <c r="Z116" s="545">
        <v>166595</v>
      </c>
      <c r="AA116" s="545">
        <v>0</v>
      </c>
      <c r="AB116" s="545">
        <v>59531</v>
      </c>
      <c r="AC116" s="545">
        <v>0</v>
      </c>
      <c r="AD116" s="545">
        <v>33103</v>
      </c>
      <c r="AE116" s="545">
        <v>0</v>
      </c>
      <c r="AF116" s="545">
        <v>0</v>
      </c>
      <c r="AG116" s="545">
        <v>0</v>
      </c>
      <c r="AH116" s="545">
        <v>0</v>
      </c>
      <c r="AI116" s="545">
        <v>0</v>
      </c>
      <c r="AJ116" s="545">
        <v>0</v>
      </c>
      <c r="AK116" s="546">
        <v>361990</v>
      </c>
      <c r="AL116" s="545">
        <v>6200</v>
      </c>
      <c r="AM116" s="547">
        <v>0</v>
      </c>
      <c r="AN116" s="547">
        <v>1680</v>
      </c>
      <c r="AO116" s="547">
        <v>0</v>
      </c>
      <c r="AP116" s="547">
        <v>0</v>
      </c>
      <c r="AQ116" s="547">
        <v>0</v>
      </c>
      <c r="AR116" s="547">
        <v>8000</v>
      </c>
      <c r="AS116" s="547">
        <v>0</v>
      </c>
      <c r="AT116" s="547">
        <v>0</v>
      </c>
      <c r="AU116" s="547">
        <v>5870</v>
      </c>
      <c r="AV116" s="547">
        <v>0</v>
      </c>
      <c r="AW116" s="547">
        <v>0</v>
      </c>
      <c r="AX116" s="547">
        <v>0</v>
      </c>
      <c r="AY116" s="547">
        <v>0</v>
      </c>
      <c r="AZ116" s="547">
        <v>0</v>
      </c>
      <c r="BA116" s="547">
        <v>0</v>
      </c>
      <c r="BB116" s="547">
        <v>0</v>
      </c>
      <c r="BC116" s="547">
        <v>0</v>
      </c>
      <c r="BD116" s="547">
        <v>635</v>
      </c>
      <c r="BE116" s="547">
        <v>0</v>
      </c>
      <c r="BF116" s="547">
        <v>0</v>
      </c>
      <c r="BG116" s="547">
        <v>0</v>
      </c>
      <c r="BH116" s="547">
        <v>0</v>
      </c>
      <c r="BI116" s="547">
        <v>22385</v>
      </c>
      <c r="BJ116" s="548">
        <v>0</v>
      </c>
      <c r="BK116" s="547">
        <v>0</v>
      </c>
      <c r="BL116" s="546">
        <v>0</v>
      </c>
      <c r="BM116" s="546">
        <v>384375</v>
      </c>
    </row>
    <row r="117" spans="1:65" ht="12.75">
      <c r="A117" s="516" t="s">
        <v>0</v>
      </c>
      <c r="B117" s="517"/>
      <c r="C117" s="518"/>
      <c r="D117" s="519"/>
      <c r="E117" s="520"/>
      <c r="F117" s="520"/>
      <c r="G117" s="520"/>
      <c r="H117" s="520"/>
      <c r="I117" s="520"/>
      <c r="J117" s="520"/>
      <c r="K117" s="520"/>
      <c r="L117" s="520"/>
      <c r="M117" s="520"/>
      <c r="N117" s="520"/>
      <c r="O117" s="520"/>
      <c r="P117" s="520"/>
      <c r="Q117" s="520"/>
      <c r="R117" s="520"/>
      <c r="S117" s="520"/>
      <c r="T117" s="520"/>
      <c r="U117" s="520"/>
      <c r="V117" s="520"/>
      <c r="W117" s="520"/>
      <c r="X117" s="520"/>
      <c r="Y117" s="520"/>
      <c r="Z117" s="520"/>
      <c r="AA117" s="520"/>
      <c r="AB117" s="520"/>
      <c r="AC117" s="520"/>
      <c r="AD117" s="520"/>
      <c r="AE117" s="520"/>
      <c r="AF117" s="520"/>
      <c r="AG117" s="520"/>
      <c r="AH117" s="520"/>
      <c r="AI117" s="520"/>
      <c r="AJ117" s="520"/>
      <c r="AK117" s="532">
        <v>0</v>
      </c>
      <c r="AL117" s="519"/>
      <c r="AM117" s="520"/>
      <c r="AN117" s="520"/>
      <c r="AO117" s="520"/>
      <c r="AP117" s="520"/>
      <c r="AQ117" s="520"/>
      <c r="AR117" s="520"/>
      <c r="AS117" s="520"/>
      <c r="AT117" s="520"/>
      <c r="AU117" s="520"/>
      <c r="AV117" s="520"/>
      <c r="AW117" s="520"/>
      <c r="AX117" s="520"/>
      <c r="AY117" s="520"/>
      <c r="AZ117" s="520"/>
      <c r="BA117" s="520"/>
      <c r="BB117" s="520"/>
      <c r="BC117" s="520"/>
      <c r="BD117" s="520"/>
      <c r="BE117" s="520"/>
      <c r="BF117" s="520"/>
      <c r="BG117" s="520"/>
      <c r="BH117" s="520"/>
      <c r="BI117" s="337">
        <v>0</v>
      </c>
      <c r="BJ117" s="522"/>
      <c r="BK117" s="520"/>
      <c r="BL117" s="521"/>
      <c r="BM117" s="521"/>
    </row>
    <row r="118" spans="1:65" s="528" customFormat="1" ht="12.75">
      <c r="A118" s="523" t="s">
        <v>272</v>
      </c>
      <c r="B118" s="524" t="s">
        <v>101</v>
      </c>
      <c r="C118" s="525" t="s">
        <v>362</v>
      </c>
      <c r="D118" s="527">
        <v>0</v>
      </c>
      <c r="E118" s="437">
        <v>17380</v>
      </c>
      <c r="F118" s="437">
        <v>0</v>
      </c>
      <c r="G118" s="437">
        <v>0</v>
      </c>
      <c r="H118" s="437">
        <v>0</v>
      </c>
      <c r="I118" s="437">
        <v>0</v>
      </c>
      <c r="J118" s="437">
        <v>0</v>
      </c>
      <c r="K118" s="437">
        <v>0</v>
      </c>
      <c r="L118" s="437">
        <v>0</v>
      </c>
      <c r="M118" s="437">
        <v>0</v>
      </c>
      <c r="N118" s="437">
        <v>0</v>
      </c>
      <c r="O118" s="437">
        <v>0</v>
      </c>
      <c r="P118" s="437">
        <v>0</v>
      </c>
      <c r="Q118" s="437">
        <v>0</v>
      </c>
      <c r="R118" s="437">
        <v>0</v>
      </c>
      <c r="S118" s="437">
        <v>0</v>
      </c>
      <c r="T118" s="437">
        <v>0</v>
      </c>
      <c r="U118" s="437">
        <v>2980</v>
      </c>
      <c r="V118" s="437">
        <v>0</v>
      </c>
      <c r="W118" s="437">
        <v>0</v>
      </c>
      <c r="X118" s="437">
        <v>680904</v>
      </c>
      <c r="Y118" s="437">
        <v>0</v>
      </c>
      <c r="Z118" s="437">
        <v>107007</v>
      </c>
      <c r="AA118" s="437">
        <v>0</v>
      </c>
      <c r="AB118" s="437">
        <v>0</v>
      </c>
      <c r="AC118" s="437">
        <v>0</v>
      </c>
      <c r="AD118" s="437">
        <v>44955</v>
      </c>
      <c r="AE118" s="437">
        <v>0</v>
      </c>
      <c r="AF118" s="437">
        <v>0</v>
      </c>
      <c r="AG118" s="437">
        <v>0</v>
      </c>
      <c r="AH118" s="437">
        <v>0</v>
      </c>
      <c r="AI118" s="437">
        <v>0</v>
      </c>
      <c r="AJ118" s="437">
        <v>0</v>
      </c>
      <c r="AK118" s="337">
        <v>853226</v>
      </c>
      <c r="AL118" s="527">
        <v>0</v>
      </c>
      <c r="AM118" s="437">
        <v>0</v>
      </c>
      <c r="AN118" s="437">
        <v>0</v>
      </c>
      <c r="AO118" s="437">
        <v>0</v>
      </c>
      <c r="AP118" s="437">
        <v>0</v>
      </c>
      <c r="AQ118" s="437">
        <v>0</v>
      </c>
      <c r="AR118" s="437">
        <v>0</v>
      </c>
      <c r="AS118" s="437">
        <v>0</v>
      </c>
      <c r="AT118" s="437">
        <v>0</v>
      </c>
      <c r="AU118" s="437">
        <v>0</v>
      </c>
      <c r="AV118" s="437">
        <v>0</v>
      </c>
      <c r="AW118" s="437">
        <v>0</v>
      </c>
      <c r="AX118" s="437">
        <v>0</v>
      </c>
      <c r="AY118" s="437">
        <v>0</v>
      </c>
      <c r="AZ118" s="437">
        <v>0</v>
      </c>
      <c r="BA118" s="437">
        <v>0</v>
      </c>
      <c r="BB118" s="437">
        <v>0</v>
      </c>
      <c r="BC118" s="437">
        <v>0</v>
      </c>
      <c r="BD118" s="437">
        <v>0</v>
      </c>
      <c r="BE118" s="437">
        <v>0</v>
      </c>
      <c r="BF118" s="437">
        <v>0</v>
      </c>
      <c r="BG118" s="437">
        <v>0</v>
      </c>
      <c r="BH118" s="437">
        <v>0</v>
      </c>
      <c r="BI118" s="337">
        <v>0</v>
      </c>
      <c r="BJ118" s="438">
        <v>0</v>
      </c>
      <c r="BK118" s="437">
        <v>0</v>
      </c>
      <c r="BL118" s="337">
        <v>0</v>
      </c>
      <c r="BM118" s="337">
        <v>853226</v>
      </c>
    </row>
    <row r="119" spans="1:65" s="631" customFormat="1" ht="25.5">
      <c r="A119" s="529"/>
      <c r="B119" s="530"/>
      <c r="C119" s="531" t="s">
        <v>1157</v>
      </c>
      <c r="D119" s="439"/>
      <c r="E119" s="250">
        <v>1593</v>
      </c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50"/>
      <c r="AF119" s="250"/>
      <c r="AG119" s="250"/>
      <c r="AH119" s="250"/>
      <c r="AI119" s="250"/>
      <c r="AJ119" s="250"/>
      <c r="AK119" s="532">
        <v>1593</v>
      </c>
      <c r="AL119" s="439"/>
      <c r="AM119" s="250"/>
      <c r="AN119" s="250"/>
      <c r="AO119" s="250"/>
      <c r="AP119" s="250"/>
      <c r="AQ119" s="250"/>
      <c r="AR119" s="250"/>
      <c r="AS119" s="250"/>
      <c r="AT119" s="250"/>
      <c r="AU119" s="250"/>
      <c r="AV119" s="250"/>
      <c r="AW119" s="250"/>
      <c r="AX119" s="250"/>
      <c r="AY119" s="250"/>
      <c r="AZ119" s="250"/>
      <c r="BA119" s="250"/>
      <c r="BB119" s="250"/>
      <c r="BC119" s="250"/>
      <c r="BD119" s="250"/>
      <c r="BE119" s="250"/>
      <c r="BF119" s="250"/>
      <c r="BG119" s="250"/>
      <c r="BH119" s="250"/>
      <c r="BI119" s="532">
        <v>0</v>
      </c>
      <c r="BJ119" s="533"/>
      <c r="BK119" s="250"/>
      <c r="BL119" s="532">
        <v>0</v>
      </c>
      <c r="BM119" s="532">
        <v>1593</v>
      </c>
    </row>
    <row r="120" spans="1:65" s="631" customFormat="1" ht="12.75">
      <c r="A120" s="529"/>
      <c r="B120" s="530"/>
      <c r="C120" s="536" t="s">
        <v>921</v>
      </c>
      <c r="D120" s="439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>
        <v>204042</v>
      </c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  <c r="AK120" s="532">
        <v>204042</v>
      </c>
      <c r="AL120" s="439"/>
      <c r="AM120" s="250"/>
      <c r="AN120" s="250"/>
      <c r="AO120" s="250"/>
      <c r="AP120" s="250"/>
      <c r="AQ120" s="250"/>
      <c r="AR120" s="250"/>
      <c r="AS120" s="250"/>
      <c r="AT120" s="250"/>
      <c r="AU120" s="250"/>
      <c r="AV120" s="250"/>
      <c r="AW120" s="250"/>
      <c r="AX120" s="250"/>
      <c r="AY120" s="250"/>
      <c r="AZ120" s="250"/>
      <c r="BA120" s="250"/>
      <c r="BB120" s="250"/>
      <c r="BC120" s="250"/>
      <c r="BD120" s="250"/>
      <c r="BE120" s="250"/>
      <c r="BF120" s="250"/>
      <c r="BG120" s="250"/>
      <c r="BH120" s="250"/>
      <c r="BI120" s="532">
        <v>0</v>
      </c>
      <c r="BJ120" s="533"/>
      <c r="BK120" s="250"/>
      <c r="BL120" s="532">
        <v>0</v>
      </c>
      <c r="BM120" s="532">
        <v>204042</v>
      </c>
    </row>
    <row r="121" spans="1:65" s="631" customFormat="1" ht="12.75">
      <c r="A121" s="529"/>
      <c r="B121" s="530"/>
      <c r="C121" s="531" t="s">
        <v>1042</v>
      </c>
      <c r="D121" s="439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  <c r="Z121" s="250">
        <v>57757</v>
      </c>
      <c r="AA121" s="250"/>
      <c r="AB121" s="250"/>
      <c r="AC121" s="250"/>
      <c r="AD121" s="250"/>
      <c r="AE121" s="250"/>
      <c r="AF121" s="250"/>
      <c r="AG121" s="250"/>
      <c r="AH121" s="250"/>
      <c r="AI121" s="250"/>
      <c r="AJ121" s="250"/>
      <c r="AK121" s="532">
        <v>57757</v>
      </c>
      <c r="AL121" s="439"/>
      <c r="AM121" s="250"/>
      <c r="AN121" s="250"/>
      <c r="AO121" s="250"/>
      <c r="AP121" s="250"/>
      <c r="AQ121" s="250"/>
      <c r="AR121" s="250"/>
      <c r="AS121" s="250"/>
      <c r="AT121" s="250"/>
      <c r="AU121" s="250"/>
      <c r="AV121" s="250"/>
      <c r="AW121" s="250"/>
      <c r="AX121" s="250"/>
      <c r="AY121" s="250"/>
      <c r="AZ121" s="250"/>
      <c r="BA121" s="250"/>
      <c r="BB121" s="250"/>
      <c r="BC121" s="250"/>
      <c r="BD121" s="250"/>
      <c r="BE121" s="250"/>
      <c r="BF121" s="250"/>
      <c r="BG121" s="250"/>
      <c r="BH121" s="250"/>
      <c r="BI121" s="532">
        <v>0</v>
      </c>
      <c r="BJ121" s="533"/>
      <c r="BK121" s="250"/>
      <c r="BL121" s="532">
        <v>0</v>
      </c>
      <c r="BM121" s="532">
        <v>57757</v>
      </c>
    </row>
    <row r="122" spans="1:65" s="631" customFormat="1" ht="12.75">
      <c r="A122" s="529"/>
      <c r="B122" s="530"/>
      <c r="C122" s="660" t="s">
        <v>1043</v>
      </c>
      <c r="D122" s="439"/>
      <c r="E122" s="250">
        <v>7000</v>
      </c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S122" s="250"/>
      <c r="T122" s="250"/>
      <c r="U122" s="250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50"/>
      <c r="AF122" s="250"/>
      <c r="AG122" s="250"/>
      <c r="AH122" s="250"/>
      <c r="AI122" s="250"/>
      <c r="AJ122" s="250"/>
      <c r="AK122" s="532">
        <v>7000</v>
      </c>
      <c r="AL122" s="439"/>
      <c r="AM122" s="250"/>
      <c r="AN122" s="250"/>
      <c r="AO122" s="250"/>
      <c r="AP122" s="250"/>
      <c r="AQ122" s="250"/>
      <c r="AR122" s="250"/>
      <c r="AS122" s="250"/>
      <c r="AT122" s="250"/>
      <c r="AU122" s="250"/>
      <c r="AV122" s="250"/>
      <c r="AW122" s="250"/>
      <c r="AX122" s="250"/>
      <c r="AY122" s="250"/>
      <c r="AZ122" s="250"/>
      <c r="BA122" s="250"/>
      <c r="BB122" s="250"/>
      <c r="BC122" s="250"/>
      <c r="BD122" s="250"/>
      <c r="BE122" s="250"/>
      <c r="BF122" s="250"/>
      <c r="BG122" s="250"/>
      <c r="BH122" s="250"/>
      <c r="BI122" s="532">
        <v>0</v>
      </c>
      <c r="BJ122" s="533"/>
      <c r="BK122" s="250"/>
      <c r="BL122" s="532">
        <v>0</v>
      </c>
      <c r="BM122" s="532">
        <v>7000</v>
      </c>
    </row>
    <row r="123" spans="1:65" s="631" customFormat="1" ht="12.75">
      <c r="A123" s="529"/>
      <c r="B123" s="530"/>
      <c r="C123" s="531" t="s">
        <v>1048</v>
      </c>
      <c r="D123" s="439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0">
        <v>3937</v>
      </c>
      <c r="AA123" s="250"/>
      <c r="AB123" s="250"/>
      <c r="AC123" s="250"/>
      <c r="AD123" s="250"/>
      <c r="AE123" s="250"/>
      <c r="AF123" s="250"/>
      <c r="AG123" s="250"/>
      <c r="AH123" s="250"/>
      <c r="AI123" s="250"/>
      <c r="AJ123" s="250"/>
      <c r="AK123" s="532">
        <v>3937</v>
      </c>
      <c r="AL123" s="439"/>
      <c r="AM123" s="250"/>
      <c r="AN123" s="250"/>
      <c r="AO123" s="250"/>
      <c r="AP123" s="250"/>
      <c r="AQ123" s="250"/>
      <c r="AR123" s="250"/>
      <c r="AS123" s="250"/>
      <c r="AT123" s="250"/>
      <c r="AU123" s="250"/>
      <c r="AV123" s="250"/>
      <c r="AW123" s="250"/>
      <c r="AX123" s="250"/>
      <c r="AY123" s="250"/>
      <c r="AZ123" s="250"/>
      <c r="BA123" s="250"/>
      <c r="BB123" s="250"/>
      <c r="BC123" s="250"/>
      <c r="BD123" s="250"/>
      <c r="BE123" s="250"/>
      <c r="BF123" s="250"/>
      <c r="BG123" s="250"/>
      <c r="BH123" s="250"/>
      <c r="BI123" s="532">
        <v>0</v>
      </c>
      <c r="BJ123" s="533"/>
      <c r="BK123" s="250"/>
      <c r="BL123" s="532">
        <v>0</v>
      </c>
      <c r="BM123" s="532">
        <v>3937</v>
      </c>
    </row>
    <row r="124" spans="1:65" s="631" customFormat="1" ht="12.75">
      <c r="A124" s="529"/>
      <c r="B124" s="530"/>
      <c r="C124" s="531" t="s">
        <v>1050</v>
      </c>
      <c r="D124" s="439"/>
      <c r="E124" s="250">
        <v>8787</v>
      </c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  <c r="T124" s="250"/>
      <c r="U124" s="250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0"/>
      <c r="AK124" s="532">
        <v>8787</v>
      </c>
      <c r="AL124" s="439"/>
      <c r="AM124" s="250"/>
      <c r="AN124" s="250"/>
      <c r="AO124" s="250"/>
      <c r="AP124" s="250"/>
      <c r="AQ124" s="250"/>
      <c r="AR124" s="250"/>
      <c r="AS124" s="250"/>
      <c r="AT124" s="250"/>
      <c r="AU124" s="250"/>
      <c r="AV124" s="250"/>
      <c r="AW124" s="250"/>
      <c r="AX124" s="250"/>
      <c r="AY124" s="250"/>
      <c r="AZ124" s="250"/>
      <c r="BA124" s="250"/>
      <c r="BB124" s="250"/>
      <c r="BC124" s="250"/>
      <c r="BD124" s="250"/>
      <c r="BE124" s="250"/>
      <c r="BF124" s="250"/>
      <c r="BG124" s="250"/>
      <c r="BH124" s="250"/>
      <c r="BI124" s="532">
        <v>0</v>
      </c>
      <c r="BJ124" s="533"/>
      <c r="BK124" s="250"/>
      <c r="BL124" s="532">
        <v>0</v>
      </c>
      <c r="BM124" s="532">
        <v>8787</v>
      </c>
    </row>
    <row r="125" spans="1:65" ht="25.5">
      <c r="A125" s="529"/>
      <c r="B125" s="530"/>
      <c r="C125" s="531" t="s">
        <v>1051</v>
      </c>
      <c r="D125" s="439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50"/>
      <c r="Z125" s="250"/>
      <c r="AA125" s="250"/>
      <c r="AB125" s="250"/>
      <c r="AC125" s="250"/>
      <c r="AD125" s="250">
        <v>43380</v>
      </c>
      <c r="AE125" s="250"/>
      <c r="AF125" s="250"/>
      <c r="AG125" s="250"/>
      <c r="AH125" s="250"/>
      <c r="AI125" s="250"/>
      <c r="AJ125" s="250"/>
      <c r="AK125" s="532">
        <v>43380</v>
      </c>
      <c r="AL125" s="439"/>
      <c r="AM125" s="250"/>
      <c r="AN125" s="250"/>
      <c r="AO125" s="250"/>
      <c r="AP125" s="250"/>
      <c r="AQ125" s="250"/>
      <c r="AR125" s="250"/>
      <c r="AS125" s="250"/>
      <c r="AT125" s="250"/>
      <c r="AU125" s="250"/>
      <c r="AV125" s="250"/>
      <c r="AW125" s="250"/>
      <c r="AX125" s="250"/>
      <c r="AY125" s="250"/>
      <c r="AZ125" s="250"/>
      <c r="BA125" s="250"/>
      <c r="BB125" s="250"/>
      <c r="BC125" s="250"/>
      <c r="BD125" s="250"/>
      <c r="BE125" s="250"/>
      <c r="BF125" s="250"/>
      <c r="BG125" s="250"/>
      <c r="BH125" s="250"/>
      <c r="BI125" s="532">
        <v>0</v>
      </c>
      <c r="BJ125" s="533"/>
      <c r="BK125" s="250"/>
      <c r="BL125" s="532">
        <v>0</v>
      </c>
      <c r="BM125" s="532">
        <v>43380</v>
      </c>
    </row>
    <row r="126" spans="1:65" ht="12.75">
      <c r="A126" s="529"/>
      <c r="B126" s="530"/>
      <c r="C126" s="531" t="s">
        <v>1052</v>
      </c>
      <c r="D126" s="439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Z126" s="250">
        <v>24975</v>
      </c>
      <c r="AA126" s="250"/>
      <c r="AB126" s="250"/>
      <c r="AC126" s="250"/>
      <c r="AD126" s="250"/>
      <c r="AE126" s="250"/>
      <c r="AF126" s="250"/>
      <c r="AG126" s="250"/>
      <c r="AH126" s="250"/>
      <c r="AI126" s="250"/>
      <c r="AJ126" s="250"/>
      <c r="AK126" s="532">
        <v>24975</v>
      </c>
      <c r="AL126" s="439"/>
      <c r="AM126" s="250"/>
      <c r="AN126" s="250"/>
      <c r="AO126" s="250"/>
      <c r="AP126" s="250"/>
      <c r="AQ126" s="250"/>
      <c r="AR126" s="250"/>
      <c r="AS126" s="250"/>
      <c r="AT126" s="250"/>
      <c r="AU126" s="250"/>
      <c r="AV126" s="250"/>
      <c r="AW126" s="250"/>
      <c r="AX126" s="250"/>
      <c r="AY126" s="250"/>
      <c r="AZ126" s="250"/>
      <c r="BA126" s="250"/>
      <c r="BB126" s="250"/>
      <c r="BC126" s="250"/>
      <c r="BD126" s="250"/>
      <c r="BE126" s="250"/>
      <c r="BF126" s="250"/>
      <c r="BG126" s="250"/>
      <c r="BH126" s="250"/>
      <c r="BI126" s="532">
        <v>0</v>
      </c>
      <c r="BJ126" s="533"/>
      <c r="BK126" s="250"/>
      <c r="BL126" s="532">
        <v>0</v>
      </c>
      <c r="BM126" s="532">
        <v>24975</v>
      </c>
    </row>
    <row r="127" spans="1:65" ht="25.5">
      <c r="A127" s="529"/>
      <c r="B127" s="530"/>
      <c r="C127" s="531" t="s">
        <v>1098</v>
      </c>
      <c r="D127" s="439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>
        <v>473939</v>
      </c>
      <c r="Y127" s="250"/>
      <c r="Z127" s="250"/>
      <c r="AA127" s="250"/>
      <c r="AB127" s="250"/>
      <c r="AC127" s="250"/>
      <c r="AD127" s="250"/>
      <c r="AE127" s="250"/>
      <c r="AF127" s="250"/>
      <c r="AG127" s="250"/>
      <c r="AH127" s="250"/>
      <c r="AI127" s="250"/>
      <c r="AJ127" s="250"/>
      <c r="AK127" s="532">
        <v>473939</v>
      </c>
      <c r="AL127" s="439"/>
      <c r="AM127" s="250"/>
      <c r="AN127" s="250"/>
      <c r="AO127" s="250"/>
      <c r="AP127" s="250"/>
      <c r="AQ127" s="250"/>
      <c r="AR127" s="250"/>
      <c r="AS127" s="250"/>
      <c r="AT127" s="250"/>
      <c r="AU127" s="250"/>
      <c r="AV127" s="250"/>
      <c r="AW127" s="250"/>
      <c r="AX127" s="250"/>
      <c r="AY127" s="250"/>
      <c r="AZ127" s="250"/>
      <c r="BA127" s="250"/>
      <c r="BB127" s="250"/>
      <c r="BC127" s="250"/>
      <c r="BD127" s="250"/>
      <c r="BE127" s="250"/>
      <c r="BF127" s="250"/>
      <c r="BG127" s="250"/>
      <c r="BH127" s="250"/>
      <c r="BI127" s="532">
        <v>0</v>
      </c>
      <c r="BJ127" s="533"/>
      <c r="BK127" s="250"/>
      <c r="BL127" s="532">
        <v>0</v>
      </c>
      <c r="BM127" s="532">
        <v>473939</v>
      </c>
    </row>
    <row r="128" spans="1:65" ht="12.75">
      <c r="A128" s="529"/>
      <c r="B128" s="530"/>
      <c r="C128" s="536" t="s">
        <v>917</v>
      </c>
      <c r="D128" s="439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S128" s="250"/>
      <c r="T128" s="250"/>
      <c r="U128" s="250">
        <v>1896</v>
      </c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50"/>
      <c r="AF128" s="250"/>
      <c r="AG128" s="250"/>
      <c r="AH128" s="250"/>
      <c r="AI128" s="250"/>
      <c r="AJ128" s="250"/>
      <c r="AK128" s="532">
        <v>1896</v>
      </c>
      <c r="AL128" s="439"/>
      <c r="AM128" s="250"/>
      <c r="AN128" s="250"/>
      <c r="AO128" s="250"/>
      <c r="AP128" s="250"/>
      <c r="AQ128" s="250"/>
      <c r="AR128" s="250"/>
      <c r="AS128" s="250"/>
      <c r="AT128" s="250"/>
      <c r="AU128" s="250"/>
      <c r="AV128" s="250"/>
      <c r="AW128" s="250"/>
      <c r="AX128" s="250"/>
      <c r="AY128" s="250"/>
      <c r="AZ128" s="250"/>
      <c r="BA128" s="250"/>
      <c r="BB128" s="250"/>
      <c r="BC128" s="250"/>
      <c r="BD128" s="250"/>
      <c r="BE128" s="250"/>
      <c r="BF128" s="250"/>
      <c r="BG128" s="250"/>
      <c r="BH128" s="250"/>
      <c r="BI128" s="532">
        <v>0</v>
      </c>
      <c r="BJ128" s="533"/>
      <c r="BK128" s="250"/>
      <c r="BL128" s="532">
        <v>0</v>
      </c>
      <c r="BM128" s="532">
        <v>1896</v>
      </c>
    </row>
    <row r="129" spans="1:65" ht="12.75">
      <c r="A129" s="529"/>
      <c r="B129" s="530"/>
      <c r="C129" s="531" t="s">
        <v>1149</v>
      </c>
      <c r="D129" s="439"/>
      <c r="E129" s="250">
        <v>0</v>
      </c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S129" s="250"/>
      <c r="T129" s="250"/>
      <c r="U129" s="250"/>
      <c r="V129" s="250"/>
      <c r="W129" s="250"/>
      <c r="X129" s="250">
        <v>2923</v>
      </c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/>
      <c r="AK129" s="532">
        <v>2923</v>
      </c>
      <c r="AL129" s="439"/>
      <c r="AM129" s="250"/>
      <c r="AN129" s="250"/>
      <c r="AO129" s="250"/>
      <c r="AP129" s="250"/>
      <c r="AQ129" s="250"/>
      <c r="AR129" s="250"/>
      <c r="AS129" s="250"/>
      <c r="AT129" s="250"/>
      <c r="AU129" s="250"/>
      <c r="AV129" s="250"/>
      <c r="AW129" s="250"/>
      <c r="AX129" s="250"/>
      <c r="AY129" s="250"/>
      <c r="AZ129" s="250"/>
      <c r="BA129" s="250"/>
      <c r="BB129" s="250"/>
      <c r="BC129" s="250"/>
      <c r="BD129" s="250"/>
      <c r="BE129" s="250"/>
      <c r="BF129" s="250"/>
      <c r="BG129" s="250"/>
      <c r="BH129" s="250"/>
      <c r="BI129" s="532">
        <v>0</v>
      </c>
      <c r="BJ129" s="533"/>
      <c r="BK129" s="250"/>
      <c r="BL129" s="532">
        <v>0</v>
      </c>
      <c r="BM129" s="532">
        <v>2923</v>
      </c>
    </row>
    <row r="130" spans="1:65" ht="12.75">
      <c r="A130" s="529"/>
      <c r="B130" s="530"/>
      <c r="C130" s="531" t="s">
        <v>1151</v>
      </c>
      <c r="D130" s="439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S130" s="250"/>
      <c r="T130" s="250"/>
      <c r="U130" s="250">
        <v>1084</v>
      </c>
      <c r="V130" s="250"/>
      <c r="W130" s="250"/>
      <c r="X130" s="250"/>
      <c r="Y130" s="250"/>
      <c r="Z130" s="250"/>
      <c r="AA130" s="250"/>
      <c r="AB130" s="250"/>
      <c r="AC130" s="250"/>
      <c r="AD130" s="250"/>
      <c r="AE130" s="250"/>
      <c r="AF130" s="250"/>
      <c r="AG130" s="250"/>
      <c r="AH130" s="250"/>
      <c r="AI130" s="250"/>
      <c r="AJ130" s="250"/>
      <c r="AK130" s="532">
        <v>1084</v>
      </c>
      <c r="AL130" s="439"/>
      <c r="AM130" s="250"/>
      <c r="AN130" s="250"/>
      <c r="AO130" s="250"/>
      <c r="AP130" s="250"/>
      <c r="AQ130" s="250"/>
      <c r="AR130" s="250"/>
      <c r="AS130" s="250"/>
      <c r="AT130" s="250"/>
      <c r="AU130" s="250"/>
      <c r="AV130" s="250"/>
      <c r="AW130" s="250"/>
      <c r="AX130" s="250"/>
      <c r="AY130" s="250"/>
      <c r="AZ130" s="250"/>
      <c r="BA130" s="250"/>
      <c r="BB130" s="250"/>
      <c r="BC130" s="250"/>
      <c r="BD130" s="250"/>
      <c r="BE130" s="250"/>
      <c r="BF130" s="250"/>
      <c r="BG130" s="250"/>
      <c r="BH130" s="250"/>
      <c r="BI130" s="532">
        <v>0</v>
      </c>
      <c r="BJ130" s="533"/>
      <c r="BK130" s="250"/>
      <c r="BL130" s="532">
        <v>0</v>
      </c>
      <c r="BM130" s="532">
        <v>1084</v>
      </c>
    </row>
    <row r="131" spans="1:65" ht="12.75">
      <c r="A131" s="529"/>
      <c r="B131" s="530"/>
      <c r="C131" s="531" t="s">
        <v>1156</v>
      </c>
      <c r="D131" s="439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S131" s="250"/>
      <c r="T131" s="250"/>
      <c r="U131" s="250"/>
      <c r="V131" s="250"/>
      <c r="W131" s="250"/>
      <c r="X131" s="250"/>
      <c r="Y131" s="250"/>
      <c r="Z131" s="250">
        <v>1380</v>
      </c>
      <c r="AA131" s="250"/>
      <c r="AB131" s="250"/>
      <c r="AC131" s="250"/>
      <c r="AD131" s="250"/>
      <c r="AE131" s="250"/>
      <c r="AF131" s="250"/>
      <c r="AG131" s="250"/>
      <c r="AH131" s="250"/>
      <c r="AI131" s="250"/>
      <c r="AJ131" s="250"/>
      <c r="AK131" s="532">
        <v>1380</v>
      </c>
      <c r="AL131" s="439"/>
      <c r="AM131" s="250"/>
      <c r="AN131" s="250"/>
      <c r="AO131" s="250"/>
      <c r="AP131" s="250"/>
      <c r="AQ131" s="250"/>
      <c r="AR131" s="250"/>
      <c r="AS131" s="250"/>
      <c r="AT131" s="250"/>
      <c r="AU131" s="250"/>
      <c r="AV131" s="250"/>
      <c r="AW131" s="250"/>
      <c r="AX131" s="250"/>
      <c r="AY131" s="250"/>
      <c r="AZ131" s="250"/>
      <c r="BA131" s="250"/>
      <c r="BB131" s="250"/>
      <c r="BC131" s="250"/>
      <c r="BD131" s="250"/>
      <c r="BE131" s="250"/>
      <c r="BF131" s="250"/>
      <c r="BG131" s="250"/>
      <c r="BH131" s="250"/>
      <c r="BI131" s="532">
        <v>0</v>
      </c>
      <c r="BJ131" s="533"/>
      <c r="BK131" s="250"/>
      <c r="BL131" s="532">
        <v>0</v>
      </c>
      <c r="BM131" s="532">
        <v>1380</v>
      </c>
    </row>
    <row r="132" spans="1:65" ht="12.75">
      <c r="A132" s="529"/>
      <c r="B132" s="530"/>
      <c r="C132" s="531" t="s">
        <v>1197</v>
      </c>
      <c r="D132" s="439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S132" s="250"/>
      <c r="T132" s="250"/>
      <c r="U132" s="250"/>
      <c r="V132" s="250"/>
      <c r="W132" s="250"/>
      <c r="X132" s="250"/>
      <c r="Y132" s="250"/>
      <c r="Z132" s="250"/>
      <c r="AA132" s="250"/>
      <c r="AB132" s="250"/>
      <c r="AC132" s="250"/>
      <c r="AD132" s="250">
        <v>1575</v>
      </c>
      <c r="AE132" s="250"/>
      <c r="AF132" s="250"/>
      <c r="AG132" s="250"/>
      <c r="AH132" s="250"/>
      <c r="AI132" s="250"/>
      <c r="AJ132" s="250"/>
      <c r="AK132" s="532">
        <v>1575</v>
      </c>
      <c r="AL132" s="439"/>
      <c r="AM132" s="250"/>
      <c r="AN132" s="250"/>
      <c r="AO132" s="250"/>
      <c r="AP132" s="250"/>
      <c r="AQ132" s="250"/>
      <c r="AR132" s="250"/>
      <c r="AS132" s="250"/>
      <c r="AT132" s="250"/>
      <c r="AU132" s="250"/>
      <c r="AV132" s="250"/>
      <c r="AW132" s="250"/>
      <c r="AX132" s="250"/>
      <c r="AY132" s="250"/>
      <c r="AZ132" s="250"/>
      <c r="BA132" s="250"/>
      <c r="BB132" s="250"/>
      <c r="BC132" s="250"/>
      <c r="BD132" s="250"/>
      <c r="BE132" s="250"/>
      <c r="BF132" s="250"/>
      <c r="BG132" s="250"/>
      <c r="BH132" s="250"/>
      <c r="BI132" s="532">
        <v>0</v>
      </c>
      <c r="BJ132" s="533"/>
      <c r="BK132" s="250"/>
      <c r="BL132" s="532">
        <v>0</v>
      </c>
      <c r="BM132" s="532">
        <v>1575</v>
      </c>
    </row>
    <row r="133" spans="1:65" ht="12.75" customHeight="1">
      <c r="A133" s="529"/>
      <c r="B133" s="530"/>
      <c r="C133" s="531" t="s">
        <v>1217</v>
      </c>
      <c r="D133" s="439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S133" s="250"/>
      <c r="T133" s="250"/>
      <c r="U133" s="250"/>
      <c r="V133" s="250"/>
      <c r="W133" s="250"/>
      <c r="X133" s="250"/>
      <c r="Y133" s="250"/>
      <c r="Z133" s="250">
        <v>2445</v>
      </c>
      <c r="AA133" s="250"/>
      <c r="AB133" s="250"/>
      <c r="AC133" s="250"/>
      <c r="AD133" s="250"/>
      <c r="AE133" s="250"/>
      <c r="AF133" s="250"/>
      <c r="AG133" s="250"/>
      <c r="AH133" s="250"/>
      <c r="AI133" s="250"/>
      <c r="AJ133" s="250"/>
      <c r="AK133" s="532">
        <v>2445</v>
      </c>
      <c r="AL133" s="439"/>
      <c r="AM133" s="250"/>
      <c r="AN133" s="250"/>
      <c r="AO133" s="250"/>
      <c r="AP133" s="250"/>
      <c r="AQ133" s="250"/>
      <c r="AR133" s="250"/>
      <c r="AS133" s="250"/>
      <c r="AT133" s="250"/>
      <c r="AU133" s="250"/>
      <c r="AV133" s="250"/>
      <c r="AW133" s="250"/>
      <c r="AX133" s="250"/>
      <c r="AY133" s="250"/>
      <c r="AZ133" s="250"/>
      <c r="BA133" s="250"/>
      <c r="BB133" s="250"/>
      <c r="BC133" s="250"/>
      <c r="BD133" s="250"/>
      <c r="BE133" s="250"/>
      <c r="BF133" s="250"/>
      <c r="BG133" s="250"/>
      <c r="BH133" s="250"/>
      <c r="BI133" s="532">
        <v>0</v>
      </c>
      <c r="BJ133" s="533"/>
      <c r="BK133" s="250"/>
      <c r="BL133" s="532">
        <v>0</v>
      </c>
      <c r="BM133" s="532">
        <v>2445</v>
      </c>
    </row>
    <row r="134" spans="1:65" ht="12.75">
      <c r="A134" s="529"/>
      <c r="B134" s="530"/>
      <c r="C134" s="531" t="s">
        <v>1290</v>
      </c>
      <c r="D134" s="439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S134" s="250"/>
      <c r="T134" s="250"/>
      <c r="U134" s="250"/>
      <c r="V134" s="250"/>
      <c r="W134" s="250"/>
      <c r="X134" s="250"/>
      <c r="Y134" s="250"/>
      <c r="Z134" s="250">
        <v>16513</v>
      </c>
      <c r="AA134" s="250"/>
      <c r="AB134" s="250"/>
      <c r="AC134" s="250"/>
      <c r="AD134" s="250"/>
      <c r="AE134" s="250"/>
      <c r="AF134" s="250"/>
      <c r="AG134" s="250"/>
      <c r="AH134" s="250"/>
      <c r="AI134" s="250"/>
      <c r="AJ134" s="250"/>
      <c r="AK134" s="532">
        <v>16513</v>
      </c>
      <c r="AL134" s="439"/>
      <c r="AM134" s="250"/>
      <c r="AN134" s="250"/>
      <c r="AO134" s="250"/>
      <c r="AP134" s="250"/>
      <c r="AQ134" s="250"/>
      <c r="AR134" s="250"/>
      <c r="AS134" s="250"/>
      <c r="AT134" s="250"/>
      <c r="AU134" s="250"/>
      <c r="AV134" s="250"/>
      <c r="AW134" s="250"/>
      <c r="AX134" s="250"/>
      <c r="AY134" s="250"/>
      <c r="AZ134" s="250"/>
      <c r="BA134" s="250"/>
      <c r="BB134" s="250"/>
      <c r="BC134" s="250"/>
      <c r="BD134" s="250"/>
      <c r="BE134" s="250"/>
      <c r="BF134" s="250"/>
      <c r="BG134" s="250"/>
      <c r="BH134" s="250"/>
      <c r="BI134" s="532">
        <v>0</v>
      </c>
      <c r="BJ134" s="533"/>
      <c r="BK134" s="250"/>
      <c r="BL134" s="532">
        <v>0</v>
      </c>
      <c r="BM134" s="532">
        <v>16513</v>
      </c>
    </row>
    <row r="135" spans="1:65" ht="12.75">
      <c r="A135" s="529"/>
      <c r="B135" s="530"/>
      <c r="C135" s="531"/>
      <c r="D135" s="439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250"/>
      <c r="AI135" s="250"/>
      <c r="AJ135" s="250"/>
      <c r="AK135" s="532">
        <v>0</v>
      </c>
      <c r="AL135" s="439"/>
      <c r="AM135" s="250"/>
      <c r="AN135" s="250"/>
      <c r="AO135" s="250"/>
      <c r="AP135" s="250"/>
      <c r="AQ135" s="250"/>
      <c r="AR135" s="250"/>
      <c r="AS135" s="250"/>
      <c r="AT135" s="250"/>
      <c r="AU135" s="250"/>
      <c r="AV135" s="250"/>
      <c r="AW135" s="250"/>
      <c r="AX135" s="250"/>
      <c r="AY135" s="250"/>
      <c r="AZ135" s="250"/>
      <c r="BA135" s="250"/>
      <c r="BB135" s="250"/>
      <c r="BC135" s="250"/>
      <c r="BD135" s="250"/>
      <c r="BE135" s="250"/>
      <c r="BF135" s="250"/>
      <c r="BG135" s="250"/>
      <c r="BH135" s="250"/>
      <c r="BI135" s="532">
        <v>0</v>
      </c>
      <c r="BJ135" s="533"/>
      <c r="BK135" s="250"/>
      <c r="BL135" s="532">
        <v>0</v>
      </c>
      <c r="BM135" s="532">
        <v>0</v>
      </c>
    </row>
    <row r="136" spans="1:65" s="528" customFormat="1" ht="12.75">
      <c r="A136" s="523" t="s">
        <v>273</v>
      </c>
      <c r="B136" s="524" t="s">
        <v>102</v>
      </c>
      <c r="C136" s="525" t="s">
        <v>363</v>
      </c>
      <c r="D136" s="527">
        <v>0</v>
      </c>
      <c r="E136" s="437">
        <v>0</v>
      </c>
      <c r="F136" s="437">
        <v>0</v>
      </c>
      <c r="G136" s="437">
        <v>0</v>
      </c>
      <c r="H136" s="437">
        <v>0</v>
      </c>
      <c r="I136" s="437">
        <v>0</v>
      </c>
      <c r="J136" s="437">
        <v>0</v>
      </c>
      <c r="K136" s="437">
        <v>0</v>
      </c>
      <c r="L136" s="437">
        <v>0</v>
      </c>
      <c r="M136" s="437">
        <v>0</v>
      </c>
      <c r="N136" s="437">
        <v>0</v>
      </c>
      <c r="O136" s="437">
        <v>0</v>
      </c>
      <c r="P136" s="437">
        <v>0</v>
      </c>
      <c r="Q136" s="437">
        <v>0</v>
      </c>
      <c r="R136" s="437">
        <v>0</v>
      </c>
      <c r="S136" s="437">
        <v>0</v>
      </c>
      <c r="T136" s="437">
        <v>0</v>
      </c>
      <c r="U136" s="437">
        <v>0</v>
      </c>
      <c r="V136" s="437">
        <v>0</v>
      </c>
      <c r="W136" s="437">
        <v>0</v>
      </c>
      <c r="X136" s="437">
        <v>0</v>
      </c>
      <c r="Y136" s="437">
        <v>0</v>
      </c>
      <c r="Z136" s="437">
        <v>0</v>
      </c>
      <c r="AA136" s="437">
        <v>0</v>
      </c>
      <c r="AB136" s="437">
        <v>0</v>
      </c>
      <c r="AC136" s="437">
        <v>0</v>
      </c>
      <c r="AD136" s="437">
        <v>0</v>
      </c>
      <c r="AE136" s="437">
        <v>0</v>
      </c>
      <c r="AF136" s="437">
        <v>0</v>
      </c>
      <c r="AG136" s="437">
        <v>0</v>
      </c>
      <c r="AH136" s="437">
        <v>0</v>
      </c>
      <c r="AI136" s="437">
        <v>0</v>
      </c>
      <c r="AJ136" s="437">
        <v>0</v>
      </c>
      <c r="AK136" s="337">
        <v>0</v>
      </c>
      <c r="AL136" s="527">
        <v>0</v>
      </c>
      <c r="AM136" s="437">
        <v>0</v>
      </c>
      <c r="AN136" s="437">
        <v>0</v>
      </c>
      <c r="AO136" s="437">
        <v>0</v>
      </c>
      <c r="AP136" s="437">
        <v>0</v>
      </c>
      <c r="AQ136" s="437">
        <v>0</v>
      </c>
      <c r="AR136" s="437">
        <v>0</v>
      </c>
      <c r="AS136" s="437">
        <v>0</v>
      </c>
      <c r="AT136" s="437">
        <v>0</v>
      </c>
      <c r="AU136" s="437">
        <v>0</v>
      </c>
      <c r="AV136" s="437">
        <v>0</v>
      </c>
      <c r="AW136" s="437">
        <v>0</v>
      </c>
      <c r="AX136" s="437">
        <v>0</v>
      </c>
      <c r="AY136" s="437">
        <v>0</v>
      </c>
      <c r="AZ136" s="437">
        <v>0</v>
      </c>
      <c r="BA136" s="437">
        <v>0</v>
      </c>
      <c r="BB136" s="437">
        <v>0</v>
      </c>
      <c r="BC136" s="437">
        <v>0</v>
      </c>
      <c r="BD136" s="437">
        <v>0</v>
      </c>
      <c r="BE136" s="437">
        <v>0</v>
      </c>
      <c r="BF136" s="437">
        <v>0</v>
      </c>
      <c r="BG136" s="437">
        <v>0</v>
      </c>
      <c r="BH136" s="437">
        <v>0</v>
      </c>
      <c r="BI136" s="337">
        <v>0</v>
      </c>
      <c r="BJ136" s="438">
        <v>0</v>
      </c>
      <c r="BK136" s="437">
        <v>0</v>
      </c>
      <c r="BL136" s="337">
        <v>0</v>
      </c>
      <c r="BM136" s="337">
        <v>0</v>
      </c>
    </row>
    <row r="137" spans="1:65" ht="12.75">
      <c r="A137" s="529"/>
      <c r="B137" s="530"/>
      <c r="C137" s="531"/>
      <c r="D137" s="439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  <c r="AA137" s="250"/>
      <c r="AB137" s="250"/>
      <c r="AC137" s="250"/>
      <c r="AD137" s="250"/>
      <c r="AE137" s="250"/>
      <c r="AF137" s="250"/>
      <c r="AG137" s="250"/>
      <c r="AH137" s="250"/>
      <c r="AI137" s="250"/>
      <c r="AJ137" s="250"/>
      <c r="AK137" s="532">
        <v>0</v>
      </c>
      <c r="AL137" s="439"/>
      <c r="AM137" s="250"/>
      <c r="AN137" s="250"/>
      <c r="AO137" s="250"/>
      <c r="AP137" s="250"/>
      <c r="AQ137" s="250"/>
      <c r="AR137" s="250"/>
      <c r="AS137" s="250"/>
      <c r="AT137" s="250"/>
      <c r="AU137" s="250"/>
      <c r="AV137" s="250"/>
      <c r="AW137" s="250"/>
      <c r="AX137" s="250"/>
      <c r="AY137" s="250"/>
      <c r="AZ137" s="250"/>
      <c r="BA137" s="250"/>
      <c r="BB137" s="250"/>
      <c r="BC137" s="250"/>
      <c r="BD137" s="250"/>
      <c r="BE137" s="250"/>
      <c r="BF137" s="250"/>
      <c r="BG137" s="250"/>
      <c r="BH137" s="250"/>
      <c r="BI137" s="532">
        <v>0</v>
      </c>
      <c r="BJ137" s="533"/>
      <c r="BK137" s="250"/>
      <c r="BL137" s="532">
        <v>0</v>
      </c>
      <c r="BM137" s="532">
        <v>0</v>
      </c>
    </row>
    <row r="138" spans="1:65" ht="12.75">
      <c r="A138" s="529"/>
      <c r="B138" s="530"/>
      <c r="C138" s="531"/>
      <c r="D138" s="439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S138" s="250"/>
      <c r="T138" s="250"/>
      <c r="U138" s="250"/>
      <c r="V138" s="250"/>
      <c r="W138" s="250"/>
      <c r="X138" s="250"/>
      <c r="Y138" s="250"/>
      <c r="Z138" s="250"/>
      <c r="AA138" s="250"/>
      <c r="AB138" s="250"/>
      <c r="AC138" s="250"/>
      <c r="AD138" s="250"/>
      <c r="AE138" s="250"/>
      <c r="AF138" s="250"/>
      <c r="AG138" s="250"/>
      <c r="AH138" s="250"/>
      <c r="AI138" s="250"/>
      <c r="AJ138" s="250"/>
      <c r="AK138" s="532">
        <v>0</v>
      </c>
      <c r="AL138" s="439"/>
      <c r="AM138" s="250"/>
      <c r="AN138" s="250"/>
      <c r="AO138" s="250"/>
      <c r="AP138" s="250"/>
      <c r="AQ138" s="250"/>
      <c r="AR138" s="250"/>
      <c r="AS138" s="250"/>
      <c r="AT138" s="250"/>
      <c r="AU138" s="250"/>
      <c r="AV138" s="250"/>
      <c r="AW138" s="250"/>
      <c r="AX138" s="250"/>
      <c r="AY138" s="250"/>
      <c r="AZ138" s="250"/>
      <c r="BA138" s="250"/>
      <c r="BB138" s="250"/>
      <c r="BC138" s="250"/>
      <c r="BD138" s="250"/>
      <c r="BE138" s="250"/>
      <c r="BF138" s="250"/>
      <c r="BG138" s="250"/>
      <c r="BH138" s="250"/>
      <c r="BI138" s="532">
        <v>0</v>
      </c>
      <c r="BJ138" s="533"/>
      <c r="BK138" s="250"/>
      <c r="BL138" s="532">
        <v>0</v>
      </c>
      <c r="BM138" s="532">
        <v>0</v>
      </c>
    </row>
    <row r="139" spans="1:65" s="528" customFormat="1" ht="12.75">
      <c r="A139" s="523" t="s">
        <v>274</v>
      </c>
      <c r="B139" s="524" t="s">
        <v>103</v>
      </c>
      <c r="C139" s="525" t="s">
        <v>364</v>
      </c>
      <c r="D139" s="527">
        <v>0</v>
      </c>
      <c r="E139" s="437">
        <v>0</v>
      </c>
      <c r="F139" s="437">
        <v>0</v>
      </c>
      <c r="G139" s="437">
        <v>0</v>
      </c>
      <c r="H139" s="437">
        <v>0</v>
      </c>
      <c r="I139" s="437">
        <v>0</v>
      </c>
      <c r="J139" s="437">
        <v>0</v>
      </c>
      <c r="K139" s="437">
        <v>0</v>
      </c>
      <c r="L139" s="437">
        <v>0</v>
      </c>
      <c r="M139" s="437">
        <v>0</v>
      </c>
      <c r="N139" s="437">
        <v>0</v>
      </c>
      <c r="O139" s="437">
        <v>0</v>
      </c>
      <c r="P139" s="437">
        <v>0</v>
      </c>
      <c r="Q139" s="437">
        <v>0</v>
      </c>
      <c r="R139" s="437">
        <v>0</v>
      </c>
      <c r="S139" s="437">
        <v>0</v>
      </c>
      <c r="T139" s="437">
        <v>0</v>
      </c>
      <c r="U139" s="437">
        <v>490</v>
      </c>
      <c r="V139" s="437">
        <v>0</v>
      </c>
      <c r="W139" s="437">
        <v>0</v>
      </c>
      <c r="X139" s="437">
        <v>0</v>
      </c>
      <c r="Y139" s="437">
        <v>0</v>
      </c>
      <c r="Z139" s="437">
        <v>1446</v>
      </c>
      <c r="AA139" s="437">
        <v>0</v>
      </c>
      <c r="AB139" s="437">
        <v>0</v>
      </c>
      <c r="AC139" s="437">
        <v>0</v>
      </c>
      <c r="AD139" s="437">
        <v>0</v>
      </c>
      <c r="AE139" s="437">
        <v>0</v>
      </c>
      <c r="AF139" s="437">
        <v>0</v>
      </c>
      <c r="AG139" s="437">
        <v>0</v>
      </c>
      <c r="AH139" s="437">
        <v>0</v>
      </c>
      <c r="AI139" s="437">
        <v>0</v>
      </c>
      <c r="AJ139" s="437">
        <v>0</v>
      </c>
      <c r="AK139" s="337">
        <v>1936</v>
      </c>
      <c r="AL139" s="527">
        <v>0</v>
      </c>
      <c r="AM139" s="437">
        <v>0</v>
      </c>
      <c r="AN139" s="437">
        <v>0</v>
      </c>
      <c r="AO139" s="437">
        <v>0</v>
      </c>
      <c r="AP139" s="437">
        <v>0</v>
      </c>
      <c r="AQ139" s="437">
        <v>0</v>
      </c>
      <c r="AR139" s="437">
        <v>226</v>
      </c>
      <c r="AS139" s="437">
        <v>0</v>
      </c>
      <c r="AT139" s="437">
        <v>0</v>
      </c>
      <c r="AU139" s="437">
        <v>0</v>
      </c>
      <c r="AV139" s="437">
        <v>0</v>
      </c>
      <c r="AW139" s="437">
        <v>0</v>
      </c>
      <c r="AX139" s="437">
        <v>0</v>
      </c>
      <c r="AY139" s="437">
        <v>0</v>
      </c>
      <c r="AZ139" s="437">
        <v>0</v>
      </c>
      <c r="BA139" s="437">
        <v>0</v>
      </c>
      <c r="BB139" s="437">
        <v>0</v>
      </c>
      <c r="BC139" s="437">
        <v>0</v>
      </c>
      <c r="BD139" s="437">
        <v>0</v>
      </c>
      <c r="BE139" s="437">
        <v>0</v>
      </c>
      <c r="BF139" s="437">
        <v>0</v>
      </c>
      <c r="BG139" s="437">
        <v>0</v>
      </c>
      <c r="BH139" s="437">
        <v>0</v>
      </c>
      <c r="BI139" s="337">
        <v>226</v>
      </c>
      <c r="BJ139" s="438">
        <v>0</v>
      </c>
      <c r="BK139" s="437">
        <v>0</v>
      </c>
      <c r="BL139" s="337">
        <v>0</v>
      </c>
      <c r="BM139" s="337">
        <v>2162</v>
      </c>
    </row>
    <row r="140" spans="1:65" ht="12.75">
      <c r="A140" s="534"/>
      <c r="B140" s="535"/>
      <c r="C140" s="536" t="s">
        <v>1130</v>
      </c>
      <c r="D140" s="440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1"/>
      <c r="Z140" s="251">
        <v>723</v>
      </c>
      <c r="AA140" s="251"/>
      <c r="AB140" s="251"/>
      <c r="AC140" s="251"/>
      <c r="AD140" s="251"/>
      <c r="AE140" s="251"/>
      <c r="AF140" s="251"/>
      <c r="AG140" s="251"/>
      <c r="AH140" s="251"/>
      <c r="AI140" s="251"/>
      <c r="AJ140" s="251"/>
      <c r="AK140" s="532">
        <v>723</v>
      </c>
      <c r="AL140" s="440"/>
      <c r="AM140" s="251"/>
      <c r="AN140" s="251"/>
      <c r="AO140" s="251"/>
      <c r="AP140" s="251"/>
      <c r="AQ140" s="251"/>
      <c r="AR140" s="251"/>
      <c r="AS140" s="251"/>
      <c r="AT140" s="251"/>
      <c r="AU140" s="251"/>
      <c r="AV140" s="251"/>
      <c r="AW140" s="251"/>
      <c r="AX140" s="251"/>
      <c r="AY140" s="251"/>
      <c r="AZ140" s="251"/>
      <c r="BA140" s="251"/>
      <c r="BB140" s="251"/>
      <c r="BC140" s="251"/>
      <c r="BD140" s="251"/>
      <c r="BE140" s="251"/>
      <c r="BF140" s="251"/>
      <c r="BG140" s="251"/>
      <c r="BH140" s="251"/>
      <c r="BI140" s="532">
        <v>0</v>
      </c>
      <c r="BJ140" s="537"/>
      <c r="BK140" s="251"/>
      <c r="BL140" s="532">
        <v>0</v>
      </c>
      <c r="BM140" s="532">
        <v>723</v>
      </c>
    </row>
    <row r="141" spans="1:65" ht="12.75">
      <c r="A141" s="534"/>
      <c r="B141" s="535"/>
      <c r="C141" s="536" t="s">
        <v>1131</v>
      </c>
      <c r="D141" s="440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>
        <v>490</v>
      </c>
      <c r="V141" s="251"/>
      <c r="W141" s="251"/>
      <c r="X141" s="251"/>
      <c r="Y141" s="251"/>
      <c r="Z141" s="251"/>
      <c r="AA141" s="251"/>
      <c r="AB141" s="251"/>
      <c r="AC141" s="251"/>
      <c r="AD141" s="251"/>
      <c r="AE141" s="251"/>
      <c r="AF141" s="251"/>
      <c r="AG141" s="251"/>
      <c r="AH141" s="251"/>
      <c r="AI141" s="251"/>
      <c r="AJ141" s="251"/>
      <c r="AK141" s="532">
        <v>490</v>
      </c>
      <c r="AL141" s="440"/>
      <c r="AM141" s="251"/>
      <c r="AN141" s="251"/>
      <c r="AO141" s="251"/>
      <c r="AP141" s="251"/>
      <c r="AQ141" s="251"/>
      <c r="AR141" s="251"/>
      <c r="AS141" s="251"/>
      <c r="AT141" s="251"/>
      <c r="AU141" s="251"/>
      <c r="AV141" s="251"/>
      <c r="AW141" s="251"/>
      <c r="AX141" s="251"/>
      <c r="AY141" s="251"/>
      <c r="AZ141" s="251"/>
      <c r="BA141" s="251"/>
      <c r="BB141" s="251"/>
      <c r="BC141" s="251"/>
      <c r="BD141" s="251"/>
      <c r="BE141" s="251"/>
      <c r="BF141" s="251"/>
      <c r="BG141" s="251"/>
      <c r="BH141" s="251"/>
      <c r="BI141" s="532">
        <v>0</v>
      </c>
      <c r="BJ141" s="537"/>
      <c r="BK141" s="251"/>
      <c r="BL141" s="532">
        <v>0</v>
      </c>
      <c r="BM141" s="532">
        <v>490</v>
      </c>
    </row>
    <row r="142" spans="1:65" ht="12.75">
      <c r="A142" s="534"/>
      <c r="B142" s="535"/>
      <c r="C142" s="536" t="s">
        <v>1159</v>
      </c>
      <c r="D142" s="440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  <c r="V142" s="251"/>
      <c r="W142" s="251"/>
      <c r="X142" s="251"/>
      <c r="Y142" s="251"/>
      <c r="Z142" s="251">
        <v>723</v>
      </c>
      <c r="AA142" s="251"/>
      <c r="AB142" s="251"/>
      <c r="AC142" s="251"/>
      <c r="AD142" s="251"/>
      <c r="AE142" s="251"/>
      <c r="AF142" s="251"/>
      <c r="AG142" s="251"/>
      <c r="AH142" s="251"/>
      <c r="AI142" s="251"/>
      <c r="AJ142" s="251"/>
      <c r="AK142" s="532">
        <v>723</v>
      </c>
      <c r="AL142" s="440"/>
      <c r="AM142" s="251"/>
      <c r="AN142" s="251"/>
      <c r="AO142" s="251"/>
      <c r="AP142" s="251"/>
      <c r="AQ142" s="251"/>
      <c r="AR142" s="251"/>
      <c r="AS142" s="251"/>
      <c r="AT142" s="251"/>
      <c r="AU142" s="251"/>
      <c r="AV142" s="251"/>
      <c r="AW142" s="251"/>
      <c r="AX142" s="251"/>
      <c r="AY142" s="251"/>
      <c r="AZ142" s="251"/>
      <c r="BA142" s="251"/>
      <c r="BB142" s="251"/>
      <c r="BC142" s="251"/>
      <c r="BD142" s="251"/>
      <c r="BE142" s="251"/>
      <c r="BF142" s="251"/>
      <c r="BG142" s="251"/>
      <c r="BH142" s="251"/>
      <c r="BI142" s="532">
        <v>0</v>
      </c>
      <c r="BJ142" s="537"/>
      <c r="BK142" s="251"/>
      <c r="BL142" s="532">
        <v>0</v>
      </c>
      <c r="BM142" s="532">
        <v>723</v>
      </c>
    </row>
    <row r="143" spans="1:65" ht="25.5">
      <c r="A143" s="534"/>
      <c r="B143" s="535"/>
      <c r="C143" s="536" t="s">
        <v>1224</v>
      </c>
      <c r="D143" s="440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1"/>
      <c r="Z143" s="251"/>
      <c r="AA143" s="251"/>
      <c r="AB143" s="251"/>
      <c r="AC143" s="251"/>
      <c r="AD143" s="251"/>
      <c r="AE143" s="251"/>
      <c r="AF143" s="251"/>
      <c r="AG143" s="251"/>
      <c r="AH143" s="251"/>
      <c r="AI143" s="251"/>
      <c r="AJ143" s="251"/>
      <c r="AK143" s="532">
        <v>0</v>
      </c>
      <c r="AL143" s="440"/>
      <c r="AM143" s="251"/>
      <c r="AN143" s="251"/>
      <c r="AO143" s="251"/>
      <c r="AP143" s="251"/>
      <c r="AQ143" s="251"/>
      <c r="AR143" s="251">
        <v>173</v>
      </c>
      <c r="AS143" s="251"/>
      <c r="AT143" s="251"/>
      <c r="AU143" s="251"/>
      <c r="AV143" s="251"/>
      <c r="AW143" s="251"/>
      <c r="AX143" s="251"/>
      <c r="AY143" s="251"/>
      <c r="AZ143" s="251"/>
      <c r="BA143" s="251"/>
      <c r="BB143" s="251"/>
      <c r="BC143" s="251"/>
      <c r="BD143" s="251"/>
      <c r="BE143" s="251"/>
      <c r="BF143" s="251"/>
      <c r="BG143" s="251"/>
      <c r="BH143" s="251"/>
      <c r="BI143" s="532">
        <v>173</v>
      </c>
      <c r="BJ143" s="537"/>
      <c r="BK143" s="251"/>
      <c r="BL143" s="532">
        <v>0</v>
      </c>
      <c r="BM143" s="532">
        <v>173</v>
      </c>
    </row>
    <row r="144" spans="1:65" ht="12.75">
      <c r="A144" s="534"/>
      <c r="B144" s="535"/>
      <c r="C144" s="536" t="s">
        <v>1293</v>
      </c>
      <c r="D144" s="440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251"/>
      <c r="AA144" s="251"/>
      <c r="AB144" s="251"/>
      <c r="AC144" s="251"/>
      <c r="AD144" s="251"/>
      <c r="AE144" s="251"/>
      <c r="AF144" s="251"/>
      <c r="AG144" s="251"/>
      <c r="AH144" s="251"/>
      <c r="AI144" s="251"/>
      <c r="AJ144" s="251"/>
      <c r="AK144" s="532"/>
      <c r="AL144" s="440"/>
      <c r="AM144" s="251"/>
      <c r="AN144" s="251"/>
      <c r="AO144" s="251"/>
      <c r="AP144" s="251"/>
      <c r="AQ144" s="251"/>
      <c r="AR144" s="251">
        <v>53</v>
      </c>
      <c r="AS144" s="251"/>
      <c r="AT144" s="251"/>
      <c r="AU144" s="251"/>
      <c r="AV144" s="251"/>
      <c r="AW144" s="251"/>
      <c r="AX144" s="251"/>
      <c r="AY144" s="251"/>
      <c r="AZ144" s="251"/>
      <c r="BA144" s="251"/>
      <c r="BB144" s="251"/>
      <c r="BC144" s="251"/>
      <c r="BD144" s="251"/>
      <c r="BE144" s="251"/>
      <c r="BF144" s="251"/>
      <c r="BG144" s="251"/>
      <c r="BH144" s="251"/>
      <c r="BI144" s="532"/>
      <c r="BJ144" s="537"/>
      <c r="BK144" s="251"/>
      <c r="BL144" s="532"/>
      <c r="BM144" s="532"/>
    </row>
    <row r="145" spans="1:65" ht="12.75">
      <c r="A145" s="534"/>
      <c r="B145" s="535"/>
      <c r="C145" s="536"/>
      <c r="D145" s="440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/>
      <c r="AA145" s="251"/>
      <c r="AB145" s="251"/>
      <c r="AC145" s="251"/>
      <c r="AD145" s="251"/>
      <c r="AE145" s="251"/>
      <c r="AF145" s="251"/>
      <c r="AG145" s="251"/>
      <c r="AH145" s="251"/>
      <c r="AI145" s="251"/>
      <c r="AJ145" s="251"/>
      <c r="AK145" s="532">
        <v>0</v>
      </c>
      <c r="AL145" s="440"/>
      <c r="AM145" s="251"/>
      <c r="AN145" s="251"/>
      <c r="AO145" s="251"/>
      <c r="AP145" s="251"/>
      <c r="AQ145" s="251"/>
      <c r="AR145" s="251"/>
      <c r="AS145" s="251"/>
      <c r="AT145" s="251"/>
      <c r="AU145" s="251"/>
      <c r="AV145" s="251"/>
      <c r="AW145" s="251"/>
      <c r="AX145" s="251"/>
      <c r="AY145" s="251"/>
      <c r="AZ145" s="251"/>
      <c r="BA145" s="251"/>
      <c r="BB145" s="251"/>
      <c r="BC145" s="251"/>
      <c r="BD145" s="251"/>
      <c r="BE145" s="251"/>
      <c r="BF145" s="251"/>
      <c r="BG145" s="251"/>
      <c r="BH145" s="251"/>
      <c r="BI145" s="532">
        <v>0</v>
      </c>
      <c r="BJ145" s="537"/>
      <c r="BK145" s="251"/>
      <c r="BL145" s="532">
        <v>0</v>
      </c>
      <c r="BM145" s="532">
        <v>0</v>
      </c>
    </row>
    <row r="146" spans="1:65" ht="12.75">
      <c r="A146" s="534"/>
      <c r="B146" s="535"/>
      <c r="C146" s="536"/>
      <c r="D146" s="440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/>
      <c r="AJ146" s="251"/>
      <c r="AK146" s="532">
        <v>0</v>
      </c>
      <c r="AL146" s="440"/>
      <c r="AM146" s="251"/>
      <c r="AN146" s="251"/>
      <c r="AO146" s="251"/>
      <c r="AP146" s="251"/>
      <c r="AQ146" s="251"/>
      <c r="AR146" s="251"/>
      <c r="AS146" s="251"/>
      <c r="AT146" s="251"/>
      <c r="AU146" s="251"/>
      <c r="AV146" s="251"/>
      <c r="AW146" s="251"/>
      <c r="AX146" s="251"/>
      <c r="AY146" s="251"/>
      <c r="AZ146" s="251"/>
      <c r="BA146" s="251"/>
      <c r="BB146" s="251"/>
      <c r="BC146" s="251"/>
      <c r="BD146" s="251"/>
      <c r="BE146" s="251"/>
      <c r="BF146" s="251"/>
      <c r="BG146" s="251"/>
      <c r="BH146" s="251"/>
      <c r="BI146" s="532">
        <v>0</v>
      </c>
      <c r="BJ146" s="537"/>
      <c r="BK146" s="251"/>
      <c r="BL146" s="532">
        <v>0</v>
      </c>
      <c r="BM146" s="532">
        <v>0</v>
      </c>
    </row>
    <row r="147" spans="1:65" s="528" customFormat="1" ht="12.75">
      <c r="A147" s="538" t="s">
        <v>275</v>
      </c>
      <c r="B147" s="539" t="s">
        <v>104</v>
      </c>
      <c r="C147" s="540" t="s">
        <v>524</v>
      </c>
      <c r="D147" s="541">
        <v>0</v>
      </c>
      <c r="E147" s="441">
        <v>2803</v>
      </c>
      <c r="F147" s="441">
        <v>0</v>
      </c>
      <c r="G147" s="441">
        <v>0</v>
      </c>
      <c r="H147" s="441">
        <v>0</v>
      </c>
      <c r="I147" s="441">
        <v>0</v>
      </c>
      <c r="J147" s="441">
        <v>0</v>
      </c>
      <c r="K147" s="441">
        <v>0</v>
      </c>
      <c r="L147" s="441">
        <v>0</v>
      </c>
      <c r="M147" s="441">
        <v>0</v>
      </c>
      <c r="N147" s="441">
        <v>0</v>
      </c>
      <c r="O147" s="441">
        <v>0</v>
      </c>
      <c r="P147" s="441">
        <v>0</v>
      </c>
      <c r="Q147" s="441">
        <v>0</v>
      </c>
      <c r="R147" s="441">
        <v>0</v>
      </c>
      <c r="S147" s="441">
        <v>0</v>
      </c>
      <c r="T147" s="441">
        <v>0</v>
      </c>
      <c r="U147" s="441">
        <v>937</v>
      </c>
      <c r="V147" s="441">
        <v>0</v>
      </c>
      <c r="W147" s="441">
        <v>0</v>
      </c>
      <c r="X147" s="441">
        <v>183843</v>
      </c>
      <c r="Y147" s="441">
        <v>0</v>
      </c>
      <c r="Z147" s="441">
        <v>29281</v>
      </c>
      <c r="AA147" s="441">
        <v>0</v>
      </c>
      <c r="AB147" s="441">
        <v>0</v>
      </c>
      <c r="AC147" s="441">
        <v>0</v>
      </c>
      <c r="AD147" s="441">
        <v>12137</v>
      </c>
      <c r="AE147" s="441">
        <v>0</v>
      </c>
      <c r="AF147" s="441">
        <v>0</v>
      </c>
      <c r="AG147" s="441">
        <v>0</v>
      </c>
      <c r="AH147" s="441">
        <v>0</v>
      </c>
      <c r="AI147" s="441">
        <v>0</v>
      </c>
      <c r="AJ147" s="441">
        <v>0</v>
      </c>
      <c r="AK147" s="337">
        <v>229001</v>
      </c>
      <c r="AL147" s="541">
        <v>0</v>
      </c>
      <c r="AM147" s="441">
        <v>0</v>
      </c>
      <c r="AN147" s="441">
        <v>0</v>
      </c>
      <c r="AO147" s="441">
        <v>0</v>
      </c>
      <c r="AP147" s="441">
        <v>0</v>
      </c>
      <c r="AQ147" s="441">
        <v>0</v>
      </c>
      <c r="AR147" s="441">
        <v>60</v>
      </c>
      <c r="AS147" s="441">
        <v>0</v>
      </c>
      <c r="AT147" s="441">
        <v>0</v>
      </c>
      <c r="AU147" s="441">
        <v>0</v>
      </c>
      <c r="AV147" s="441">
        <v>0</v>
      </c>
      <c r="AW147" s="441">
        <v>0</v>
      </c>
      <c r="AX147" s="441">
        <v>0</v>
      </c>
      <c r="AY147" s="441">
        <v>0</v>
      </c>
      <c r="AZ147" s="441">
        <v>0</v>
      </c>
      <c r="BA147" s="441">
        <v>0</v>
      </c>
      <c r="BB147" s="441">
        <v>0</v>
      </c>
      <c r="BC147" s="441">
        <v>0</v>
      </c>
      <c r="BD147" s="441">
        <v>0</v>
      </c>
      <c r="BE147" s="441">
        <v>0</v>
      </c>
      <c r="BF147" s="441">
        <v>0</v>
      </c>
      <c r="BG147" s="441">
        <v>0</v>
      </c>
      <c r="BH147" s="441">
        <v>0</v>
      </c>
      <c r="BI147" s="337">
        <v>60</v>
      </c>
      <c r="BJ147" s="442">
        <v>0</v>
      </c>
      <c r="BK147" s="441">
        <v>0</v>
      </c>
      <c r="BL147" s="337">
        <v>0</v>
      </c>
      <c r="BM147" s="337">
        <v>229061</v>
      </c>
    </row>
    <row r="148" spans="1:65" ht="25.5">
      <c r="A148" s="534"/>
      <c r="B148" s="535"/>
      <c r="C148" s="531" t="s">
        <v>1158</v>
      </c>
      <c r="D148" s="440"/>
      <c r="E148" s="251">
        <v>430</v>
      </c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532">
        <v>430</v>
      </c>
      <c r="AL148" s="440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  <c r="BD148" s="251"/>
      <c r="BE148" s="251"/>
      <c r="BF148" s="251"/>
      <c r="BG148" s="251"/>
      <c r="BH148" s="251"/>
      <c r="BI148" s="532">
        <v>0</v>
      </c>
      <c r="BJ148" s="537"/>
      <c r="BK148" s="251"/>
      <c r="BL148" s="532">
        <v>0</v>
      </c>
      <c r="BM148" s="532">
        <v>430</v>
      </c>
    </row>
    <row r="149" spans="1:65" ht="12.75">
      <c r="A149" s="534"/>
      <c r="B149" s="535"/>
      <c r="C149" s="536" t="s">
        <v>921</v>
      </c>
      <c r="D149" s="440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>
        <v>55091</v>
      </c>
      <c r="Y149" s="251"/>
      <c r="Z149" s="251"/>
      <c r="AA149" s="251"/>
      <c r="AB149" s="251"/>
      <c r="AC149" s="251"/>
      <c r="AD149" s="251"/>
      <c r="AE149" s="251"/>
      <c r="AF149" s="251"/>
      <c r="AG149" s="251"/>
      <c r="AH149" s="251"/>
      <c r="AI149" s="251"/>
      <c r="AJ149" s="251"/>
      <c r="AK149" s="532">
        <v>55091</v>
      </c>
      <c r="AL149" s="440"/>
      <c r="AM149" s="251"/>
      <c r="AN149" s="251"/>
      <c r="AO149" s="251"/>
      <c r="AP149" s="251"/>
      <c r="AQ149" s="251"/>
      <c r="AR149" s="251"/>
      <c r="AS149" s="251"/>
      <c r="AT149" s="251"/>
      <c r="AU149" s="251"/>
      <c r="AV149" s="251"/>
      <c r="AW149" s="251"/>
      <c r="AX149" s="251"/>
      <c r="AY149" s="251"/>
      <c r="AZ149" s="251"/>
      <c r="BA149" s="251"/>
      <c r="BB149" s="251"/>
      <c r="BC149" s="251"/>
      <c r="BD149" s="251"/>
      <c r="BE149" s="251"/>
      <c r="BF149" s="251"/>
      <c r="BG149" s="251"/>
      <c r="BH149" s="251"/>
      <c r="BI149" s="532">
        <v>0</v>
      </c>
      <c r="BJ149" s="537"/>
      <c r="BK149" s="251"/>
      <c r="BL149" s="532">
        <v>0</v>
      </c>
      <c r="BM149" s="532">
        <v>55091</v>
      </c>
    </row>
    <row r="150" spans="1:65" ht="12.75">
      <c r="A150" s="534"/>
      <c r="B150" s="535"/>
      <c r="C150" s="531" t="s">
        <v>1042</v>
      </c>
      <c r="D150" s="440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1"/>
      <c r="Z150" s="251">
        <v>15594</v>
      </c>
      <c r="AA150" s="251"/>
      <c r="AB150" s="251"/>
      <c r="AC150" s="251"/>
      <c r="AD150" s="251"/>
      <c r="AE150" s="251"/>
      <c r="AF150" s="251"/>
      <c r="AG150" s="251"/>
      <c r="AH150" s="251"/>
      <c r="AI150" s="251"/>
      <c r="AJ150" s="251"/>
      <c r="AK150" s="532">
        <v>15594</v>
      </c>
      <c r="AL150" s="440"/>
      <c r="AM150" s="251"/>
      <c r="AN150" s="251"/>
      <c r="AO150" s="251"/>
      <c r="AP150" s="251"/>
      <c r="AQ150" s="251"/>
      <c r="AR150" s="251"/>
      <c r="AS150" s="251"/>
      <c r="AT150" s="251"/>
      <c r="AU150" s="251"/>
      <c r="AV150" s="251"/>
      <c r="AW150" s="251"/>
      <c r="AX150" s="251"/>
      <c r="AY150" s="251"/>
      <c r="AZ150" s="251"/>
      <c r="BA150" s="251"/>
      <c r="BB150" s="251"/>
      <c r="BC150" s="251"/>
      <c r="BD150" s="251"/>
      <c r="BE150" s="251"/>
      <c r="BF150" s="251"/>
      <c r="BG150" s="251"/>
      <c r="BH150" s="251"/>
      <c r="BI150" s="532">
        <v>0</v>
      </c>
      <c r="BJ150" s="537"/>
      <c r="BK150" s="251"/>
      <c r="BL150" s="532">
        <v>0</v>
      </c>
      <c r="BM150" s="532">
        <v>15594</v>
      </c>
    </row>
    <row r="151" spans="1:65" ht="12.75">
      <c r="A151" s="534"/>
      <c r="B151" s="535"/>
      <c r="C151" s="531" t="s">
        <v>1048</v>
      </c>
      <c r="D151" s="440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1"/>
      <c r="Z151" s="251">
        <v>1063</v>
      </c>
      <c r="AA151" s="251"/>
      <c r="AB151" s="251"/>
      <c r="AC151" s="251"/>
      <c r="AD151" s="251"/>
      <c r="AE151" s="251"/>
      <c r="AF151" s="251"/>
      <c r="AG151" s="251"/>
      <c r="AH151" s="251"/>
      <c r="AI151" s="251"/>
      <c r="AJ151" s="251"/>
      <c r="AK151" s="532">
        <v>1063</v>
      </c>
      <c r="AL151" s="440"/>
      <c r="AM151" s="251"/>
      <c r="AN151" s="251"/>
      <c r="AO151" s="251"/>
      <c r="AP151" s="251"/>
      <c r="AQ151" s="251"/>
      <c r="AR151" s="251"/>
      <c r="AS151" s="251"/>
      <c r="AT151" s="251"/>
      <c r="AU151" s="251"/>
      <c r="AV151" s="251"/>
      <c r="AW151" s="251"/>
      <c r="AX151" s="251"/>
      <c r="AY151" s="251"/>
      <c r="AZ151" s="251"/>
      <c r="BA151" s="251"/>
      <c r="BB151" s="251"/>
      <c r="BC151" s="251"/>
      <c r="BD151" s="251"/>
      <c r="BE151" s="251"/>
      <c r="BF151" s="251"/>
      <c r="BG151" s="251"/>
      <c r="BH151" s="251"/>
      <c r="BI151" s="532">
        <v>0</v>
      </c>
      <c r="BJ151" s="537"/>
      <c r="BK151" s="251"/>
      <c r="BL151" s="532">
        <v>0</v>
      </c>
      <c r="BM151" s="532">
        <v>1063</v>
      </c>
    </row>
    <row r="152" spans="1:65" ht="12.75">
      <c r="A152" s="534"/>
      <c r="B152" s="535"/>
      <c r="C152" s="531" t="s">
        <v>1050</v>
      </c>
      <c r="D152" s="440"/>
      <c r="E152" s="251">
        <v>2373</v>
      </c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1"/>
      <c r="Z152" s="251"/>
      <c r="AA152" s="251"/>
      <c r="AB152" s="251"/>
      <c r="AC152" s="251"/>
      <c r="AD152" s="251"/>
      <c r="AE152" s="251"/>
      <c r="AF152" s="251"/>
      <c r="AG152" s="251"/>
      <c r="AH152" s="251"/>
      <c r="AI152" s="251"/>
      <c r="AJ152" s="251"/>
      <c r="AK152" s="532">
        <v>2373</v>
      </c>
      <c r="AL152" s="440"/>
      <c r="AM152" s="251"/>
      <c r="AN152" s="251"/>
      <c r="AO152" s="251"/>
      <c r="AP152" s="251"/>
      <c r="AQ152" s="251"/>
      <c r="AR152" s="251"/>
      <c r="AS152" s="251"/>
      <c r="AT152" s="251"/>
      <c r="AU152" s="251"/>
      <c r="AV152" s="251"/>
      <c r="AW152" s="251"/>
      <c r="AX152" s="251"/>
      <c r="AY152" s="251"/>
      <c r="AZ152" s="251"/>
      <c r="BA152" s="251"/>
      <c r="BB152" s="251"/>
      <c r="BC152" s="251"/>
      <c r="BD152" s="251"/>
      <c r="BE152" s="251"/>
      <c r="BF152" s="251"/>
      <c r="BG152" s="251"/>
      <c r="BH152" s="251"/>
      <c r="BI152" s="532">
        <v>0</v>
      </c>
      <c r="BJ152" s="537"/>
      <c r="BK152" s="251"/>
      <c r="BL152" s="532">
        <v>0</v>
      </c>
      <c r="BM152" s="532">
        <v>2373</v>
      </c>
    </row>
    <row r="153" spans="1:65" ht="25.5">
      <c r="A153" s="534"/>
      <c r="B153" s="535"/>
      <c r="C153" s="531" t="s">
        <v>1051</v>
      </c>
      <c r="D153" s="440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1"/>
      <c r="Z153" s="251"/>
      <c r="AA153" s="251"/>
      <c r="AB153" s="251"/>
      <c r="AC153" s="251"/>
      <c r="AD153" s="251">
        <v>11712</v>
      </c>
      <c r="AE153" s="251"/>
      <c r="AF153" s="251"/>
      <c r="AG153" s="251"/>
      <c r="AH153" s="251"/>
      <c r="AI153" s="251"/>
      <c r="AJ153" s="251"/>
      <c r="AK153" s="532">
        <v>11712</v>
      </c>
      <c r="AL153" s="440"/>
      <c r="AM153" s="251"/>
      <c r="AN153" s="251"/>
      <c r="AO153" s="251"/>
      <c r="AP153" s="251"/>
      <c r="AQ153" s="251"/>
      <c r="AR153" s="251"/>
      <c r="AS153" s="251"/>
      <c r="AT153" s="251"/>
      <c r="AU153" s="251"/>
      <c r="AV153" s="251"/>
      <c r="AW153" s="251"/>
      <c r="AX153" s="251"/>
      <c r="AY153" s="251"/>
      <c r="AZ153" s="251"/>
      <c r="BA153" s="251"/>
      <c r="BB153" s="251"/>
      <c r="BC153" s="251"/>
      <c r="BD153" s="251"/>
      <c r="BE153" s="251"/>
      <c r="BF153" s="251"/>
      <c r="BG153" s="251"/>
      <c r="BH153" s="251"/>
      <c r="BI153" s="532">
        <v>0</v>
      </c>
      <c r="BJ153" s="537"/>
      <c r="BK153" s="251"/>
      <c r="BL153" s="532">
        <v>0</v>
      </c>
      <c r="BM153" s="532">
        <v>11712</v>
      </c>
    </row>
    <row r="154" spans="1:65" ht="12.75">
      <c r="A154" s="534"/>
      <c r="B154" s="535"/>
      <c r="C154" s="531" t="s">
        <v>1052</v>
      </c>
      <c r="D154" s="440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1"/>
      <c r="Z154" s="251">
        <v>6743</v>
      </c>
      <c r="AA154" s="251"/>
      <c r="AB154" s="251"/>
      <c r="AC154" s="251"/>
      <c r="AD154" s="251"/>
      <c r="AE154" s="251"/>
      <c r="AF154" s="251"/>
      <c r="AG154" s="251"/>
      <c r="AH154" s="251"/>
      <c r="AI154" s="251"/>
      <c r="AJ154" s="251"/>
      <c r="AK154" s="532">
        <v>6743</v>
      </c>
      <c r="AL154" s="440"/>
      <c r="AM154" s="251"/>
      <c r="AN154" s="251"/>
      <c r="AO154" s="251"/>
      <c r="AP154" s="251"/>
      <c r="AQ154" s="251"/>
      <c r="AR154" s="251"/>
      <c r="AS154" s="251"/>
      <c r="AT154" s="251"/>
      <c r="AU154" s="251"/>
      <c r="AV154" s="251"/>
      <c r="AW154" s="251"/>
      <c r="AX154" s="251"/>
      <c r="AY154" s="251"/>
      <c r="AZ154" s="251"/>
      <c r="BA154" s="251"/>
      <c r="BB154" s="251"/>
      <c r="BC154" s="251"/>
      <c r="BD154" s="251"/>
      <c r="BE154" s="251"/>
      <c r="BF154" s="251"/>
      <c r="BG154" s="251"/>
      <c r="BH154" s="251"/>
      <c r="BI154" s="532">
        <v>0</v>
      </c>
      <c r="BJ154" s="537"/>
      <c r="BK154" s="251"/>
      <c r="BL154" s="532">
        <v>0</v>
      </c>
      <c r="BM154" s="532">
        <v>6743</v>
      </c>
    </row>
    <row r="155" spans="1:65" ht="25.5">
      <c r="A155" s="534"/>
      <c r="B155" s="535"/>
      <c r="C155" s="531" t="s">
        <v>1098</v>
      </c>
      <c r="D155" s="440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>
        <v>127963</v>
      </c>
      <c r="Y155" s="251"/>
      <c r="Z155" s="251"/>
      <c r="AA155" s="251"/>
      <c r="AB155" s="251"/>
      <c r="AC155" s="251"/>
      <c r="AD155" s="251"/>
      <c r="AE155" s="251"/>
      <c r="AF155" s="251"/>
      <c r="AG155" s="251"/>
      <c r="AH155" s="251"/>
      <c r="AI155" s="251"/>
      <c r="AJ155" s="251"/>
      <c r="AK155" s="532">
        <v>127963</v>
      </c>
      <c r="AL155" s="440"/>
      <c r="AM155" s="251"/>
      <c r="AN155" s="251"/>
      <c r="AO155" s="251"/>
      <c r="AP155" s="251"/>
      <c r="AQ155" s="251"/>
      <c r="AR155" s="251"/>
      <c r="AS155" s="251"/>
      <c r="AT155" s="251"/>
      <c r="AU155" s="251"/>
      <c r="AV155" s="251"/>
      <c r="AW155" s="251"/>
      <c r="AX155" s="251"/>
      <c r="AY155" s="251"/>
      <c r="AZ155" s="251"/>
      <c r="BA155" s="251"/>
      <c r="BB155" s="251"/>
      <c r="BC155" s="251"/>
      <c r="BD155" s="251"/>
      <c r="BE155" s="251"/>
      <c r="BF155" s="251"/>
      <c r="BG155" s="251"/>
      <c r="BH155" s="251"/>
      <c r="BI155" s="532">
        <v>0</v>
      </c>
      <c r="BJ155" s="537"/>
      <c r="BK155" s="251"/>
      <c r="BL155" s="532">
        <v>0</v>
      </c>
      <c r="BM155" s="532">
        <v>127963</v>
      </c>
    </row>
    <row r="156" spans="1:65" ht="12.75">
      <c r="A156" s="534"/>
      <c r="B156" s="535"/>
      <c r="C156" s="536" t="s">
        <v>917</v>
      </c>
      <c r="D156" s="440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>
        <v>512</v>
      </c>
      <c r="V156" s="251"/>
      <c r="W156" s="251"/>
      <c r="X156" s="251"/>
      <c r="Y156" s="251"/>
      <c r="Z156" s="251"/>
      <c r="AA156" s="251"/>
      <c r="AB156" s="251"/>
      <c r="AC156" s="251"/>
      <c r="AD156" s="251"/>
      <c r="AE156" s="251"/>
      <c r="AF156" s="251"/>
      <c r="AG156" s="251"/>
      <c r="AH156" s="251"/>
      <c r="AI156" s="251"/>
      <c r="AJ156" s="251"/>
      <c r="AK156" s="532">
        <v>512</v>
      </c>
      <c r="AL156" s="440"/>
      <c r="AM156" s="251"/>
      <c r="AN156" s="251"/>
      <c r="AO156" s="251"/>
      <c r="AP156" s="251"/>
      <c r="AQ156" s="251"/>
      <c r="AR156" s="251"/>
      <c r="AS156" s="251"/>
      <c r="AT156" s="251"/>
      <c r="AU156" s="251"/>
      <c r="AV156" s="251"/>
      <c r="AW156" s="251"/>
      <c r="AX156" s="251"/>
      <c r="AY156" s="251"/>
      <c r="AZ156" s="251"/>
      <c r="BA156" s="251"/>
      <c r="BB156" s="251"/>
      <c r="BC156" s="251"/>
      <c r="BD156" s="251"/>
      <c r="BE156" s="251"/>
      <c r="BF156" s="251"/>
      <c r="BG156" s="251"/>
      <c r="BH156" s="251"/>
      <c r="BI156" s="532">
        <v>0</v>
      </c>
      <c r="BJ156" s="537"/>
      <c r="BK156" s="251"/>
      <c r="BL156" s="532">
        <v>0</v>
      </c>
      <c r="BM156" s="532">
        <v>512</v>
      </c>
    </row>
    <row r="157" spans="1:65" ht="12.75">
      <c r="A157" s="534"/>
      <c r="B157" s="535"/>
      <c r="C157" s="536" t="s">
        <v>1130</v>
      </c>
      <c r="D157" s="440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1"/>
      <c r="Z157" s="251">
        <v>195</v>
      </c>
      <c r="AA157" s="251"/>
      <c r="AB157" s="251"/>
      <c r="AC157" s="251"/>
      <c r="AD157" s="251"/>
      <c r="AE157" s="251"/>
      <c r="AF157" s="251"/>
      <c r="AG157" s="251"/>
      <c r="AH157" s="251"/>
      <c r="AI157" s="251"/>
      <c r="AJ157" s="251"/>
      <c r="AK157" s="532">
        <v>195</v>
      </c>
      <c r="AL157" s="440"/>
      <c r="AM157" s="251"/>
      <c r="AN157" s="251"/>
      <c r="AO157" s="251"/>
      <c r="AP157" s="251"/>
      <c r="AQ157" s="251"/>
      <c r="AR157" s="251"/>
      <c r="AS157" s="251"/>
      <c r="AT157" s="251"/>
      <c r="AU157" s="251"/>
      <c r="AV157" s="251"/>
      <c r="AW157" s="251"/>
      <c r="AX157" s="251"/>
      <c r="AY157" s="251"/>
      <c r="AZ157" s="251"/>
      <c r="BA157" s="251"/>
      <c r="BB157" s="251"/>
      <c r="BC157" s="251"/>
      <c r="BD157" s="251"/>
      <c r="BE157" s="251"/>
      <c r="BF157" s="251"/>
      <c r="BG157" s="251"/>
      <c r="BH157" s="251"/>
      <c r="BI157" s="532">
        <v>0</v>
      </c>
      <c r="BJ157" s="537"/>
      <c r="BK157" s="251"/>
      <c r="BL157" s="532">
        <v>0</v>
      </c>
      <c r="BM157" s="532">
        <v>195</v>
      </c>
    </row>
    <row r="158" spans="1:65" ht="12.75">
      <c r="A158" s="534"/>
      <c r="B158" s="535"/>
      <c r="C158" s="536" t="s">
        <v>1131</v>
      </c>
      <c r="D158" s="440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>
        <v>132</v>
      </c>
      <c r="V158" s="251"/>
      <c r="W158" s="251"/>
      <c r="X158" s="251"/>
      <c r="Y158" s="251"/>
      <c r="Z158" s="251"/>
      <c r="AA158" s="251"/>
      <c r="AB158" s="251"/>
      <c r="AC158" s="251"/>
      <c r="AD158" s="251"/>
      <c r="AE158" s="251"/>
      <c r="AF158" s="251"/>
      <c r="AG158" s="251"/>
      <c r="AH158" s="251"/>
      <c r="AI158" s="251"/>
      <c r="AJ158" s="251"/>
      <c r="AK158" s="532">
        <v>132</v>
      </c>
      <c r="AL158" s="440"/>
      <c r="AM158" s="251"/>
      <c r="AN158" s="251"/>
      <c r="AO158" s="251"/>
      <c r="AP158" s="251"/>
      <c r="AQ158" s="251"/>
      <c r="AR158" s="251"/>
      <c r="AS158" s="251"/>
      <c r="AT158" s="251"/>
      <c r="AU158" s="251"/>
      <c r="AV158" s="251"/>
      <c r="AW158" s="251"/>
      <c r="AX158" s="251"/>
      <c r="AY158" s="251"/>
      <c r="AZ158" s="251"/>
      <c r="BA158" s="251"/>
      <c r="BB158" s="251"/>
      <c r="BC158" s="251"/>
      <c r="BD158" s="251"/>
      <c r="BE158" s="251"/>
      <c r="BF158" s="251"/>
      <c r="BG158" s="251"/>
      <c r="BH158" s="251"/>
      <c r="BI158" s="532">
        <v>0</v>
      </c>
      <c r="BJ158" s="537"/>
      <c r="BK158" s="251"/>
      <c r="BL158" s="532">
        <v>0</v>
      </c>
      <c r="BM158" s="532">
        <v>132</v>
      </c>
    </row>
    <row r="159" spans="1:65" ht="12.75">
      <c r="A159" s="534"/>
      <c r="B159" s="535"/>
      <c r="C159" s="531" t="s">
        <v>1149</v>
      </c>
      <c r="D159" s="440"/>
      <c r="E159" s="251">
        <v>0</v>
      </c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>
        <v>789</v>
      </c>
      <c r="Y159" s="251"/>
      <c r="Z159" s="251"/>
      <c r="AA159" s="251"/>
      <c r="AB159" s="251"/>
      <c r="AC159" s="251"/>
      <c r="AD159" s="251"/>
      <c r="AE159" s="251"/>
      <c r="AF159" s="251"/>
      <c r="AG159" s="251"/>
      <c r="AH159" s="251"/>
      <c r="AI159" s="251"/>
      <c r="AJ159" s="251"/>
      <c r="AK159" s="532">
        <v>789</v>
      </c>
      <c r="AL159" s="440"/>
      <c r="AM159" s="251"/>
      <c r="AN159" s="251"/>
      <c r="AO159" s="251"/>
      <c r="AP159" s="251"/>
      <c r="AQ159" s="251"/>
      <c r="AR159" s="251"/>
      <c r="AS159" s="251"/>
      <c r="AT159" s="251"/>
      <c r="AU159" s="251"/>
      <c r="AV159" s="251"/>
      <c r="AW159" s="251"/>
      <c r="AX159" s="251"/>
      <c r="AY159" s="251"/>
      <c r="AZ159" s="251"/>
      <c r="BA159" s="251"/>
      <c r="BB159" s="251"/>
      <c r="BC159" s="251"/>
      <c r="BD159" s="251"/>
      <c r="BE159" s="251"/>
      <c r="BF159" s="251"/>
      <c r="BG159" s="251"/>
      <c r="BH159" s="251"/>
      <c r="BI159" s="532">
        <v>0</v>
      </c>
      <c r="BJ159" s="537"/>
      <c r="BK159" s="251"/>
      <c r="BL159" s="532">
        <v>0</v>
      </c>
      <c r="BM159" s="532">
        <v>789</v>
      </c>
    </row>
    <row r="160" spans="1:65" ht="12.75">
      <c r="A160" s="534"/>
      <c r="B160" s="535"/>
      <c r="C160" s="531" t="s">
        <v>1151</v>
      </c>
      <c r="D160" s="440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>
        <v>293</v>
      </c>
      <c r="V160" s="251"/>
      <c r="W160" s="251"/>
      <c r="X160" s="251"/>
      <c r="Y160" s="251"/>
      <c r="Z160" s="251"/>
      <c r="AA160" s="251"/>
      <c r="AB160" s="251"/>
      <c r="AC160" s="251"/>
      <c r="AD160" s="251"/>
      <c r="AE160" s="251"/>
      <c r="AF160" s="251"/>
      <c r="AG160" s="251"/>
      <c r="AH160" s="251"/>
      <c r="AI160" s="251"/>
      <c r="AJ160" s="251"/>
      <c r="AK160" s="532">
        <v>293</v>
      </c>
      <c r="AL160" s="440"/>
      <c r="AM160" s="251"/>
      <c r="AN160" s="251"/>
      <c r="AO160" s="251"/>
      <c r="AP160" s="251"/>
      <c r="AQ160" s="251"/>
      <c r="AR160" s="251"/>
      <c r="AS160" s="251"/>
      <c r="AT160" s="251"/>
      <c r="AU160" s="251"/>
      <c r="AV160" s="251"/>
      <c r="AW160" s="251"/>
      <c r="AX160" s="251"/>
      <c r="AY160" s="251"/>
      <c r="AZ160" s="251"/>
      <c r="BA160" s="251"/>
      <c r="BB160" s="251"/>
      <c r="BC160" s="251"/>
      <c r="BD160" s="251"/>
      <c r="BE160" s="251"/>
      <c r="BF160" s="251"/>
      <c r="BG160" s="251"/>
      <c r="BH160" s="251"/>
      <c r="BI160" s="532">
        <v>0</v>
      </c>
      <c r="BJ160" s="537"/>
      <c r="BK160" s="251"/>
      <c r="BL160" s="532">
        <v>0</v>
      </c>
      <c r="BM160" s="532">
        <v>293</v>
      </c>
    </row>
    <row r="161" spans="1:65" ht="12.75">
      <c r="A161" s="534"/>
      <c r="B161" s="535"/>
      <c r="C161" s="531" t="s">
        <v>1156</v>
      </c>
      <c r="D161" s="440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>
        <v>373</v>
      </c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532">
        <v>373</v>
      </c>
      <c r="AL161" s="440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532">
        <v>0</v>
      </c>
      <c r="BJ161" s="537"/>
      <c r="BK161" s="251"/>
      <c r="BL161" s="532">
        <v>0</v>
      </c>
      <c r="BM161" s="532">
        <v>373</v>
      </c>
    </row>
    <row r="162" spans="1:65" ht="12.75">
      <c r="A162" s="534"/>
      <c r="B162" s="535"/>
      <c r="C162" s="536" t="s">
        <v>1159</v>
      </c>
      <c r="D162" s="440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>
        <v>195</v>
      </c>
      <c r="AA162" s="251"/>
      <c r="AB162" s="251"/>
      <c r="AC162" s="251"/>
      <c r="AD162" s="251"/>
      <c r="AE162" s="251"/>
      <c r="AF162" s="251"/>
      <c r="AG162" s="251"/>
      <c r="AH162" s="251"/>
      <c r="AI162" s="251"/>
      <c r="AJ162" s="251"/>
      <c r="AK162" s="532">
        <v>195</v>
      </c>
      <c r="AL162" s="440"/>
      <c r="AM162" s="251"/>
      <c r="AN162" s="251"/>
      <c r="AO162" s="251"/>
      <c r="AP162" s="251"/>
      <c r="AQ162" s="251"/>
      <c r="AR162" s="251"/>
      <c r="AS162" s="251"/>
      <c r="AT162" s="251"/>
      <c r="AU162" s="251"/>
      <c r="AV162" s="251"/>
      <c r="AW162" s="251"/>
      <c r="AX162" s="251"/>
      <c r="AY162" s="251"/>
      <c r="AZ162" s="251"/>
      <c r="BA162" s="251"/>
      <c r="BB162" s="251"/>
      <c r="BC162" s="251"/>
      <c r="BD162" s="251"/>
      <c r="BE162" s="251"/>
      <c r="BF162" s="251"/>
      <c r="BG162" s="251"/>
      <c r="BH162" s="251"/>
      <c r="BI162" s="532">
        <v>0</v>
      </c>
      <c r="BJ162" s="537"/>
      <c r="BK162" s="251"/>
      <c r="BL162" s="532">
        <v>0</v>
      </c>
      <c r="BM162" s="532">
        <v>195</v>
      </c>
    </row>
    <row r="163" spans="1:65" ht="12.75">
      <c r="A163" s="534"/>
      <c r="B163" s="535"/>
      <c r="C163" s="531" t="s">
        <v>1197</v>
      </c>
      <c r="D163" s="440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251"/>
      <c r="AD163" s="251">
        <v>425</v>
      </c>
      <c r="AE163" s="251"/>
      <c r="AF163" s="251"/>
      <c r="AG163" s="251"/>
      <c r="AH163" s="251"/>
      <c r="AI163" s="251"/>
      <c r="AJ163" s="251"/>
      <c r="AK163" s="532">
        <v>425</v>
      </c>
      <c r="AL163" s="440"/>
      <c r="AM163" s="251"/>
      <c r="AN163" s="251"/>
      <c r="AO163" s="251"/>
      <c r="AP163" s="251"/>
      <c r="AQ163" s="251"/>
      <c r="AR163" s="251"/>
      <c r="AS163" s="251"/>
      <c r="AT163" s="251"/>
      <c r="AU163" s="251"/>
      <c r="AV163" s="251"/>
      <c r="AW163" s="251"/>
      <c r="AX163" s="251"/>
      <c r="AY163" s="251"/>
      <c r="AZ163" s="251"/>
      <c r="BA163" s="251"/>
      <c r="BB163" s="251"/>
      <c r="BC163" s="251"/>
      <c r="BD163" s="251"/>
      <c r="BE163" s="251"/>
      <c r="BF163" s="251"/>
      <c r="BG163" s="251"/>
      <c r="BH163" s="251"/>
      <c r="BI163" s="532">
        <v>0</v>
      </c>
      <c r="BJ163" s="537"/>
      <c r="BK163" s="251"/>
      <c r="BL163" s="532">
        <v>0</v>
      </c>
      <c r="BM163" s="532">
        <v>425</v>
      </c>
    </row>
    <row r="164" spans="1:65" ht="12.75" customHeight="1">
      <c r="A164" s="534"/>
      <c r="B164" s="535"/>
      <c r="C164" s="531" t="s">
        <v>1217</v>
      </c>
      <c r="D164" s="440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1"/>
      <c r="Z164" s="251">
        <v>660</v>
      </c>
      <c r="AA164" s="251"/>
      <c r="AB164" s="251"/>
      <c r="AC164" s="251"/>
      <c r="AD164" s="251"/>
      <c r="AE164" s="251"/>
      <c r="AF164" s="251"/>
      <c r="AG164" s="251"/>
      <c r="AH164" s="251"/>
      <c r="AI164" s="251"/>
      <c r="AJ164" s="251"/>
      <c r="AK164" s="532">
        <v>660</v>
      </c>
      <c r="AL164" s="440"/>
      <c r="AM164" s="251"/>
      <c r="AN164" s="251"/>
      <c r="AO164" s="251"/>
      <c r="AP164" s="251"/>
      <c r="AQ164" s="251"/>
      <c r="AR164" s="251"/>
      <c r="AS164" s="251"/>
      <c r="AT164" s="251"/>
      <c r="AU164" s="251"/>
      <c r="AV164" s="251"/>
      <c r="AW164" s="251"/>
      <c r="AX164" s="251"/>
      <c r="AY164" s="251"/>
      <c r="AZ164" s="251"/>
      <c r="BA164" s="251"/>
      <c r="BB164" s="251"/>
      <c r="BC164" s="251"/>
      <c r="BD164" s="251"/>
      <c r="BE164" s="251"/>
      <c r="BF164" s="251"/>
      <c r="BG164" s="251"/>
      <c r="BH164" s="251"/>
      <c r="BI164" s="532">
        <v>0</v>
      </c>
      <c r="BJ164" s="537"/>
      <c r="BK164" s="251"/>
      <c r="BL164" s="532">
        <v>0</v>
      </c>
      <c r="BM164" s="532">
        <v>660</v>
      </c>
    </row>
    <row r="165" spans="1:65" ht="25.5">
      <c r="A165" s="534"/>
      <c r="B165" s="535"/>
      <c r="C165" s="536" t="s">
        <v>1224</v>
      </c>
      <c r="D165" s="440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1"/>
      <c r="Z165" s="251"/>
      <c r="AA165" s="251"/>
      <c r="AB165" s="251"/>
      <c r="AC165" s="251"/>
      <c r="AD165" s="251"/>
      <c r="AE165" s="251"/>
      <c r="AF165" s="251"/>
      <c r="AG165" s="251"/>
      <c r="AH165" s="251"/>
      <c r="AI165" s="251"/>
      <c r="AJ165" s="251"/>
      <c r="AK165" s="532">
        <v>0</v>
      </c>
      <c r="AL165" s="440"/>
      <c r="AM165" s="251"/>
      <c r="AN165" s="251"/>
      <c r="AO165" s="251"/>
      <c r="AP165" s="251"/>
      <c r="AQ165" s="251"/>
      <c r="AR165" s="251">
        <v>46</v>
      </c>
      <c r="AS165" s="251"/>
      <c r="AT165" s="251"/>
      <c r="AU165" s="251"/>
      <c r="AV165" s="251"/>
      <c r="AW165" s="251"/>
      <c r="AX165" s="251"/>
      <c r="AY165" s="251"/>
      <c r="AZ165" s="251"/>
      <c r="BA165" s="251"/>
      <c r="BB165" s="251"/>
      <c r="BC165" s="251"/>
      <c r="BD165" s="251"/>
      <c r="BE165" s="251"/>
      <c r="BF165" s="251"/>
      <c r="BG165" s="251"/>
      <c r="BH165" s="251"/>
      <c r="BI165" s="532">
        <v>46</v>
      </c>
      <c r="BJ165" s="537"/>
      <c r="BK165" s="251"/>
      <c r="BL165" s="532">
        <v>0</v>
      </c>
      <c r="BM165" s="532">
        <v>46</v>
      </c>
    </row>
    <row r="166" spans="1:65" ht="12.75">
      <c r="A166" s="534"/>
      <c r="B166" s="535"/>
      <c r="C166" s="531" t="s">
        <v>1290</v>
      </c>
      <c r="D166" s="440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>
        <v>4458</v>
      </c>
      <c r="AA166" s="251"/>
      <c r="AB166" s="251"/>
      <c r="AC166" s="251"/>
      <c r="AD166" s="251"/>
      <c r="AE166" s="251"/>
      <c r="AF166" s="251"/>
      <c r="AG166" s="251"/>
      <c r="AH166" s="251"/>
      <c r="AI166" s="251"/>
      <c r="AJ166" s="251"/>
      <c r="AK166" s="532">
        <v>4458</v>
      </c>
      <c r="AL166" s="440"/>
      <c r="AM166" s="251"/>
      <c r="AN166" s="251"/>
      <c r="AO166" s="251"/>
      <c r="AP166" s="251"/>
      <c r="AQ166" s="251"/>
      <c r="AR166" s="251"/>
      <c r="AS166" s="251"/>
      <c r="AT166" s="251"/>
      <c r="AU166" s="251"/>
      <c r="AV166" s="251"/>
      <c r="AW166" s="251"/>
      <c r="AX166" s="251"/>
      <c r="AY166" s="251"/>
      <c r="AZ166" s="251"/>
      <c r="BA166" s="251"/>
      <c r="BB166" s="251"/>
      <c r="BC166" s="251"/>
      <c r="BD166" s="251"/>
      <c r="BE166" s="251"/>
      <c r="BF166" s="251"/>
      <c r="BG166" s="251"/>
      <c r="BH166" s="251"/>
      <c r="BI166" s="532">
        <v>0</v>
      </c>
      <c r="BJ166" s="537"/>
      <c r="BK166" s="251"/>
      <c r="BL166" s="532">
        <v>0</v>
      </c>
      <c r="BM166" s="532">
        <v>4458</v>
      </c>
    </row>
    <row r="167" spans="1:65" ht="12.75">
      <c r="A167" s="534"/>
      <c r="B167" s="535"/>
      <c r="C167" s="536" t="s">
        <v>1293</v>
      </c>
      <c r="D167" s="440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  <c r="AB167" s="251"/>
      <c r="AC167" s="251"/>
      <c r="AD167" s="251"/>
      <c r="AE167" s="251"/>
      <c r="AF167" s="251"/>
      <c r="AG167" s="251"/>
      <c r="AH167" s="251"/>
      <c r="AI167" s="251"/>
      <c r="AJ167" s="251"/>
      <c r="AK167" s="532"/>
      <c r="AL167" s="440"/>
      <c r="AM167" s="251"/>
      <c r="AN167" s="251"/>
      <c r="AO167" s="251"/>
      <c r="AP167" s="251"/>
      <c r="AQ167" s="251"/>
      <c r="AR167" s="251">
        <v>14</v>
      </c>
      <c r="AS167" s="251"/>
      <c r="AT167" s="251"/>
      <c r="AU167" s="251"/>
      <c r="AV167" s="251"/>
      <c r="AW167" s="251"/>
      <c r="AX167" s="251"/>
      <c r="AY167" s="251"/>
      <c r="AZ167" s="251"/>
      <c r="BA167" s="251"/>
      <c r="BB167" s="251"/>
      <c r="BC167" s="251"/>
      <c r="BD167" s="251"/>
      <c r="BE167" s="251"/>
      <c r="BF167" s="251"/>
      <c r="BG167" s="251"/>
      <c r="BH167" s="251"/>
      <c r="BI167" s="532"/>
      <c r="BJ167" s="537"/>
      <c r="BK167" s="251"/>
      <c r="BL167" s="532"/>
      <c r="BM167" s="532"/>
    </row>
    <row r="168" spans="1:65" ht="13.5" thickBot="1">
      <c r="A168" s="637"/>
      <c r="B168" s="638"/>
      <c r="C168" s="639"/>
      <c r="D168" s="440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1"/>
      <c r="Z168" s="251"/>
      <c r="AA168" s="251"/>
      <c r="AB168" s="251"/>
      <c r="AC168" s="251"/>
      <c r="AD168" s="251"/>
      <c r="AE168" s="251"/>
      <c r="AF168" s="251"/>
      <c r="AG168" s="251"/>
      <c r="AH168" s="251"/>
      <c r="AI168" s="251"/>
      <c r="AJ168" s="251"/>
      <c r="AK168" s="532">
        <v>0</v>
      </c>
      <c r="AL168" s="440"/>
      <c r="AM168" s="251"/>
      <c r="AN168" s="251"/>
      <c r="AO168" s="251"/>
      <c r="AP168" s="251"/>
      <c r="AQ168" s="251"/>
      <c r="AR168" s="251"/>
      <c r="AS168" s="251"/>
      <c r="AT168" s="251"/>
      <c r="AU168" s="251"/>
      <c r="AV168" s="251"/>
      <c r="AW168" s="251"/>
      <c r="AX168" s="251"/>
      <c r="AY168" s="251"/>
      <c r="AZ168" s="251"/>
      <c r="BA168" s="251"/>
      <c r="BB168" s="251"/>
      <c r="BC168" s="251"/>
      <c r="BD168" s="251"/>
      <c r="BE168" s="251"/>
      <c r="BF168" s="251"/>
      <c r="BG168" s="251"/>
      <c r="BH168" s="251"/>
      <c r="BI168" s="532">
        <v>0</v>
      </c>
      <c r="BJ168" s="537"/>
      <c r="BK168" s="251"/>
      <c r="BL168" s="532">
        <v>0</v>
      </c>
      <c r="BM168" s="532">
        <v>0</v>
      </c>
    </row>
    <row r="169" spans="1:65" ht="16.5" customHeight="1" thickBot="1">
      <c r="A169" s="552" t="s">
        <v>276</v>
      </c>
      <c r="B169" s="553"/>
      <c r="C169" s="554" t="s">
        <v>304</v>
      </c>
      <c r="D169" s="555">
        <v>0</v>
      </c>
      <c r="E169" s="556">
        <v>20183</v>
      </c>
      <c r="F169" s="556">
        <v>0</v>
      </c>
      <c r="G169" s="556">
        <v>0</v>
      </c>
      <c r="H169" s="556">
        <v>0</v>
      </c>
      <c r="I169" s="556">
        <v>0</v>
      </c>
      <c r="J169" s="556">
        <v>0</v>
      </c>
      <c r="K169" s="556">
        <v>0</v>
      </c>
      <c r="L169" s="556">
        <v>0</v>
      </c>
      <c r="M169" s="556">
        <v>0</v>
      </c>
      <c r="N169" s="556">
        <v>0</v>
      </c>
      <c r="O169" s="556">
        <v>0</v>
      </c>
      <c r="P169" s="556">
        <v>0</v>
      </c>
      <c r="Q169" s="556">
        <v>0</v>
      </c>
      <c r="R169" s="556">
        <v>0</v>
      </c>
      <c r="S169" s="556">
        <v>0</v>
      </c>
      <c r="T169" s="556">
        <v>0</v>
      </c>
      <c r="U169" s="556">
        <v>4407</v>
      </c>
      <c r="V169" s="556">
        <v>0</v>
      </c>
      <c r="W169" s="556">
        <v>0</v>
      </c>
      <c r="X169" s="556">
        <v>864747</v>
      </c>
      <c r="Y169" s="556">
        <v>0</v>
      </c>
      <c r="Z169" s="556">
        <v>137734</v>
      </c>
      <c r="AA169" s="556">
        <v>0</v>
      </c>
      <c r="AB169" s="556">
        <v>0</v>
      </c>
      <c r="AC169" s="556">
        <v>0</v>
      </c>
      <c r="AD169" s="556">
        <v>57092</v>
      </c>
      <c r="AE169" s="556">
        <v>0</v>
      </c>
      <c r="AF169" s="556">
        <v>0</v>
      </c>
      <c r="AG169" s="556">
        <v>0</v>
      </c>
      <c r="AH169" s="556">
        <v>0</v>
      </c>
      <c r="AI169" s="556">
        <v>0</v>
      </c>
      <c r="AJ169" s="556">
        <v>0</v>
      </c>
      <c r="AK169" s="557">
        <v>1084163</v>
      </c>
      <c r="AL169" s="558">
        <v>0</v>
      </c>
      <c r="AM169" s="556">
        <v>0</v>
      </c>
      <c r="AN169" s="556">
        <v>0</v>
      </c>
      <c r="AO169" s="556">
        <v>0</v>
      </c>
      <c r="AP169" s="556">
        <v>0</v>
      </c>
      <c r="AQ169" s="556">
        <v>0</v>
      </c>
      <c r="AR169" s="556">
        <v>286</v>
      </c>
      <c r="AS169" s="556">
        <v>0</v>
      </c>
      <c r="AT169" s="556">
        <v>0</v>
      </c>
      <c r="AU169" s="556">
        <v>0</v>
      </c>
      <c r="AV169" s="556">
        <v>0</v>
      </c>
      <c r="AW169" s="556">
        <v>0</v>
      </c>
      <c r="AX169" s="556">
        <v>0</v>
      </c>
      <c r="AY169" s="556">
        <v>0</v>
      </c>
      <c r="AZ169" s="556">
        <v>0</v>
      </c>
      <c r="BA169" s="556">
        <v>0</v>
      </c>
      <c r="BB169" s="556">
        <v>0</v>
      </c>
      <c r="BC169" s="556">
        <v>0</v>
      </c>
      <c r="BD169" s="556">
        <v>0</v>
      </c>
      <c r="BE169" s="556">
        <v>0</v>
      </c>
      <c r="BF169" s="556">
        <v>0</v>
      </c>
      <c r="BG169" s="556">
        <v>0</v>
      </c>
      <c r="BH169" s="556">
        <v>0</v>
      </c>
      <c r="BI169" s="556">
        <v>286</v>
      </c>
      <c r="BJ169" s="559">
        <v>0</v>
      </c>
      <c r="BK169" s="556">
        <v>0</v>
      </c>
      <c r="BL169" s="557">
        <v>0</v>
      </c>
      <c r="BM169" s="557">
        <v>1084449</v>
      </c>
    </row>
    <row r="170" spans="1:65" ht="12.75">
      <c r="A170" s="549" t="s">
        <v>1</v>
      </c>
      <c r="B170" s="550"/>
      <c r="C170" s="551"/>
      <c r="D170" s="519"/>
      <c r="E170" s="520"/>
      <c r="F170" s="520"/>
      <c r="G170" s="520"/>
      <c r="H170" s="520"/>
      <c r="I170" s="520"/>
      <c r="J170" s="520"/>
      <c r="K170" s="520"/>
      <c r="L170" s="520"/>
      <c r="M170" s="520"/>
      <c r="N170" s="520"/>
      <c r="O170" s="520"/>
      <c r="P170" s="520"/>
      <c r="Q170" s="520"/>
      <c r="R170" s="520"/>
      <c r="S170" s="520"/>
      <c r="T170" s="520"/>
      <c r="U170" s="520"/>
      <c r="V170" s="520"/>
      <c r="W170" s="520"/>
      <c r="X170" s="520"/>
      <c r="Y170" s="520"/>
      <c r="Z170" s="520"/>
      <c r="AA170" s="520"/>
      <c r="AB170" s="520"/>
      <c r="AC170" s="520"/>
      <c r="AD170" s="520"/>
      <c r="AE170" s="520"/>
      <c r="AF170" s="520"/>
      <c r="AG170" s="520"/>
      <c r="AH170" s="520"/>
      <c r="AI170" s="520"/>
      <c r="AJ170" s="520"/>
      <c r="AK170" s="532">
        <v>0</v>
      </c>
      <c r="AL170" s="519"/>
      <c r="AM170" s="520"/>
      <c r="AN170" s="520"/>
      <c r="AO170" s="520"/>
      <c r="AP170" s="520"/>
      <c r="AQ170" s="520"/>
      <c r="AR170" s="520"/>
      <c r="AS170" s="520"/>
      <c r="AT170" s="520"/>
      <c r="AU170" s="520"/>
      <c r="AV170" s="520"/>
      <c r="AW170" s="520"/>
      <c r="AX170" s="520"/>
      <c r="AY170" s="520"/>
      <c r="AZ170" s="520"/>
      <c r="BA170" s="520"/>
      <c r="BB170" s="520"/>
      <c r="BC170" s="520"/>
      <c r="BD170" s="520"/>
      <c r="BE170" s="520"/>
      <c r="BF170" s="520"/>
      <c r="BG170" s="520"/>
      <c r="BH170" s="520"/>
      <c r="BI170" s="337">
        <v>0</v>
      </c>
      <c r="BJ170" s="522"/>
      <c r="BK170" s="520"/>
      <c r="BL170" s="521"/>
      <c r="BM170" s="521"/>
    </row>
    <row r="171" spans="1:65" s="528" customFormat="1" ht="12.75" customHeight="1">
      <c r="A171" s="523" t="s">
        <v>271</v>
      </c>
      <c r="B171" s="524" t="s">
        <v>105</v>
      </c>
      <c r="C171" s="525" t="s">
        <v>660</v>
      </c>
      <c r="D171" s="527">
        <v>0</v>
      </c>
      <c r="E171" s="437">
        <v>0</v>
      </c>
      <c r="F171" s="437">
        <v>0</v>
      </c>
      <c r="G171" s="437">
        <v>0</v>
      </c>
      <c r="H171" s="437">
        <v>0</v>
      </c>
      <c r="I171" s="437">
        <v>0</v>
      </c>
      <c r="J171" s="437">
        <v>0</v>
      </c>
      <c r="K171" s="437">
        <v>0</v>
      </c>
      <c r="L171" s="437">
        <v>0</v>
      </c>
      <c r="M171" s="437">
        <v>0</v>
      </c>
      <c r="N171" s="437">
        <v>0</v>
      </c>
      <c r="O171" s="437">
        <v>0</v>
      </c>
      <c r="P171" s="437">
        <v>0</v>
      </c>
      <c r="Q171" s="437">
        <v>0</v>
      </c>
      <c r="R171" s="437">
        <v>0</v>
      </c>
      <c r="S171" s="437">
        <v>0</v>
      </c>
      <c r="T171" s="437">
        <v>0</v>
      </c>
      <c r="U171" s="437">
        <v>0</v>
      </c>
      <c r="V171" s="437">
        <v>0</v>
      </c>
      <c r="W171" s="437">
        <v>0</v>
      </c>
      <c r="X171" s="437">
        <v>0</v>
      </c>
      <c r="Y171" s="437">
        <v>0</v>
      </c>
      <c r="Z171" s="437">
        <v>0</v>
      </c>
      <c r="AA171" s="437">
        <v>0</v>
      </c>
      <c r="AB171" s="437">
        <v>0</v>
      </c>
      <c r="AC171" s="437">
        <v>0</v>
      </c>
      <c r="AD171" s="437">
        <v>0</v>
      </c>
      <c r="AE171" s="437">
        <v>0</v>
      </c>
      <c r="AF171" s="437">
        <v>0</v>
      </c>
      <c r="AG171" s="437">
        <v>0</v>
      </c>
      <c r="AH171" s="437">
        <v>0</v>
      </c>
      <c r="AI171" s="437">
        <v>0</v>
      </c>
      <c r="AJ171" s="437">
        <v>0</v>
      </c>
      <c r="AK171" s="337">
        <v>0</v>
      </c>
      <c r="AL171" s="527">
        <v>0</v>
      </c>
      <c r="AM171" s="437">
        <v>0</v>
      </c>
      <c r="AN171" s="437">
        <v>0</v>
      </c>
      <c r="AO171" s="437">
        <v>0</v>
      </c>
      <c r="AP171" s="437">
        <v>0</v>
      </c>
      <c r="AQ171" s="437">
        <v>0</v>
      </c>
      <c r="AR171" s="437">
        <v>0</v>
      </c>
      <c r="AS171" s="437">
        <v>0</v>
      </c>
      <c r="AT171" s="437">
        <v>0</v>
      </c>
      <c r="AU171" s="437">
        <v>0</v>
      </c>
      <c r="AV171" s="437">
        <v>0</v>
      </c>
      <c r="AW171" s="437">
        <v>0</v>
      </c>
      <c r="AX171" s="437">
        <v>0</v>
      </c>
      <c r="AY171" s="437">
        <v>0</v>
      </c>
      <c r="AZ171" s="437">
        <v>0</v>
      </c>
      <c r="BA171" s="437">
        <v>0</v>
      </c>
      <c r="BB171" s="437">
        <v>0</v>
      </c>
      <c r="BC171" s="437">
        <v>0</v>
      </c>
      <c r="BD171" s="437">
        <v>0</v>
      </c>
      <c r="BE171" s="437">
        <v>0</v>
      </c>
      <c r="BF171" s="437">
        <v>0</v>
      </c>
      <c r="BG171" s="437">
        <v>0</v>
      </c>
      <c r="BH171" s="437">
        <v>0</v>
      </c>
      <c r="BI171" s="337">
        <v>0</v>
      </c>
      <c r="BJ171" s="438">
        <v>0</v>
      </c>
      <c r="BK171" s="437">
        <v>0</v>
      </c>
      <c r="BL171" s="337">
        <v>0</v>
      </c>
      <c r="BM171" s="337">
        <v>0</v>
      </c>
    </row>
    <row r="172" spans="1:65" ht="12.75">
      <c r="A172" s="529"/>
      <c r="B172" s="530"/>
      <c r="C172" s="531"/>
      <c r="D172" s="439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S172" s="250"/>
      <c r="T172" s="250"/>
      <c r="U172" s="250"/>
      <c r="V172" s="250"/>
      <c r="W172" s="250"/>
      <c r="X172" s="250"/>
      <c r="Y172" s="250"/>
      <c r="Z172" s="250"/>
      <c r="AA172" s="250"/>
      <c r="AB172" s="250"/>
      <c r="AC172" s="250"/>
      <c r="AD172" s="250"/>
      <c r="AE172" s="250"/>
      <c r="AF172" s="250"/>
      <c r="AG172" s="250"/>
      <c r="AH172" s="250"/>
      <c r="AI172" s="250"/>
      <c r="AJ172" s="250"/>
      <c r="AK172" s="532">
        <v>0</v>
      </c>
      <c r="AL172" s="439"/>
      <c r="AM172" s="250"/>
      <c r="AN172" s="250"/>
      <c r="AO172" s="250"/>
      <c r="AP172" s="250"/>
      <c r="AQ172" s="250"/>
      <c r="AR172" s="250"/>
      <c r="AS172" s="250"/>
      <c r="AT172" s="250"/>
      <c r="AU172" s="250"/>
      <c r="AV172" s="250"/>
      <c r="AW172" s="250"/>
      <c r="AX172" s="250"/>
      <c r="AY172" s="250"/>
      <c r="AZ172" s="250"/>
      <c r="BA172" s="250"/>
      <c r="BB172" s="250"/>
      <c r="BC172" s="250"/>
      <c r="BD172" s="250"/>
      <c r="BE172" s="250"/>
      <c r="BF172" s="250"/>
      <c r="BG172" s="250"/>
      <c r="BH172" s="250"/>
      <c r="BI172" s="532">
        <v>0</v>
      </c>
      <c r="BJ172" s="533"/>
      <c r="BK172" s="250"/>
      <c r="BL172" s="532">
        <v>0</v>
      </c>
      <c r="BM172" s="532">
        <v>0</v>
      </c>
    </row>
    <row r="173" spans="1:65" ht="12.75">
      <c r="A173" s="529"/>
      <c r="B173" s="530"/>
      <c r="C173" s="531"/>
      <c r="D173" s="439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S173" s="250"/>
      <c r="T173" s="250"/>
      <c r="U173" s="250"/>
      <c r="V173" s="250"/>
      <c r="W173" s="250"/>
      <c r="X173" s="250"/>
      <c r="Y173" s="250"/>
      <c r="Z173" s="250"/>
      <c r="AA173" s="250"/>
      <c r="AB173" s="250"/>
      <c r="AC173" s="250"/>
      <c r="AD173" s="250"/>
      <c r="AE173" s="250"/>
      <c r="AF173" s="250"/>
      <c r="AG173" s="250"/>
      <c r="AH173" s="250"/>
      <c r="AI173" s="250"/>
      <c r="AJ173" s="250"/>
      <c r="AK173" s="532">
        <v>0</v>
      </c>
      <c r="AL173" s="439"/>
      <c r="AM173" s="250"/>
      <c r="AN173" s="250"/>
      <c r="AO173" s="250"/>
      <c r="AP173" s="250"/>
      <c r="AQ173" s="250"/>
      <c r="AR173" s="250"/>
      <c r="AS173" s="250"/>
      <c r="AT173" s="250"/>
      <c r="AU173" s="250"/>
      <c r="AV173" s="250"/>
      <c r="AW173" s="250"/>
      <c r="AX173" s="250"/>
      <c r="AY173" s="250"/>
      <c r="AZ173" s="250"/>
      <c r="BA173" s="250"/>
      <c r="BB173" s="250"/>
      <c r="BC173" s="250"/>
      <c r="BD173" s="250"/>
      <c r="BE173" s="250"/>
      <c r="BF173" s="250"/>
      <c r="BG173" s="250"/>
      <c r="BH173" s="250"/>
      <c r="BI173" s="532">
        <v>0</v>
      </c>
      <c r="BJ173" s="533"/>
      <c r="BK173" s="250"/>
      <c r="BL173" s="532">
        <v>0</v>
      </c>
      <c r="BM173" s="532">
        <v>0</v>
      </c>
    </row>
    <row r="174" spans="1:65" s="528" customFormat="1" ht="12.75" customHeight="1">
      <c r="A174" s="523" t="s">
        <v>277</v>
      </c>
      <c r="B174" s="524" t="s">
        <v>106</v>
      </c>
      <c r="C174" s="525" t="s">
        <v>526</v>
      </c>
      <c r="D174" s="527">
        <v>0</v>
      </c>
      <c r="E174" s="437">
        <v>0</v>
      </c>
      <c r="F174" s="437">
        <v>0</v>
      </c>
      <c r="G174" s="437">
        <v>0</v>
      </c>
      <c r="H174" s="437">
        <v>0</v>
      </c>
      <c r="I174" s="437">
        <v>0</v>
      </c>
      <c r="J174" s="437">
        <v>0</v>
      </c>
      <c r="K174" s="437">
        <v>0</v>
      </c>
      <c r="L174" s="437">
        <v>0</v>
      </c>
      <c r="M174" s="437">
        <v>0</v>
      </c>
      <c r="N174" s="437">
        <v>0</v>
      </c>
      <c r="O174" s="437">
        <v>0</v>
      </c>
      <c r="P174" s="437">
        <v>0</v>
      </c>
      <c r="Q174" s="437">
        <v>0</v>
      </c>
      <c r="R174" s="437">
        <v>0</v>
      </c>
      <c r="S174" s="437">
        <v>0</v>
      </c>
      <c r="T174" s="437">
        <v>0</v>
      </c>
      <c r="U174" s="437">
        <v>0</v>
      </c>
      <c r="V174" s="437">
        <v>0</v>
      </c>
      <c r="W174" s="437">
        <v>0</v>
      </c>
      <c r="X174" s="437">
        <v>0</v>
      </c>
      <c r="Y174" s="437">
        <v>0</v>
      </c>
      <c r="Z174" s="437">
        <v>0</v>
      </c>
      <c r="AA174" s="437">
        <v>0</v>
      </c>
      <c r="AB174" s="437">
        <v>0</v>
      </c>
      <c r="AC174" s="437">
        <v>0</v>
      </c>
      <c r="AD174" s="437">
        <v>0</v>
      </c>
      <c r="AE174" s="437">
        <v>0</v>
      </c>
      <c r="AF174" s="437">
        <v>0</v>
      </c>
      <c r="AG174" s="437">
        <v>0</v>
      </c>
      <c r="AH174" s="437">
        <v>0</v>
      </c>
      <c r="AI174" s="437">
        <v>0</v>
      </c>
      <c r="AJ174" s="437">
        <v>0</v>
      </c>
      <c r="AK174" s="337">
        <v>0</v>
      </c>
      <c r="AL174" s="527">
        <v>0</v>
      </c>
      <c r="AM174" s="437">
        <v>0</v>
      </c>
      <c r="AN174" s="437">
        <v>0</v>
      </c>
      <c r="AO174" s="437">
        <v>0</v>
      </c>
      <c r="AP174" s="437">
        <v>0</v>
      </c>
      <c r="AQ174" s="437">
        <v>0</v>
      </c>
      <c r="AR174" s="437">
        <v>0</v>
      </c>
      <c r="AS174" s="437">
        <v>0</v>
      </c>
      <c r="AT174" s="437">
        <v>0</v>
      </c>
      <c r="AU174" s="437">
        <v>0</v>
      </c>
      <c r="AV174" s="437">
        <v>0</v>
      </c>
      <c r="AW174" s="437">
        <v>0</v>
      </c>
      <c r="AX174" s="437">
        <v>0</v>
      </c>
      <c r="AY174" s="437">
        <v>0</v>
      </c>
      <c r="AZ174" s="437">
        <v>0</v>
      </c>
      <c r="BA174" s="437">
        <v>0</v>
      </c>
      <c r="BB174" s="437">
        <v>0</v>
      </c>
      <c r="BC174" s="437">
        <v>0</v>
      </c>
      <c r="BD174" s="437">
        <v>0</v>
      </c>
      <c r="BE174" s="437">
        <v>0</v>
      </c>
      <c r="BF174" s="437">
        <v>0</v>
      </c>
      <c r="BG174" s="437">
        <v>0</v>
      </c>
      <c r="BH174" s="437">
        <v>0</v>
      </c>
      <c r="BI174" s="337">
        <v>0</v>
      </c>
      <c r="BJ174" s="438">
        <v>0</v>
      </c>
      <c r="BK174" s="437">
        <v>0</v>
      </c>
      <c r="BL174" s="337">
        <v>0</v>
      </c>
      <c r="BM174" s="337">
        <v>0</v>
      </c>
    </row>
    <row r="175" spans="1:65" ht="12.75">
      <c r="A175" s="529"/>
      <c r="B175" s="530"/>
      <c r="C175" s="531"/>
      <c r="D175" s="439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0"/>
      <c r="AK175" s="532">
        <v>0</v>
      </c>
      <c r="AL175" s="439"/>
      <c r="AM175" s="250"/>
      <c r="AN175" s="250"/>
      <c r="AO175" s="250"/>
      <c r="AP175" s="250"/>
      <c r="AQ175" s="250"/>
      <c r="AR175" s="250"/>
      <c r="AS175" s="250"/>
      <c r="AT175" s="250"/>
      <c r="AU175" s="250"/>
      <c r="AV175" s="250"/>
      <c r="AW175" s="250"/>
      <c r="AX175" s="250"/>
      <c r="AY175" s="250"/>
      <c r="AZ175" s="250"/>
      <c r="BA175" s="250"/>
      <c r="BB175" s="250"/>
      <c r="BC175" s="250"/>
      <c r="BD175" s="250"/>
      <c r="BE175" s="250"/>
      <c r="BF175" s="250"/>
      <c r="BG175" s="250"/>
      <c r="BH175" s="250"/>
      <c r="BI175" s="532">
        <v>0</v>
      </c>
      <c r="BJ175" s="533"/>
      <c r="BK175" s="250"/>
      <c r="BL175" s="532">
        <v>0</v>
      </c>
      <c r="BM175" s="532">
        <v>0</v>
      </c>
    </row>
    <row r="176" spans="1:65" ht="12.75">
      <c r="A176" s="529"/>
      <c r="B176" s="530"/>
      <c r="C176" s="531"/>
      <c r="D176" s="439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S176" s="250"/>
      <c r="T176" s="250"/>
      <c r="U176" s="250"/>
      <c r="V176" s="250"/>
      <c r="W176" s="250"/>
      <c r="X176" s="250"/>
      <c r="Y176" s="250"/>
      <c r="Z176" s="250"/>
      <c r="AA176" s="250"/>
      <c r="AB176" s="250"/>
      <c r="AC176" s="250"/>
      <c r="AD176" s="250"/>
      <c r="AE176" s="250"/>
      <c r="AF176" s="250"/>
      <c r="AG176" s="250"/>
      <c r="AH176" s="250"/>
      <c r="AI176" s="250"/>
      <c r="AJ176" s="250"/>
      <c r="AK176" s="532">
        <v>0</v>
      </c>
      <c r="AL176" s="439"/>
      <c r="AM176" s="250"/>
      <c r="AN176" s="250"/>
      <c r="AO176" s="250"/>
      <c r="AP176" s="250"/>
      <c r="AQ176" s="250"/>
      <c r="AR176" s="250"/>
      <c r="AS176" s="250"/>
      <c r="AT176" s="250"/>
      <c r="AU176" s="250"/>
      <c r="AV176" s="250"/>
      <c r="AW176" s="250"/>
      <c r="AX176" s="250"/>
      <c r="AY176" s="250"/>
      <c r="AZ176" s="250"/>
      <c r="BA176" s="250"/>
      <c r="BB176" s="250"/>
      <c r="BC176" s="250"/>
      <c r="BD176" s="250"/>
      <c r="BE176" s="250"/>
      <c r="BF176" s="250"/>
      <c r="BG176" s="250"/>
      <c r="BH176" s="250"/>
      <c r="BI176" s="532">
        <v>0</v>
      </c>
      <c r="BJ176" s="533"/>
      <c r="BK176" s="250"/>
      <c r="BL176" s="532">
        <v>0</v>
      </c>
      <c r="BM176" s="532">
        <v>0</v>
      </c>
    </row>
    <row r="177" spans="1:65" s="528" customFormat="1" ht="12.75">
      <c r="A177" s="523" t="s">
        <v>278</v>
      </c>
      <c r="B177" s="524" t="s">
        <v>107</v>
      </c>
      <c r="C177" s="525" t="s">
        <v>527</v>
      </c>
      <c r="D177" s="527">
        <v>0</v>
      </c>
      <c r="E177" s="437">
        <v>0</v>
      </c>
      <c r="F177" s="437">
        <v>0</v>
      </c>
      <c r="G177" s="437">
        <v>0</v>
      </c>
      <c r="H177" s="437">
        <v>0</v>
      </c>
      <c r="I177" s="437">
        <v>0</v>
      </c>
      <c r="J177" s="437">
        <v>0</v>
      </c>
      <c r="K177" s="437">
        <v>0</v>
      </c>
      <c r="L177" s="437">
        <v>0</v>
      </c>
      <c r="M177" s="437">
        <v>0</v>
      </c>
      <c r="N177" s="437">
        <v>0</v>
      </c>
      <c r="O177" s="437">
        <v>0</v>
      </c>
      <c r="P177" s="437">
        <v>0</v>
      </c>
      <c r="Q177" s="437">
        <v>0</v>
      </c>
      <c r="R177" s="437">
        <v>0</v>
      </c>
      <c r="S177" s="437">
        <v>0</v>
      </c>
      <c r="T177" s="437">
        <v>0</v>
      </c>
      <c r="U177" s="437">
        <v>0</v>
      </c>
      <c r="V177" s="437">
        <v>0</v>
      </c>
      <c r="W177" s="437">
        <v>0</v>
      </c>
      <c r="X177" s="437">
        <v>0</v>
      </c>
      <c r="Y177" s="437">
        <v>0</v>
      </c>
      <c r="Z177" s="437">
        <v>0</v>
      </c>
      <c r="AA177" s="437">
        <v>0</v>
      </c>
      <c r="AB177" s="437">
        <v>0</v>
      </c>
      <c r="AC177" s="437">
        <v>0</v>
      </c>
      <c r="AD177" s="437">
        <v>0</v>
      </c>
      <c r="AE177" s="437">
        <v>0</v>
      </c>
      <c r="AF177" s="437">
        <v>0</v>
      </c>
      <c r="AG177" s="437">
        <v>0</v>
      </c>
      <c r="AH177" s="437">
        <v>0</v>
      </c>
      <c r="AI177" s="437">
        <v>0</v>
      </c>
      <c r="AJ177" s="437">
        <v>0</v>
      </c>
      <c r="AK177" s="337">
        <v>0</v>
      </c>
      <c r="AL177" s="527">
        <v>0</v>
      </c>
      <c r="AM177" s="437">
        <v>0</v>
      </c>
      <c r="AN177" s="437">
        <v>0</v>
      </c>
      <c r="AO177" s="437">
        <v>0</v>
      </c>
      <c r="AP177" s="437">
        <v>0</v>
      </c>
      <c r="AQ177" s="437">
        <v>0</v>
      </c>
      <c r="AR177" s="437">
        <v>0</v>
      </c>
      <c r="AS177" s="437">
        <v>0</v>
      </c>
      <c r="AT177" s="437">
        <v>0</v>
      </c>
      <c r="AU177" s="437">
        <v>0</v>
      </c>
      <c r="AV177" s="437">
        <v>0</v>
      </c>
      <c r="AW177" s="437">
        <v>0</v>
      </c>
      <c r="AX177" s="437">
        <v>0</v>
      </c>
      <c r="AY177" s="437">
        <v>0</v>
      </c>
      <c r="AZ177" s="437">
        <v>0</v>
      </c>
      <c r="BA177" s="437">
        <v>0</v>
      </c>
      <c r="BB177" s="437">
        <v>0</v>
      </c>
      <c r="BC177" s="437">
        <v>0</v>
      </c>
      <c r="BD177" s="437">
        <v>0</v>
      </c>
      <c r="BE177" s="437">
        <v>0</v>
      </c>
      <c r="BF177" s="437">
        <v>0</v>
      </c>
      <c r="BG177" s="437">
        <v>0</v>
      </c>
      <c r="BH177" s="437">
        <v>0</v>
      </c>
      <c r="BI177" s="337">
        <v>0</v>
      </c>
      <c r="BJ177" s="438">
        <v>0</v>
      </c>
      <c r="BK177" s="437">
        <v>0</v>
      </c>
      <c r="BL177" s="337">
        <v>0</v>
      </c>
      <c r="BM177" s="337">
        <v>0</v>
      </c>
    </row>
    <row r="178" spans="1:65" ht="12.75">
      <c r="A178" s="529"/>
      <c r="B178" s="530"/>
      <c r="C178" s="531"/>
      <c r="D178" s="439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  <c r="S178" s="250"/>
      <c r="T178" s="250"/>
      <c r="U178" s="250"/>
      <c r="V178" s="250"/>
      <c r="W178" s="250"/>
      <c r="X178" s="250"/>
      <c r="Y178" s="250"/>
      <c r="Z178" s="250"/>
      <c r="AA178" s="250"/>
      <c r="AB178" s="250"/>
      <c r="AC178" s="250"/>
      <c r="AD178" s="250"/>
      <c r="AE178" s="250"/>
      <c r="AF178" s="250"/>
      <c r="AG178" s="250"/>
      <c r="AH178" s="250"/>
      <c r="AI178" s="250"/>
      <c r="AJ178" s="250"/>
      <c r="AK178" s="532">
        <v>0</v>
      </c>
      <c r="AL178" s="439"/>
      <c r="AM178" s="250"/>
      <c r="AN178" s="250"/>
      <c r="AO178" s="250"/>
      <c r="AP178" s="250"/>
      <c r="AQ178" s="250"/>
      <c r="AR178" s="250"/>
      <c r="AS178" s="250"/>
      <c r="AT178" s="250"/>
      <c r="AU178" s="250"/>
      <c r="AV178" s="250"/>
      <c r="AW178" s="250"/>
      <c r="AX178" s="250"/>
      <c r="AY178" s="250"/>
      <c r="AZ178" s="250"/>
      <c r="BA178" s="250"/>
      <c r="BB178" s="250"/>
      <c r="BC178" s="250"/>
      <c r="BD178" s="250"/>
      <c r="BE178" s="250"/>
      <c r="BF178" s="250"/>
      <c r="BG178" s="250"/>
      <c r="BH178" s="250"/>
      <c r="BI178" s="532">
        <v>0</v>
      </c>
      <c r="BJ178" s="533"/>
      <c r="BK178" s="250"/>
      <c r="BL178" s="532">
        <v>0</v>
      </c>
      <c r="BM178" s="532">
        <v>0</v>
      </c>
    </row>
    <row r="179" spans="1:65" ht="12.75">
      <c r="A179" s="529"/>
      <c r="B179" s="530"/>
      <c r="C179" s="531"/>
      <c r="D179" s="439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  <c r="S179" s="250"/>
      <c r="T179" s="250"/>
      <c r="U179" s="250"/>
      <c r="V179" s="250"/>
      <c r="W179" s="250"/>
      <c r="X179" s="250"/>
      <c r="Y179" s="250"/>
      <c r="Z179" s="250"/>
      <c r="AA179" s="250"/>
      <c r="AB179" s="250"/>
      <c r="AC179" s="250"/>
      <c r="AD179" s="250"/>
      <c r="AE179" s="250"/>
      <c r="AF179" s="250"/>
      <c r="AG179" s="250"/>
      <c r="AH179" s="250"/>
      <c r="AI179" s="250"/>
      <c r="AJ179" s="250"/>
      <c r="AK179" s="532">
        <v>0</v>
      </c>
      <c r="AL179" s="439"/>
      <c r="AM179" s="250"/>
      <c r="AN179" s="250"/>
      <c r="AO179" s="250"/>
      <c r="AP179" s="250"/>
      <c r="AQ179" s="250"/>
      <c r="AR179" s="250"/>
      <c r="AS179" s="250"/>
      <c r="AT179" s="250"/>
      <c r="AU179" s="250"/>
      <c r="AV179" s="250"/>
      <c r="AW179" s="250"/>
      <c r="AX179" s="250"/>
      <c r="AY179" s="250"/>
      <c r="AZ179" s="250"/>
      <c r="BA179" s="250"/>
      <c r="BB179" s="250"/>
      <c r="BC179" s="250"/>
      <c r="BD179" s="250"/>
      <c r="BE179" s="250"/>
      <c r="BF179" s="250"/>
      <c r="BG179" s="250"/>
      <c r="BH179" s="250"/>
      <c r="BI179" s="532">
        <v>0</v>
      </c>
      <c r="BJ179" s="533"/>
      <c r="BK179" s="250"/>
      <c r="BL179" s="532">
        <v>0</v>
      </c>
      <c r="BM179" s="532">
        <v>0</v>
      </c>
    </row>
    <row r="180" spans="1:65" s="528" customFormat="1" ht="12.75">
      <c r="A180" s="523" t="s">
        <v>279</v>
      </c>
      <c r="B180" s="524" t="s">
        <v>108</v>
      </c>
      <c r="C180" s="525" t="s">
        <v>528</v>
      </c>
      <c r="D180" s="527">
        <v>0</v>
      </c>
      <c r="E180" s="437">
        <v>0</v>
      </c>
      <c r="F180" s="437">
        <v>0</v>
      </c>
      <c r="G180" s="437">
        <v>0</v>
      </c>
      <c r="H180" s="437">
        <v>0</v>
      </c>
      <c r="I180" s="437">
        <v>0</v>
      </c>
      <c r="J180" s="437">
        <v>0</v>
      </c>
      <c r="K180" s="437">
        <v>0</v>
      </c>
      <c r="L180" s="437">
        <v>0</v>
      </c>
      <c r="M180" s="437">
        <v>0</v>
      </c>
      <c r="N180" s="437">
        <v>0</v>
      </c>
      <c r="O180" s="437">
        <v>0</v>
      </c>
      <c r="P180" s="437">
        <v>0</v>
      </c>
      <c r="Q180" s="437">
        <v>0</v>
      </c>
      <c r="R180" s="437">
        <v>0</v>
      </c>
      <c r="S180" s="437">
        <v>0</v>
      </c>
      <c r="T180" s="437">
        <v>82317</v>
      </c>
      <c r="U180" s="437">
        <v>334500</v>
      </c>
      <c r="V180" s="437">
        <v>0</v>
      </c>
      <c r="W180" s="437">
        <v>0</v>
      </c>
      <c r="X180" s="437">
        <v>0</v>
      </c>
      <c r="Y180" s="437">
        <v>0</v>
      </c>
      <c r="Z180" s="437">
        <v>708</v>
      </c>
      <c r="AA180" s="437">
        <v>0</v>
      </c>
      <c r="AB180" s="437">
        <v>0</v>
      </c>
      <c r="AC180" s="437">
        <v>0</v>
      </c>
      <c r="AD180" s="437">
        <v>0</v>
      </c>
      <c r="AE180" s="437">
        <v>0</v>
      </c>
      <c r="AF180" s="437">
        <v>0</v>
      </c>
      <c r="AG180" s="437">
        <v>0</v>
      </c>
      <c r="AH180" s="437">
        <v>0</v>
      </c>
      <c r="AI180" s="437">
        <v>0</v>
      </c>
      <c r="AJ180" s="437">
        <v>0</v>
      </c>
      <c r="AK180" s="337">
        <v>417525</v>
      </c>
      <c r="AL180" s="527">
        <v>0</v>
      </c>
      <c r="AM180" s="437">
        <v>0</v>
      </c>
      <c r="AN180" s="437">
        <v>0</v>
      </c>
      <c r="AO180" s="437">
        <v>0</v>
      </c>
      <c r="AP180" s="437">
        <v>0</v>
      </c>
      <c r="AQ180" s="437">
        <v>0</v>
      </c>
      <c r="AR180" s="437">
        <v>0</v>
      </c>
      <c r="AS180" s="437">
        <v>0</v>
      </c>
      <c r="AT180" s="437">
        <v>0</v>
      </c>
      <c r="AU180" s="437">
        <v>0</v>
      </c>
      <c r="AV180" s="437">
        <v>0</v>
      </c>
      <c r="AW180" s="437">
        <v>0</v>
      </c>
      <c r="AX180" s="437">
        <v>0</v>
      </c>
      <c r="AY180" s="437">
        <v>0</v>
      </c>
      <c r="AZ180" s="437">
        <v>0</v>
      </c>
      <c r="BA180" s="437">
        <v>0</v>
      </c>
      <c r="BB180" s="437">
        <v>0</v>
      </c>
      <c r="BC180" s="437">
        <v>0</v>
      </c>
      <c r="BD180" s="437">
        <v>0</v>
      </c>
      <c r="BE180" s="437">
        <v>0</v>
      </c>
      <c r="BF180" s="437">
        <v>0</v>
      </c>
      <c r="BG180" s="437">
        <v>0</v>
      </c>
      <c r="BH180" s="437">
        <v>0</v>
      </c>
      <c r="BI180" s="337">
        <v>0</v>
      </c>
      <c r="BJ180" s="636">
        <v>0</v>
      </c>
      <c r="BK180" s="437">
        <v>0</v>
      </c>
      <c r="BL180" s="337">
        <v>0</v>
      </c>
      <c r="BM180" s="337">
        <v>417525</v>
      </c>
    </row>
    <row r="181" spans="1:65" ht="25.5">
      <c r="A181" s="529"/>
      <c r="B181" s="530"/>
      <c r="C181" s="531" t="s">
        <v>981</v>
      </c>
      <c r="D181" s="439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S181" s="250"/>
      <c r="T181" s="250">
        <v>917</v>
      </c>
      <c r="U181" s="250"/>
      <c r="V181" s="250"/>
      <c r="W181" s="250"/>
      <c r="X181" s="250"/>
      <c r="Y181" s="250"/>
      <c r="Z181" s="250"/>
      <c r="AA181" s="250"/>
      <c r="AB181" s="250"/>
      <c r="AC181" s="250"/>
      <c r="AD181" s="250"/>
      <c r="AE181" s="250"/>
      <c r="AF181" s="250"/>
      <c r="AG181" s="250"/>
      <c r="AH181" s="250"/>
      <c r="AI181" s="250"/>
      <c r="AJ181" s="250"/>
      <c r="AK181" s="532">
        <v>917</v>
      </c>
      <c r="AL181" s="439"/>
      <c r="AM181" s="250"/>
      <c r="AN181" s="250"/>
      <c r="AO181" s="250"/>
      <c r="AP181" s="250"/>
      <c r="AQ181" s="250"/>
      <c r="AR181" s="250"/>
      <c r="AS181" s="250"/>
      <c r="AT181" s="250"/>
      <c r="AU181" s="250"/>
      <c r="AV181" s="250"/>
      <c r="AW181" s="250"/>
      <c r="AX181" s="250"/>
      <c r="AY181" s="250"/>
      <c r="AZ181" s="250"/>
      <c r="BA181" s="250"/>
      <c r="BB181" s="250"/>
      <c r="BC181" s="250"/>
      <c r="BD181" s="250"/>
      <c r="BE181" s="250"/>
      <c r="BF181" s="250"/>
      <c r="BG181" s="250"/>
      <c r="BH181" s="250"/>
      <c r="BI181" s="532">
        <v>0</v>
      </c>
      <c r="BJ181" s="533"/>
      <c r="BK181" s="250"/>
      <c r="BL181" s="532">
        <v>0</v>
      </c>
      <c r="BM181" s="532">
        <v>917</v>
      </c>
    </row>
    <row r="182" spans="1:65" ht="12.75">
      <c r="A182" s="529"/>
      <c r="B182" s="530"/>
      <c r="C182" s="531" t="s">
        <v>891</v>
      </c>
      <c r="D182" s="439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S182" s="250"/>
      <c r="T182" s="250">
        <v>81400</v>
      </c>
      <c r="U182" s="250"/>
      <c r="V182" s="250"/>
      <c r="W182" s="250"/>
      <c r="X182" s="250"/>
      <c r="Y182" s="250"/>
      <c r="Z182" s="250"/>
      <c r="AA182" s="250"/>
      <c r="AB182" s="250"/>
      <c r="AC182" s="250"/>
      <c r="AD182" s="250"/>
      <c r="AE182" s="250"/>
      <c r="AF182" s="250"/>
      <c r="AG182" s="250"/>
      <c r="AH182" s="250"/>
      <c r="AI182" s="250"/>
      <c r="AJ182" s="250"/>
      <c r="AK182" s="532">
        <v>81400</v>
      </c>
      <c r="AL182" s="439"/>
      <c r="AM182" s="250"/>
      <c r="AN182" s="250"/>
      <c r="AO182" s="250"/>
      <c r="AP182" s="250"/>
      <c r="AQ182" s="250"/>
      <c r="AR182" s="250"/>
      <c r="AS182" s="250"/>
      <c r="AT182" s="250"/>
      <c r="AU182" s="250"/>
      <c r="AV182" s="250"/>
      <c r="AW182" s="250"/>
      <c r="AX182" s="250"/>
      <c r="AY182" s="250"/>
      <c r="AZ182" s="250"/>
      <c r="BA182" s="250"/>
      <c r="BB182" s="250"/>
      <c r="BC182" s="250"/>
      <c r="BD182" s="250"/>
      <c r="BE182" s="250"/>
      <c r="BF182" s="250"/>
      <c r="BG182" s="250"/>
      <c r="BH182" s="250"/>
      <c r="BI182" s="532">
        <v>0</v>
      </c>
      <c r="BJ182" s="533"/>
      <c r="BK182" s="250"/>
      <c r="BL182" s="532">
        <v>0</v>
      </c>
      <c r="BM182" s="532">
        <v>81400</v>
      </c>
    </row>
    <row r="183" spans="1:65" ht="25.5">
      <c r="A183" s="529"/>
      <c r="B183" s="530"/>
      <c r="C183" s="531" t="s">
        <v>1107</v>
      </c>
      <c r="D183" s="439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  <c r="S183" s="250"/>
      <c r="T183" s="250"/>
      <c r="U183" s="250"/>
      <c r="V183" s="250"/>
      <c r="W183" s="250"/>
      <c r="X183" s="250"/>
      <c r="Y183" s="250"/>
      <c r="Z183" s="250">
        <v>708</v>
      </c>
      <c r="AA183" s="250"/>
      <c r="AB183" s="250"/>
      <c r="AC183" s="250"/>
      <c r="AD183" s="250"/>
      <c r="AE183" s="250"/>
      <c r="AF183" s="250"/>
      <c r="AG183" s="250"/>
      <c r="AH183" s="250"/>
      <c r="AI183" s="250"/>
      <c r="AJ183" s="250"/>
      <c r="AK183" s="532">
        <v>708</v>
      </c>
      <c r="AL183" s="439"/>
      <c r="AM183" s="250"/>
      <c r="AN183" s="250"/>
      <c r="AO183" s="250"/>
      <c r="AP183" s="250"/>
      <c r="AQ183" s="250"/>
      <c r="AR183" s="250"/>
      <c r="AS183" s="250"/>
      <c r="AT183" s="250"/>
      <c r="AU183" s="250"/>
      <c r="AV183" s="250"/>
      <c r="AW183" s="250"/>
      <c r="AX183" s="250"/>
      <c r="AY183" s="250"/>
      <c r="AZ183" s="250"/>
      <c r="BA183" s="250"/>
      <c r="BB183" s="250"/>
      <c r="BC183" s="250"/>
      <c r="BD183" s="250"/>
      <c r="BE183" s="250"/>
      <c r="BF183" s="250"/>
      <c r="BG183" s="250"/>
      <c r="BH183" s="250"/>
      <c r="BI183" s="532">
        <v>0</v>
      </c>
      <c r="BJ183" s="533"/>
      <c r="BK183" s="250"/>
      <c r="BL183" s="532">
        <v>0</v>
      </c>
      <c r="BM183" s="532">
        <v>708</v>
      </c>
    </row>
    <row r="184" spans="1:65" s="631" customFormat="1" ht="12.75">
      <c r="A184" s="529"/>
      <c r="B184" s="530"/>
      <c r="C184" s="531" t="s">
        <v>1132</v>
      </c>
      <c r="D184" s="439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  <c r="S184" s="250"/>
      <c r="T184" s="250"/>
      <c r="U184" s="250">
        <v>0</v>
      </c>
      <c r="V184" s="250"/>
      <c r="W184" s="250"/>
      <c r="X184" s="250"/>
      <c r="Y184" s="250"/>
      <c r="Z184" s="250"/>
      <c r="AA184" s="250"/>
      <c r="AB184" s="250"/>
      <c r="AC184" s="250"/>
      <c r="AD184" s="250"/>
      <c r="AE184" s="250"/>
      <c r="AF184" s="250"/>
      <c r="AG184" s="250"/>
      <c r="AH184" s="250"/>
      <c r="AI184" s="250"/>
      <c r="AJ184" s="250"/>
      <c r="AK184" s="532">
        <v>0</v>
      </c>
      <c r="AL184" s="439"/>
      <c r="AM184" s="250"/>
      <c r="AN184" s="250"/>
      <c r="AO184" s="250"/>
      <c r="AP184" s="250"/>
      <c r="AQ184" s="250"/>
      <c r="AR184" s="250"/>
      <c r="AS184" s="250"/>
      <c r="AT184" s="250"/>
      <c r="AU184" s="250"/>
      <c r="AV184" s="250"/>
      <c r="AW184" s="250"/>
      <c r="AX184" s="250"/>
      <c r="AY184" s="250"/>
      <c r="AZ184" s="250"/>
      <c r="BA184" s="250"/>
      <c r="BB184" s="250"/>
      <c r="BC184" s="250"/>
      <c r="BD184" s="250"/>
      <c r="BE184" s="250"/>
      <c r="BF184" s="250"/>
      <c r="BG184" s="250"/>
      <c r="BH184" s="250"/>
      <c r="BI184" s="532">
        <v>0</v>
      </c>
      <c r="BJ184" s="533"/>
      <c r="BK184" s="250"/>
      <c r="BL184" s="532">
        <v>0</v>
      </c>
      <c r="BM184" s="532">
        <v>0</v>
      </c>
    </row>
    <row r="185" spans="1:65" s="631" customFormat="1" ht="12.75">
      <c r="A185" s="529"/>
      <c r="B185" s="530"/>
      <c r="C185" s="531" t="s">
        <v>1152</v>
      </c>
      <c r="D185" s="439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S185" s="250"/>
      <c r="T185" s="250"/>
      <c r="U185" s="250">
        <v>4500</v>
      </c>
      <c r="V185" s="250"/>
      <c r="W185" s="250"/>
      <c r="X185" s="250"/>
      <c r="Y185" s="250"/>
      <c r="Z185" s="250"/>
      <c r="AA185" s="250"/>
      <c r="AB185" s="250"/>
      <c r="AC185" s="250"/>
      <c r="AD185" s="250"/>
      <c r="AE185" s="250"/>
      <c r="AF185" s="250"/>
      <c r="AG185" s="250"/>
      <c r="AH185" s="250"/>
      <c r="AI185" s="250"/>
      <c r="AJ185" s="250"/>
      <c r="AK185" s="532">
        <v>4500</v>
      </c>
      <c r="AL185" s="439"/>
      <c r="AM185" s="250"/>
      <c r="AN185" s="250"/>
      <c r="AO185" s="250"/>
      <c r="AP185" s="250"/>
      <c r="AQ185" s="250"/>
      <c r="AR185" s="250"/>
      <c r="AS185" s="250"/>
      <c r="AT185" s="250"/>
      <c r="AU185" s="250"/>
      <c r="AV185" s="250"/>
      <c r="AW185" s="250"/>
      <c r="AX185" s="250"/>
      <c r="AY185" s="250"/>
      <c r="AZ185" s="250"/>
      <c r="BA185" s="250"/>
      <c r="BB185" s="250"/>
      <c r="BC185" s="250"/>
      <c r="BD185" s="250"/>
      <c r="BE185" s="250"/>
      <c r="BF185" s="250"/>
      <c r="BG185" s="250"/>
      <c r="BH185" s="250"/>
      <c r="BI185" s="532">
        <v>0</v>
      </c>
      <c r="BJ185" s="533"/>
      <c r="BK185" s="250"/>
      <c r="BL185" s="532">
        <v>0</v>
      </c>
      <c r="BM185" s="532">
        <v>4500</v>
      </c>
    </row>
    <row r="186" spans="1:65" s="631" customFormat="1" ht="25.5">
      <c r="A186" s="529"/>
      <c r="B186" s="530"/>
      <c r="C186" s="531" t="s">
        <v>1322</v>
      </c>
      <c r="D186" s="439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S186" s="250"/>
      <c r="T186" s="250"/>
      <c r="U186" s="250">
        <v>330000</v>
      </c>
      <c r="V186" s="250"/>
      <c r="W186" s="250"/>
      <c r="X186" s="250"/>
      <c r="Y186" s="250"/>
      <c r="Z186" s="250"/>
      <c r="AA186" s="250"/>
      <c r="AB186" s="250"/>
      <c r="AC186" s="250"/>
      <c r="AD186" s="250"/>
      <c r="AE186" s="250"/>
      <c r="AF186" s="250"/>
      <c r="AG186" s="250"/>
      <c r="AH186" s="250"/>
      <c r="AI186" s="250"/>
      <c r="AJ186" s="250"/>
      <c r="AK186" s="532">
        <v>330000</v>
      </c>
      <c r="AL186" s="439"/>
      <c r="AM186" s="250"/>
      <c r="AN186" s="250"/>
      <c r="AO186" s="250"/>
      <c r="AP186" s="250"/>
      <c r="AQ186" s="250"/>
      <c r="AR186" s="250"/>
      <c r="AS186" s="250"/>
      <c r="AT186" s="250"/>
      <c r="AU186" s="250"/>
      <c r="AV186" s="250"/>
      <c r="AW186" s="250"/>
      <c r="AX186" s="250"/>
      <c r="AY186" s="250"/>
      <c r="AZ186" s="250"/>
      <c r="BA186" s="250"/>
      <c r="BB186" s="250"/>
      <c r="BC186" s="250"/>
      <c r="BD186" s="250"/>
      <c r="BE186" s="250"/>
      <c r="BF186" s="250"/>
      <c r="BG186" s="250"/>
      <c r="BH186" s="250"/>
      <c r="BI186" s="532">
        <v>0</v>
      </c>
      <c r="BJ186" s="533"/>
      <c r="BK186" s="250"/>
      <c r="BL186" s="532">
        <v>0</v>
      </c>
      <c r="BM186" s="532">
        <v>330000</v>
      </c>
    </row>
    <row r="187" spans="1:65" s="631" customFormat="1" ht="12.75">
      <c r="A187" s="529"/>
      <c r="B187" s="530"/>
      <c r="C187" s="531"/>
      <c r="D187" s="439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S187" s="250"/>
      <c r="T187" s="250"/>
      <c r="U187" s="250"/>
      <c r="V187" s="250"/>
      <c r="W187" s="250"/>
      <c r="X187" s="250"/>
      <c r="Y187" s="250"/>
      <c r="Z187" s="250"/>
      <c r="AA187" s="250"/>
      <c r="AB187" s="250"/>
      <c r="AC187" s="250"/>
      <c r="AD187" s="250"/>
      <c r="AE187" s="250"/>
      <c r="AF187" s="250"/>
      <c r="AG187" s="250"/>
      <c r="AH187" s="250"/>
      <c r="AI187" s="250"/>
      <c r="AJ187" s="250"/>
      <c r="AK187" s="532">
        <v>0</v>
      </c>
      <c r="AL187" s="439"/>
      <c r="AM187" s="250"/>
      <c r="AN187" s="250"/>
      <c r="AO187" s="250"/>
      <c r="AP187" s="250"/>
      <c r="AQ187" s="250"/>
      <c r="AR187" s="250"/>
      <c r="AS187" s="250"/>
      <c r="AT187" s="250"/>
      <c r="AU187" s="250"/>
      <c r="AV187" s="250"/>
      <c r="AW187" s="250"/>
      <c r="AX187" s="250"/>
      <c r="AY187" s="250"/>
      <c r="AZ187" s="250"/>
      <c r="BA187" s="250"/>
      <c r="BB187" s="250"/>
      <c r="BC187" s="250"/>
      <c r="BD187" s="250"/>
      <c r="BE187" s="250"/>
      <c r="BF187" s="250"/>
      <c r="BG187" s="250"/>
      <c r="BH187" s="250"/>
      <c r="BI187" s="532">
        <v>0</v>
      </c>
      <c r="BJ187" s="533"/>
      <c r="BK187" s="250"/>
      <c r="BL187" s="532">
        <v>0</v>
      </c>
      <c r="BM187" s="532">
        <v>0</v>
      </c>
    </row>
    <row r="188" spans="1:65" ht="12.75">
      <c r="A188" s="529"/>
      <c r="B188" s="530"/>
      <c r="C188" s="531"/>
      <c r="D188" s="439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S188" s="250"/>
      <c r="T188" s="250"/>
      <c r="U188" s="250"/>
      <c r="V188" s="250"/>
      <c r="W188" s="250"/>
      <c r="X188" s="250"/>
      <c r="Y188" s="250"/>
      <c r="Z188" s="250"/>
      <c r="AA188" s="250"/>
      <c r="AB188" s="250"/>
      <c r="AC188" s="250"/>
      <c r="AD188" s="250"/>
      <c r="AE188" s="250"/>
      <c r="AF188" s="250"/>
      <c r="AG188" s="250"/>
      <c r="AH188" s="250"/>
      <c r="AI188" s="250"/>
      <c r="AJ188" s="250"/>
      <c r="AK188" s="532">
        <v>0</v>
      </c>
      <c r="AL188" s="439"/>
      <c r="AM188" s="250"/>
      <c r="AN188" s="250"/>
      <c r="AO188" s="250"/>
      <c r="AP188" s="250"/>
      <c r="AQ188" s="250"/>
      <c r="AR188" s="250"/>
      <c r="AS188" s="250"/>
      <c r="AT188" s="250"/>
      <c r="AU188" s="250"/>
      <c r="AV188" s="250"/>
      <c r="AW188" s="250"/>
      <c r="AX188" s="250"/>
      <c r="AY188" s="250"/>
      <c r="AZ188" s="250"/>
      <c r="BA188" s="250"/>
      <c r="BB188" s="250"/>
      <c r="BC188" s="250"/>
      <c r="BD188" s="250"/>
      <c r="BE188" s="250"/>
      <c r="BF188" s="250"/>
      <c r="BG188" s="250"/>
      <c r="BH188" s="250"/>
      <c r="BI188" s="532">
        <v>0</v>
      </c>
      <c r="BJ188" s="533"/>
      <c r="BK188" s="250"/>
      <c r="BL188" s="532">
        <v>0</v>
      </c>
      <c r="BM188" s="532">
        <v>0</v>
      </c>
    </row>
    <row r="189" spans="1:65" s="528" customFormat="1" ht="12.75">
      <c r="A189" s="523" t="s">
        <v>280</v>
      </c>
      <c r="B189" s="524" t="s">
        <v>109</v>
      </c>
      <c r="C189" s="525" t="s">
        <v>661</v>
      </c>
      <c r="D189" s="527">
        <v>0</v>
      </c>
      <c r="E189" s="437">
        <v>0</v>
      </c>
      <c r="F189" s="437">
        <v>0</v>
      </c>
      <c r="G189" s="437">
        <v>0</v>
      </c>
      <c r="H189" s="437">
        <v>0</v>
      </c>
      <c r="I189" s="437">
        <v>0</v>
      </c>
      <c r="J189" s="437">
        <v>0</v>
      </c>
      <c r="K189" s="437">
        <v>0</v>
      </c>
      <c r="L189" s="437">
        <v>0</v>
      </c>
      <c r="M189" s="437">
        <v>0</v>
      </c>
      <c r="N189" s="437">
        <v>0</v>
      </c>
      <c r="O189" s="437">
        <v>0</v>
      </c>
      <c r="P189" s="437">
        <v>0</v>
      </c>
      <c r="Q189" s="437">
        <v>0</v>
      </c>
      <c r="R189" s="437">
        <v>0</v>
      </c>
      <c r="S189" s="437">
        <v>0</v>
      </c>
      <c r="T189" s="437">
        <v>0</v>
      </c>
      <c r="U189" s="437">
        <v>0</v>
      </c>
      <c r="V189" s="437">
        <v>0</v>
      </c>
      <c r="W189" s="437">
        <v>0</v>
      </c>
      <c r="X189" s="437">
        <v>0</v>
      </c>
      <c r="Y189" s="437">
        <v>0</v>
      </c>
      <c r="Z189" s="437">
        <v>0</v>
      </c>
      <c r="AA189" s="437">
        <v>0</v>
      </c>
      <c r="AB189" s="437">
        <v>0</v>
      </c>
      <c r="AC189" s="437">
        <v>0</v>
      </c>
      <c r="AD189" s="437">
        <v>0</v>
      </c>
      <c r="AE189" s="437">
        <v>0</v>
      </c>
      <c r="AF189" s="437">
        <v>0</v>
      </c>
      <c r="AG189" s="437">
        <v>0</v>
      </c>
      <c r="AH189" s="437">
        <v>0</v>
      </c>
      <c r="AI189" s="437">
        <v>0</v>
      </c>
      <c r="AJ189" s="437">
        <v>0</v>
      </c>
      <c r="AK189" s="337">
        <v>0</v>
      </c>
      <c r="AL189" s="527">
        <v>0</v>
      </c>
      <c r="AM189" s="437">
        <v>0</v>
      </c>
      <c r="AN189" s="437">
        <v>0</v>
      </c>
      <c r="AO189" s="437">
        <v>0</v>
      </c>
      <c r="AP189" s="437">
        <v>0</v>
      </c>
      <c r="AQ189" s="437">
        <v>0</v>
      </c>
      <c r="AR189" s="437">
        <v>0</v>
      </c>
      <c r="AS189" s="437">
        <v>0</v>
      </c>
      <c r="AT189" s="437">
        <v>0</v>
      </c>
      <c r="AU189" s="437">
        <v>0</v>
      </c>
      <c r="AV189" s="437">
        <v>0</v>
      </c>
      <c r="AW189" s="437">
        <v>0</v>
      </c>
      <c r="AX189" s="437">
        <v>0</v>
      </c>
      <c r="AY189" s="437">
        <v>0</v>
      </c>
      <c r="AZ189" s="437">
        <v>0</v>
      </c>
      <c r="BA189" s="437">
        <v>0</v>
      </c>
      <c r="BB189" s="437">
        <v>0</v>
      </c>
      <c r="BC189" s="437">
        <v>0</v>
      </c>
      <c r="BD189" s="437">
        <v>0</v>
      </c>
      <c r="BE189" s="437">
        <v>0</v>
      </c>
      <c r="BF189" s="437">
        <v>0</v>
      </c>
      <c r="BG189" s="437">
        <v>0</v>
      </c>
      <c r="BH189" s="437">
        <v>0</v>
      </c>
      <c r="BI189" s="337">
        <v>0</v>
      </c>
      <c r="BJ189" s="438">
        <v>0</v>
      </c>
      <c r="BK189" s="437">
        <v>0</v>
      </c>
      <c r="BL189" s="337">
        <v>0</v>
      </c>
      <c r="BM189" s="337">
        <v>0</v>
      </c>
    </row>
    <row r="190" spans="1:65" ht="12.75">
      <c r="A190" s="529"/>
      <c r="B190" s="530"/>
      <c r="C190" s="531"/>
      <c r="D190" s="439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S190" s="250"/>
      <c r="T190" s="250"/>
      <c r="U190" s="250"/>
      <c r="V190" s="250"/>
      <c r="W190" s="250"/>
      <c r="X190" s="250"/>
      <c r="Y190" s="250"/>
      <c r="Z190" s="250"/>
      <c r="AA190" s="250"/>
      <c r="AB190" s="250"/>
      <c r="AC190" s="250"/>
      <c r="AD190" s="250"/>
      <c r="AE190" s="250"/>
      <c r="AF190" s="250"/>
      <c r="AG190" s="250"/>
      <c r="AH190" s="250"/>
      <c r="AI190" s="250"/>
      <c r="AJ190" s="250"/>
      <c r="AK190" s="532">
        <v>0</v>
      </c>
      <c r="AL190" s="439"/>
      <c r="AM190" s="250"/>
      <c r="AN190" s="250"/>
      <c r="AO190" s="250"/>
      <c r="AP190" s="250"/>
      <c r="AQ190" s="250"/>
      <c r="AR190" s="250"/>
      <c r="AS190" s="250"/>
      <c r="AT190" s="250"/>
      <c r="AU190" s="250"/>
      <c r="AV190" s="250"/>
      <c r="AW190" s="250"/>
      <c r="AX190" s="250"/>
      <c r="AY190" s="250"/>
      <c r="AZ190" s="250"/>
      <c r="BA190" s="250"/>
      <c r="BB190" s="250"/>
      <c r="BC190" s="250"/>
      <c r="BD190" s="250"/>
      <c r="BE190" s="250"/>
      <c r="BF190" s="250"/>
      <c r="BG190" s="250"/>
      <c r="BH190" s="250"/>
      <c r="BI190" s="532">
        <v>0</v>
      </c>
      <c r="BJ190" s="533"/>
      <c r="BK190" s="250"/>
      <c r="BL190" s="532">
        <v>0</v>
      </c>
      <c r="BM190" s="532">
        <v>0</v>
      </c>
    </row>
    <row r="191" spans="1:65" ht="12.75">
      <c r="A191" s="529"/>
      <c r="B191" s="530"/>
      <c r="C191" s="531"/>
      <c r="D191" s="439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S191" s="250"/>
      <c r="T191" s="250"/>
      <c r="U191" s="250"/>
      <c r="V191" s="250"/>
      <c r="W191" s="250"/>
      <c r="X191" s="250"/>
      <c r="Y191" s="250"/>
      <c r="Z191" s="250"/>
      <c r="AA191" s="250"/>
      <c r="AB191" s="250"/>
      <c r="AC191" s="250"/>
      <c r="AD191" s="250"/>
      <c r="AE191" s="250"/>
      <c r="AF191" s="250"/>
      <c r="AG191" s="250"/>
      <c r="AH191" s="250"/>
      <c r="AI191" s="250"/>
      <c r="AJ191" s="250"/>
      <c r="AK191" s="532">
        <v>0</v>
      </c>
      <c r="AL191" s="439"/>
      <c r="AM191" s="250"/>
      <c r="AN191" s="250"/>
      <c r="AO191" s="250"/>
      <c r="AP191" s="250"/>
      <c r="AQ191" s="250"/>
      <c r="AR191" s="250"/>
      <c r="AS191" s="250"/>
      <c r="AT191" s="250"/>
      <c r="AU191" s="250"/>
      <c r="AV191" s="250"/>
      <c r="AW191" s="250"/>
      <c r="AX191" s="250"/>
      <c r="AY191" s="250"/>
      <c r="AZ191" s="250"/>
      <c r="BA191" s="250"/>
      <c r="BB191" s="250"/>
      <c r="BC191" s="250"/>
      <c r="BD191" s="250"/>
      <c r="BE191" s="250"/>
      <c r="BF191" s="250"/>
      <c r="BG191" s="250"/>
      <c r="BH191" s="250"/>
      <c r="BI191" s="532">
        <v>0</v>
      </c>
      <c r="BJ191" s="533"/>
      <c r="BK191" s="250"/>
      <c r="BL191" s="532">
        <v>0</v>
      </c>
      <c r="BM191" s="532">
        <v>0</v>
      </c>
    </row>
    <row r="192" spans="1:65" s="528" customFormat="1" ht="12.75" customHeight="1">
      <c r="A192" s="523" t="s">
        <v>281</v>
      </c>
      <c r="B192" s="524" t="s">
        <v>110</v>
      </c>
      <c r="C192" s="525" t="s">
        <v>530</v>
      </c>
      <c r="D192" s="527">
        <v>0</v>
      </c>
      <c r="E192" s="437">
        <v>0</v>
      </c>
      <c r="F192" s="437">
        <v>0</v>
      </c>
      <c r="G192" s="437">
        <v>0</v>
      </c>
      <c r="H192" s="437">
        <v>0</v>
      </c>
      <c r="I192" s="437">
        <v>0</v>
      </c>
      <c r="J192" s="437">
        <v>0</v>
      </c>
      <c r="K192" s="437">
        <v>0</v>
      </c>
      <c r="L192" s="437">
        <v>0</v>
      </c>
      <c r="M192" s="437">
        <v>0</v>
      </c>
      <c r="N192" s="437">
        <v>0</v>
      </c>
      <c r="O192" s="437">
        <v>0</v>
      </c>
      <c r="P192" s="437">
        <v>0</v>
      </c>
      <c r="Q192" s="437">
        <v>0</v>
      </c>
      <c r="R192" s="437">
        <v>0</v>
      </c>
      <c r="S192" s="437">
        <v>0</v>
      </c>
      <c r="T192" s="437">
        <v>0</v>
      </c>
      <c r="U192" s="437">
        <v>5200</v>
      </c>
      <c r="V192" s="437">
        <v>0</v>
      </c>
      <c r="W192" s="437">
        <v>0</v>
      </c>
      <c r="X192" s="437">
        <v>0</v>
      </c>
      <c r="Y192" s="437">
        <v>0</v>
      </c>
      <c r="Z192" s="437">
        <v>0</v>
      </c>
      <c r="AA192" s="437">
        <v>0</v>
      </c>
      <c r="AB192" s="437">
        <v>0</v>
      </c>
      <c r="AC192" s="437">
        <v>0</v>
      </c>
      <c r="AD192" s="437">
        <v>0</v>
      </c>
      <c r="AE192" s="437">
        <v>0</v>
      </c>
      <c r="AF192" s="437">
        <v>0</v>
      </c>
      <c r="AG192" s="437">
        <v>0</v>
      </c>
      <c r="AH192" s="437">
        <v>0</v>
      </c>
      <c r="AI192" s="437">
        <v>0</v>
      </c>
      <c r="AJ192" s="437">
        <v>0</v>
      </c>
      <c r="AK192" s="337">
        <v>5200</v>
      </c>
      <c r="AL192" s="527">
        <v>0</v>
      </c>
      <c r="AM192" s="437">
        <v>0</v>
      </c>
      <c r="AN192" s="437">
        <v>0</v>
      </c>
      <c r="AO192" s="437">
        <v>0</v>
      </c>
      <c r="AP192" s="437">
        <v>0</v>
      </c>
      <c r="AQ192" s="437">
        <v>0</v>
      </c>
      <c r="AR192" s="437">
        <v>0</v>
      </c>
      <c r="AS192" s="437">
        <v>0</v>
      </c>
      <c r="AT192" s="437">
        <v>16000</v>
      </c>
      <c r="AU192" s="437">
        <v>0</v>
      </c>
      <c r="AV192" s="437">
        <v>0</v>
      </c>
      <c r="AW192" s="437">
        <v>0</v>
      </c>
      <c r="AX192" s="437">
        <v>0</v>
      </c>
      <c r="AY192" s="437">
        <v>0</v>
      </c>
      <c r="AZ192" s="437">
        <v>0</v>
      </c>
      <c r="BA192" s="437">
        <v>0</v>
      </c>
      <c r="BB192" s="437">
        <v>0</v>
      </c>
      <c r="BC192" s="437">
        <v>0</v>
      </c>
      <c r="BD192" s="437">
        <v>0</v>
      </c>
      <c r="BE192" s="437">
        <v>0</v>
      </c>
      <c r="BF192" s="437">
        <v>0</v>
      </c>
      <c r="BG192" s="437">
        <v>3000</v>
      </c>
      <c r="BH192" s="437">
        <v>0</v>
      </c>
      <c r="BI192" s="337">
        <v>19000</v>
      </c>
      <c r="BJ192" s="438">
        <v>0</v>
      </c>
      <c r="BK192" s="437">
        <v>0</v>
      </c>
      <c r="BL192" s="337">
        <v>0</v>
      </c>
      <c r="BM192" s="337">
        <v>24200</v>
      </c>
    </row>
    <row r="193" spans="1:65" ht="25.5">
      <c r="A193" s="529"/>
      <c r="B193" s="530"/>
      <c r="C193" s="531" t="s">
        <v>1291</v>
      </c>
      <c r="D193" s="439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S193" s="250"/>
      <c r="T193" s="250"/>
      <c r="U193" s="250">
        <v>5200</v>
      </c>
      <c r="V193" s="250"/>
      <c r="W193" s="250"/>
      <c r="X193" s="250"/>
      <c r="Y193" s="250"/>
      <c r="Z193" s="250"/>
      <c r="AA193" s="250"/>
      <c r="AB193" s="250"/>
      <c r="AC193" s="250"/>
      <c r="AD193" s="250"/>
      <c r="AE193" s="250"/>
      <c r="AF193" s="250"/>
      <c r="AG193" s="250"/>
      <c r="AH193" s="250"/>
      <c r="AI193" s="250"/>
      <c r="AJ193" s="250"/>
      <c r="AK193" s="532">
        <v>5200</v>
      </c>
      <c r="AL193" s="439"/>
      <c r="AM193" s="250"/>
      <c r="AN193" s="250"/>
      <c r="AO193" s="250"/>
      <c r="AP193" s="250"/>
      <c r="AQ193" s="250"/>
      <c r="AR193" s="250"/>
      <c r="AS193" s="250"/>
      <c r="AT193" s="250"/>
      <c r="AU193" s="250"/>
      <c r="AV193" s="250"/>
      <c r="AW193" s="250"/>
      <c r="AX193" s="250"/>
      <c r="AY193" s="250"/>
      <c r="AZ193" s="250"/>
      <c r="BA193" s="250"/>
      <c r="BB193" s="250"/>
      <c r="BC193" s="250"/>
      <c r="BD193" s="250"/>
      <c r="BE193" s="250"/>
      <c r="BF193" s="250"/>
      <c r="BG193" s="250"/>
      <c r="BH193" s="250"/>
      <c r="BI193" s="532">
        <v>0</v>
      </c>
      <c r="BJ193" s="533"/>
      <c r="BK193" s="250"/>
      <c r="BL193" s="532">
        <v>0</v>
      </c>
      <c r="BM193" s="532">
        <v>5200</v>
      </c>
    </row>
    <row r="194" spans="1:65" ht="12.75">
      <c r="A194" s="529"/>
      <c r="B194" s="530"/>
      <c r="C194" s="531" t="s">
        <v>923</v>
      </c>
      <c r="D194" s="439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S194" s="250"/>
      <c r="T194" s="250"/>
      <c r="U194" s="250"/>
      <c r="V194" s="250"/>
      <c r="W194" s="250"/>
      <c r="X194" s="250"/>
      <c r="Y194" s="250"/>
      <c r="Z194" s="250"/>
      <c r="AA194" s="250"/>
      <c r="AB194" s="250"/>
      <c r="AC194" s="250"/>
      <c r="AD194" s="250"/>
      <c r="AE194" s="250"/>
      <c r="AF194" s="250"/>
      <c r="AG194" s="250"/>
      <c r="AH194" s="250"/>
      <c r="AI194" s="250"/>
      <c r="AJ194" s="250"/>
      <c r="AK194" s="532">
        <v>0</v>
      </c>
      <c r="AL194" s="439"/>
      <c r="AM194" s="250"/>
      <c r="AN194" s="250"/>
      <c r="AO194" s="250"/>
      <c r="AP194" s="250"/>
      <c r="AQ194" s="250"/>
      <c r="AR194" s="250"/>
      <c r="AS194" s="250"/>
      <c r="AT194" s="250">
        <v>16000</v>
      </c>
      <c r="AU194" s="250"/>
      <c r="AV194" s="250"/>
      <c r="AW194" s="250"/>
      <c r="AX194" s="250"/>
      <c r="AY194" s="250"/>
      <c r="AZ194" s="250"/>
      <c r="BA194" s="250"/>
      <c r="BB194" s="250"/>
      <c r="BC194" s="250"/>
      <c r="BD194" s="250"/>
      <c r="BE194" s="250"/>
      <c r="BF194" s="250"/>
      <c r="BG194" s="250"/>
      <c r="BH194" s="250"/>
      <c r="BI194" s="532">
        <v>16000</v>
      </c>
      <c r="BJ194" s="533"/>
      <c r="BK194" s="250"/>
      <c r="BL194" s="532">
        <v>0</v>
      </c>
      <c r="BM194" s="532">
        <v>16000</v>
      </c>
    </row>
    <row r="195" spans="1:65" ht="12.75">
      <c r="A195" s="529"/>
      <c r="B195" s="530"/>
      <c r="C195" s="531" t="s">
        <v>1292</v>
      </c>
      <c r="D195" s="439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S195" s="250"/>
      <c r="T195" s="250"/>
      <c r="U195" s="250"/>
      <c r="V195" s="250"/>
      <c r="W195" s="250"/>
      <c r="X195" s="250"/>
      <c r="Y195" s="250"/>
      <c r="Z195" s="250"/>
      <c r="AA195" s="250"/>
      <c r="AB195" s="250"/>
      <c r="AC195" s="250"/>
      <c r="AD195" s="250"/>
      <c r="AE195" s="250"/>
      <c r="AF195" s="250"/>
      <c r="AG195" s="250"/>
      <c r="AH195" s="250"/>
      <c r="AI195" s="250"/>
      <c r="AJ195" s="250"/>
      <c r="AK195" s="532">
        <v>0</v>
      </c>
      <c r="AL195" s="439"/>
      <c r="AM195" s="250"/>
      <c r="AN195" s="250"/>
      <c r="AO195" s="250"/>
      <c r="AP195" s="250"/>
      <c r="AQ195" s="250"/>
      <c r="AR195" s="250"/>
      <c r="AS195" s="250"/>
      <c r="AT195" s="250"/>
      <c r="AU195" s="250"/>
      <c r="AV195" s="250"/>
      <c r="AW195" s="250"/>
      <c r="AX195" s="250"/>
      <c r="AY195" s="250"/>
      <c r="AZ195" s="250"/>
      <c r="BA195" s="250"/>
      <c r="BB195" s="250"/>
      <c r="BC195" s="250"/>
      <c r="BD195" s="250"/>
      <c r="BE195" s="250"/>
      <c r="BF195" s="250"/>
      <c r="BG195" s="250">
        <v>3000</v>
      </c>
      <c r="BH195" s="250"/>
      <c r="BI195" s="532">
        <v>3000</v>
      </c>
      <c r="BJ195" s="533"/>
      <c r="BK195" s="250"/>
      <c r="BL195" s="532"/>
      <c r="BM195" s="532">
        <v>3000</v>
      </c>
    </row>
    <row r="196" spans="1:65" ht="12.75">
      <c r="A196" s="529"/>
      <c r="B196" s="530"/>
      <c r="C196" s="531"/>
      <c r="D196" s="439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S196" s="250"/>
      <c r="T196" s="250"/>
      <c r="U196" s="250"/>
      <c r="V196" s="250"/>
      <c r="W196" s="250"/>
      <c r="X196" s="250"/>
      <c r="Y196" s="250"/>
      <c r="Z196" s="250"/>
      <c r="AA196" s="250"/>
      <c r="AB196" s="250"/>
      <c r="AC196" s="250"/>
      <c r="AD196" s="250"/>
      <c r="AE196" s="250"/>
      <c r="AF196" s="250"/>
      <c r="AG196" s="250"/>
      <c r="AH196" s="250"/>
      <c r="AI196" s="250"/>
      <c r="AJ196" s="250"/>
      <c r="AK196" s="532">
        <v>0</v>
      </c>
      <c r="AL196" s="439"/>
      <c r="AM196" s="250"/>
      <c r="AN196" s="250"/>
      <c r="AO196" s="250"/>
      <c r="AP196" s="250"/>
      <c r="AQ196" s="250"/>
      <c r="AR196" s="250"/>
      <c r="AS196" s="250"/>
      <c r="AT196" s="250"/>
      <c r="AU196" s="250"/>
      <c r="AV196" s="250"/>
      <c r="AW196" s="250"/>
      <c r="AX196" s="250"/>
      <c r="AY196" s="250"/>
      <c r="AZ196" s="250"/>
      <c r="BA196" s="250"/>
      <c r="BB196" s="250"/>
      <c r="BC196" s="250"/>
      <c r="BD196" s="250"/>
      <c r="BE196" s="250"/>
      <c r="BF196" s="250"/>
      <c r="BG196" s="250"/>
      <c r="BH196" s="250"/>
      <c r="BI196" s="532">
        <v>0</v>
      </c>
      <c r="BJ196" s="533"/>
      <c r="BK196" s="250"/>
      <c r="BL196" s="532">
        <v>0</v>
      </c>
      <c r="BM196" s="532">
        <v>0</v>
      </c>
    </row>
    <row r="197" spans="1:65" s="528" customFormat="1" ht="12.75">
      <c r="A197" s="523" t="s">
        <v>282</v>
      </c>
      <c r="B197" s="524" t="s">
        <v>111</v>
      </c>
      <c r="C197" s="525" t="s">
        <v>365</v>
      </c>
      <c r="D197" s="527">
        <v>0</v>
      </c>
      <c r="E197" s="437">
        <v>0</v>
      </c>
      <c r="F197" s="437">
        <v>0</v>
      </c>
      <c r="G197" s="437">
        <v>0</v>
      </c>
      <c r="H197" s="437">
        <v>0</v>
      </c>
      <c r="I197" s="437">
        <v>0</v>
      </c>
      <c r="J197" s="437">
        <v>0</v>
      </c>
      <c r="K197" s="437">
        <v>0</v>
      </c>
      <c r="L197" s="437">
        <v>0</v>
      </c>
      <c r="M197" s="437">
        <v>0</v>
      </c>
      <c r="N197" s="437">
        <v>0</v>
      </c>
      <c r="O197" s="437">
        <v>0</v>
      </c>
      <c r="P197" s="437">
        <v>0</v>
      </c>
      <c r="Q197" s="437">
        <v>0</v>
      </c>
      <c r="R197" s="437">
        <v>0</v>
      </c>
      <c r="S197" s="437">
        <v>0</v>
      </c>
      <c r="T197" s="437">
        <v>0</v>
      </c>
      <c r="U197" s="437">
        <v>0</v>
      </c>
      <c r="V197" s="437">
        <v>0</v>
      </c>
      <c r="W197" s="437">
        <v>0</v>
      </c>
      <c r="X197" s="437">
        <v>0</v>
      </c>
      <c r="Y197" s="437">
        <v>0</v>
      </c>
      <c r="Z197" s="437">
        <v>0</v>
      </c>
      <c r="AA197" s="437">
        <v>0</v>
      </c>
      <c r="AB197" s="437">
        <v>0</v>
      </c>
      <c r="AC197" s="437">
        <v>0</v>
      </c>
      <c r="AD197" s="437">
        <v>0</v>
      </c>
      <c r="AE197" s="437">
        <v>0</v>
      </c>
      <c r="AF197" s="437">
        <v>0</v>
      </c>
      <c r="AG197" s="437">
        <v>0</v>
      </c>
      <c r="AH197" s="437">
        <v>0</v>
      </c>
      <c r="AI197" s="437">
        <v>0</v>
      </c>
      <c r="AJ197" s="437">
        <v>0</v>
      </c>
      <c r="AK197" s="337">
        <v>0</v>
      </c>
      <c r="AL197" s="527">
        <v>0</v>
      </c>
      <c r="AM197" s="437">
        <v>0</v>
      </c>
      <c r="AN197" s="437">
        <v>0</v>
      </c>
      <c r="AO197" s="437">
        <v>0</v>
      </c>
      <c r="AP197" s="437">
        <v>0</v>
      </c>
      <c r="AQ197" s="437">
        <v>0</v>
      </c>
      <c r="AR197" s="437">
        <v>0</v>
      </c>
      <c r="AS197" s="437">
        <v>0</v>
      </c>
      <c r="AT197" s="437">
        <v>0</v>
      </c>
      <c r="AU197" s="437">
        <v>0</v>
      </c>
      <c r="AV197" s="437">
        <v>0</v>
      </c>
      <c r="AW197" s="437">
        <v>0</v>
      </c>
      <c r="AX197" s="437">
        <v>0</v>
      </c>
      <c r="AY197" s="437">
        <v>0</v>
      </c>
      <c r="AZ197" s="437">
        <v>0</v>
      </c>
      <c r="BA197" s="437">
        <v>0</v>
      </c>
      <c r="BB197" s="437">
        <v>0</v>
      </c>
      <c r="BC197" s="437">
        <v>0</v>
      </c>
      <c r="BD197" s="437">
        <v>0</v>
      </c>
      <c r="BE197" s="437">
        <v>0</v>
      </c>
      <c r="BF197" s="437">
        <v>0</v>
      </c>
      <c r="BG197" s="437">
        <v>0</v>
      </c>
      <c r="BH197" s="437">
        <v>0</v>
      </c>
      <c r="BI197" s="337">
        <v>0</v>
      </c>
      <c r="BJ197" s="438">
        <v>0</v>
      </c>
      <c r="BK197" s="437">
        <v>0</v>
      </c>
      <c r="BL197" s="337">
        <v>0</v>
      </c>
      <c r="BM197" s="337">
        <v>0</v>
      </c>
    </row>
    <row r="198" spans="1:65" ht="12.75">
      <c r="A198" s="534"/>
      <c r="B198" s="535"/>
      <c r="C198" s="536"/>
      <c r="D198" s="440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1"/>
      <c r="AA198" s="251"/>
      <c r="AB198" s="251"/>
      <c r="AC198" s="251"/>
      <c r="AD198" s="251"/>
      <c r="AE198" s="251"/>
      <c r="AF198" s="251"/>
      <c r="AG198" s="251"/>
      <c r="AH198" s="251"/>
      <c r="AI198" s="251"/>
      <c r="AJ198" s="251"/>
      <c r="AK198" s="532">
        <v>0</v>
      </c>
      <c r="AL198" s="440"/>
      <c r="AM198" s="251"/>
      <c r="AN198" s="251"/>
      <c r="AO198" s="251"/>
      <c r="AP198" s="251"/>
      <c r="AQ198" s="251"/>
      <c r="AR198" s="251"/>
      <c r="AS198" s="251"/>
      <c r="AT198" s="251"/>
      <c r="AU198" s="251"/>
      <c r="AV198" s="251"/>
      <c r="AW198" s="251"/>
      <c r="AX198" s="251"/>
      <c r="AY198" s="251"/>
      <c r="AZ198" s="251"/>
      <c r="BA198" s="251"/>
      <c r="BB198" s="251"/>
      <c r="BC198" s="251"/>
      <c r="BD198" s="251"/>
      <c r="BE198" s="251"/>
      <c r="BF198" s="251"/>
      <c r="BG198" s="251"/>
      <c r="BH198" s="251"/>
      <c r="BI198" s="532">
        <v>0</v>
      </c>
      <c r="BJ198" s="537"/>
      <c r="BK198" s="251"/>
      <c r="BL198" s="532">
        <v>0</v>
      </c>
      <c r="BM198" s="532">
        <v>0</v>
      </c>
    </row>
    <row r="199" spans="1:65" ht="12.75">
      <c r="A199" s="534"/>
      <c r="B199" s="535"/>
      <c r="C199" s="536"/>
      <c r="D199" s="440"/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  <c r="T199" s="251"/>
      <c r="U199" s="251"/>
      <c r="V199" s="251"/>
      <c r="W199" s="251"/>
      <c r="X199" s="251"/>
      <c r="Y199" s="251"/>
      <c r="Z199" s="251"/>
      <c r="AA199" s="251"/>
      <c r="AB199" s="251"/>
      <c r="AC199" s="251"/>
      <c r="AD199" s="251"/>
      <c r="AE199" s="251"/>
      <c r="AF199" s="251"/>
      <c r="AG199" s="251"/>
      <c r="AH199" s="251"/>
      <c r="AI199" s="251"/>
      <c r="AJ199" s="251"/>
      <c r="AK199" s="532">
        <v>0</v>
      </c>
      <c r="AL199" s="440"/>
      <c r="AM199" s="251"/>
      <c r="AN199" s="251"/>
      <c r="AO199" s="251"/>
      <c r="AP199" s="251"/>
      <c r="AQ199" s="251"/>
      <c r="AR199" s="251"/>
      <c r="AS199" s="251"/>
      <c r="AT199" s="251"/>
      <c r="AU199" s="251"/>
      <c r="AV199" s="251"/>
      <c r="AW199" s="251"/>
      <c r="AX199" s="251"/>
      <c r="AY199" s="251"/>
      <c r="AZ199" s="251"/>
      <c r="BA199" s="251"/>
      <c r="BB199" s="251"/>
      <c r="BC199" s="251"/>
      <c r="BD199" s="251"/>
      <c r="BE199" s="251"/>
      <c r="BF199" s="251"/>
      <c r="BG199" s="251"/>
      <c r="BH199" s="251"/>
      <c r="BI199" s="532">
        <v>0</v>
      </c>
      <c r="BJ199" s="537"/>
      <c r="BK199" s="251"/>
      <c r="BL199" s="532">
        <v>0</v>
      </c>
      <c r="BM199" s="532">
        <v>0</v>
      </c>
    </row>
    <row r="200" spans="1:65" s="643" customFormat="1" ht="12.75">
      <c r="A200" s="538" t="s">
        <v>283</v>
      </c>
      <c r="B200" s="539" t="s">
        <v>112</v>
      </c>
      <c r="C200" s="540" t="s">
        <v>999</v>
      </c>
      <c r="D200" s="541">
        <v>0</v>
      </c>
      <c r="E200" s="441">
        <v>0</v>
      </c>
      <c r="F200" s="441">
        <v>0</v>
      </c>
      <c r="G200" s="441">
        <v>0</v>
      </c>
      <c r="H200" s="441">
        <v>0</v>
      </c>
      <c r="I200" s="441">
        <v>0</v>
      </c>
      <c r="J200" s="441">
        <v>0</v>
      </c>
      <c r="K200" s="441">
        <v>0</v>
      </c>
      <c r="L200" s="441">
        <v>0</v>
      </c>
      <c r="M200" s="441">
        <v>0</v>
      </c>
      <c r="N200" s="441">
        <v>0</v>
      </c>
      <c r="O200" s="441">
        <v>0</v>
      </c>
      <c r="P200" s="441">
        <v>0</v>
      </c>
      <c r="Q200" s="441">
        <v>0</v>
      </c>
      <c r="R200" s="441">
        <v>0</v>
      </c>
      <c r="S200" s="441">
        <v>0</v>
      </c>
      <c r="T200" s="441">
        <v>0</v>
      </c>
      <c r="U200" s="441">
        <v>0</v>
      </c>
      <c r="V200" s="441">
        <v>0</v>
      </c>
      <c r="W200" s="441">
        <v>0</v>
      </c>
      <c r="X200" s="441">
        <v>0</v>
      </c>
      <c r="Y200" s="441">
        <v>0</v>
      </c>
      <c r="Z200" s="441">
        <v>0</v>
      </c>
      <c r="AA200" s="441">
        <v>0</v>
      </c>
      <c r="AB200" s="441">
        <v>0</v>
      </c>
      <c r="AC200" s="441">
        <v>0</v>
      </c>
      <c r="AD200" s="441">
        <v>0</v>
      </c>
      <c r="AE200" s="441">
        <v>0</v>
      </c>
      <c r="AF200" s="441">
        <v>0</v>
      </c>
      <c r="AG200" s="441">
        <v>0</v>
      </c>
      <c r="AH200" s="441">
        <v>0</v>
      </c>
      <c r="AI200" s="441">
        <v>0</v>
      </c>
      <c r="AJ200" s="441">
        <v>0</v>
      </c>
      <c r="AK200" s="337">
        <v>0</v>
      </c>
      <c r="AL200" s="541">
        <v>0</v>
      </c>
      <c r="AM200" s="441">
        <v>0</v>
      </c>
      <c r="AN200" s="441">
        <v>0</v>
      </c>
      <c r="AO200" s="441">
        <v>0</v>
      </c>
      <c r="AP200" s="441">
        <v>0</v>
      </c>
      <c r="AQ200" s="441">
        <v>0</v>
      </c>
      <c r="AR200" s="441">
        <v>0</v>
      </c>
      <c r="AS200" s="441">
        <v>0</v>
      </c>
      <c r="AT200" s="441">
        <v>0</v>
      </c>
      <c r="AU200" s="441">
        <v>0</v>
      </c>
      <c r="AV200" s="441">
        <v>0</v>
      </c>
      <c r="AW200" s="441">
        <v>0</v>
      </c>
      <c r="AX200" s="441">
        <v>0</v>
      </c>
      <c r="AY200" s="441">
        <v>0</v>
      </c>
      <c r="AZ200" s="441">
        <v>0</v>
      </c>
      <c r="BA200" s="441">
        <v>0</v>
      </c>
      <c r="BB200" s="441">
        <v>0</v>
      </c>
      <c r="BC200" s="441">
        <v>0</v>
      </c>
      <c r="BD200" s="441">
        <v>0</v>
      </c>
      <c r="BE200" s="441">
        <v>0</v>
      </c>
      <c r="BF200" s="441">
        <v>0</v>
      </c>
      <c r="BG200" s="441">
        <v>0</v>
      </c>
      <c r="BH200" s="441">
        <v>0</v>
      </c>
      <c r="BI200" s="337">
        <v>0</v>
      </c>
      <c r="BJ200" s="442">
        <v>0</v>
      </c>
      <c r="BK200" s="441">
        <v>0</v>
      </c>
      <c r="BL200" s="337">
        <v>0</v>
      </c>
      <c r="BM200" s="337">
        <v>0</v>
      </c>
    </row>
    <row r="201" spans="1:65" s="644" customFormat="1" ht="12.75">
      <c r="A201" s="534"/>
      <c r="B201" s="535"/>
      <c r="C201" s="536"/>
      <c r="D201" s="440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1"/>
      <c r="Z201" s="251"/>
      <c r="AA201" s="251"/>
      <c r="AB201" s="251"/>
      <c r="AC201" s="251"/>
      <c r="AD201" s="251"/>
      <c r="AE201" s="251"/>
      <c r="AF201" s="251"/>
      <c r="AG201" s="251"/>
      <c r="AH201" s="251"/>
      <c r="AI201" s="251"/>
      <c r="AJ201" s="251"/>
      <c r="AK201" s="532">
        <v>0</v>
      </c>
      <c r="AL201" s="440"/>
      <c r="AM201" s="251"/>
      <c r="AN201" s="251"/>
      <c r="AO201" s="251"/>
      <c r="AP201" s="251"/>
      <c r="AQ201" s="251"/>
      <c r="AR201" s="251"/>
      <c r="AS201" s="251"/>
      <c r="AT201" s="251"/>
      <c r="AU201" s="251"/>
      <c r="AV201" s="251"/>
      <c r="AW201" s="251"/>
      <c r="AX201" s="251"/>
      <c r="AY201" s="251"/>
      <c r="AZ201" s="251"/>
      <c r="BA201" s="251"/>
      <c r="BB201" s="251"/>
      <c r="BC201" s="251"/>
      <c r="BD201" s="251"/>
      <c r="BE201" s="251"/>
      <c r="BF201" s="251"/>
      <c r="BG201" s="251"/>
      <c r="BH201" s="251"/>
      <c r="BI201" s="532">
        <v>0</v>
      </c>
      <c r="BJ201" s="537"/>
      <c r="BK201" s="251"/>
      <c r="BL201" s="532">
        <v>0</v>
      </c>
      <c r="BM201" s="532">
        <v>0</v>
      </c>
    </row>
    <row r="202" spans="1:65" s="644" customFormat="1" ht="12.75">
      <c r="A202" s="534"/>
      <c r="B202" s="535"/>
      <c r="C202" s="536"/>
      <c r="D202" s="440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1"/>
      <c r="Z202" s="251"/>
      <c r="AA202" s="251"/>
      <c r="AB202" s="251"/>
      <c r="AC202" s="251"/>
      <c r="AD202" s="251"/>
      <c r="AE202" s="251"/>
      <c r="AF202" s="251"/>
      <c r="AG202" s="251"/>
      <c r="AH202" s="251"/>
      <c r="AI202" s="251"/>
      <c r="AJ202" s="251"/>
      <c r="AK202" s="532">
        <v>0</v>
      </c>
      <c r="AL202" s="440"/>
      <c r="AM202" s="251"/>
      <c r="AN202" s="251"/>
      <c r="AO202" s="251"/>
      <c r="AP202" s="251"/>
      <c r="AQ202" s="251"/>
      <c r="AR202" s="251"/>
      <c r="AS202" s="251"/>
      <c r="AT202" s="251"/>
      <c r="AU202" s="251"/>
      <c r="AV202" s="251"/>
      <c r="AW202" s="251"/>
      <c r="AX202" s="251"/>
      <c r="AY202" s="251"/>
      <c r="AZ202" s="251"/>
      <c r="BA202" s="251"/>
      <c r="BB202" s="251"/>
      <c r="BC202" s="251"/>
      <c r="BD202" s="251"/>
      <c r="BE202" s="251"/>
      <c r="BF202" s="251"/>
      <c r="BG202" s="251"/>
      <c r="BH202" s="251"/>
      <c r="BI202" s="532">
        <v>0</v>
      </c>
      <c r="BJ202" s="537"/>
      <c r="BK202" s="251"/>
      <c r="BL202" s="532">
        <v>0</v>
      </c>
      <c r="BM202" s="532">
        <v>0</v>
      </c>
    </row>
    <row r="203" spans="1:65" s="644" customFormat="1" ht="12.75">
      <c r="A203" s="534"/>
      <c r="B203" s="535"/>
      <c r="C203" s="536"/>
      <c r="D203" s="440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1"/>
      <c r="Z203" s="251"/>
      <c r="AA203" s="251"/>
      <c r="AB203" s="251"/>
      <c r="AC203" s="251"/>
      <c r="AD203" s="251"/>
      <c r="AE203" s="251"/>
      <c r="AF203" s="251"/>
      <c r="AG203" s="251"/>
      <c r="AH203" s="251"/>
      <c r="AI203" s="251"/>
      <c r="AJ203" s="251"/>
      <c r="AK203" s="532">
        <v>0</v>
      </c>
      <c r="AL203" s="440"/>
      <c r="AM203" s="251"/>
      <c r="AN203" s="251"/>
      <c r="AO203" s="251"/>
      <c r="AP203" s="251"/>
      <c r="AQ203" s="251"/>
      <c r="AR203" s="251"/>
      <c r="AS203" s="251"/>
      <c r="AT203" s="251"/>
      <c r="AU203" s="251"/>
      <c r="AV203" s="251"/>
      <c r="AW203" s="251"/>
      <c r="AX203" s="251"/>
      <c r="AY203" s="251"/>
      <c r="AZ203" s="251"/>
      <c r="BA203" s="251"/>
      <c r="BB203" s="251"/>
      <c r="BC203" s="251"/>
      <c r="BD203" s="251"/>
      <c r="BE203" s="251"/>
      <c r="BF203" s="251"/>
      <c r="BG203" s="251"/>
      <c r="BH203" s="251"/>
      <c r="BI203" s="532">
        <v>0</v>
      </c>
      <c r="BJ203" s="537"/>
      <c r="BK203" s="251"/>
      <c r="BL203" s="532">
        <v>0</v>
      </c>
      <c r="BM203" s="532">
        <v>0</v>
      </c>
    </row>
    <row r="204" spans="1:65" s="643" customFormat="1" ht="12.75">
      <c r="A204" s="538" t="s">
        <v>1000</v>
      </c>
      <c r="B204" s="539" t="s">
        <v>1001</v>
      </c>
      <c r="C204" s="540" t="s">
        <v>531</v>
      </c>
      <c r="D204" s="541">
        <v>0</v>
      </c>
      <c r="E204" s="441">
        <v>15000</v>
      </c>
      <c r="F204" s="441">
        <v>0</v>
      </c>
      <c r="G204" s="441">
        <v>0</v>
      </c>
      <c r="H204" s="441">
        <v>0</v>
      </c>
      <c r="I204" s="441">
        <v>0</v>
      </c>
      <c r="J204" s="441">
        <v>0</v>
      </c>
      <c r="K204" s="441">
        <v>0</v>
      </c>
      <c r="L204" s="441">
        <v>0</v>
      </c>
      <c r="M204" s="441">
        <v>0</v>
      </c>
      <c r="N204" s="441">
        <v>0</v>
      </c>
      <c r="O204" s="441">
        <v>0</v>
      </c>
      <c r="P204" s="441">
        <v>0</v>
      </c>
      <c r="Q204" s="441">
        <v>0</v>
      </c>
      <c r="R204" s="441">
        <v>0</v>
      </c>
      <c r="S204" s="441">
        <v>0</v>
      </c>
      <c r="T204" s="441">
        <v>0</v>
      </c>
      <c r="U204" s="441">
        <v>10160</v>
      </c>
      <c r="V204" s="441">
        <v>0</v>
      </c>
      <c r="W204" s="441">
        <v>0</v>
      </c>
      <c r="X204" s="441">
        <v>0</v>
      </c>
      <c r="Y204" s="441">
        <v>0</v>
      </c>
      <c r="Z204" s="441">
        <v>0</v>
      </c>
      <c r="AA204" s="441">
        <v>0</v>
      </c>
      <c r="AB204" s="441">
        <v>0</v>
      </c>
      <c r="AC204" s="441">
        <v>0</v>
      </c>
      <c r="AD204" s="441">
        <v>0</v>
      </c>
      <c r="AE204" s="441">
        <v>0</v>
      </c>
      <c r="AF204" s="441">
        <v>0</v>
      </c>
      <c r="AG204" s="441">
        <v>0</v>
      </c>
      <c r="AH204" s="441">
        <v>0</v>
      </c>
      <c r="AI204" s="441">
        <v>0</v>
      </c>
      <c r="AJ204" s="441">
        <v>0</v>
      </c>
      <c r="AK204" s="337">
        <v>25160</v>
      </c>
      <c r="AL204" s="541">
        <v>0</v>
      </c>
      <c r="AM204" s="441">
        <v>0</v>
      </c>
      <c r="AN204" s="441">
        <v>0</v>
      </c>
      <c r="AO204" s="441">
        <v>0</v>
      </c>
      <c r="AP204" s="441">
        <v>0</v>
      </c>
      <c r="AQ204" s="441">
        <v>0</v>
      </c>
      <c r="AR204" s="441">
        <v>0</v>
      </c>
      <c r="AS204" s="441">
        <v>0</v>
      </c>
      <c r="AT204" s="441">
        <v>0</v>
      </c>
      <c r="AU204" s="441">
        <v>0</v>
      </c>
      <c r="AV204" s="441">
        <v>0</v>
      </c>
      <c r="AW204" s="441">
        <v>0</v>
      </c>
      <c r="AX204" s="441">
        <v>0</v>
      </c>
      <c r="AY204" s="441">
        <v>0</v>
      </c>
      <c r="AZ204" s="441">
        <v>0</v>
      </c>
      <c r="BA204" s="441">
        <v>0</v>
      </c>
      <c r="BB204" s="441">
        <v>0</v>
      </c>
      <c r="BC204" s="441">
        <v>20000</v>
      </c>
      <c r="BD204" s="441">
        <v>0</v>
      </c>
      <c r="BE204" s="441">
        <v>0</v>
      </c>
      <c r="BF204" s="441">
        <v>0</v>
      </c>
      <c r="BG204" s="441">
        <v>0</v>
      </c>
      <c r="BH204" s="441">
        <v>0</v>
      </c>
      <c r="BI204" s="337">
        <v>20000</v>
      </c>
      <c r="BJ204" s="442">
        <v>0</v>
      </c>
      <c r="BK204" s="441">
        <v>0</v>
      </c>
      <c r="BL204" s="337">
        <v>0</v>
      </c>
      <c r="BM204" s="337">
        <v>45160</v>
      </c>
    </row>
    <row r="205" spans="1:65" ht="25.5" customHeight="1">
      <c r="A205" s="534"/>
      <c r="B205" s="535"/>
      <c r="C205" s="560" t="s">
        <v>1106</v>
      </c>
      <c r="D205" s="440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1"/>
      <c r="Z205" s="251"/>
      <c r="AA205" s="251"/>
      <c r="AB205" s="251">
        <v>0</v>
      </c>
      <c r="AC205" s="251"/>
      <c r="AD205" s="251"/>
      <c r="AE205" s="251"/>
      <c r="AF205" s="251"/>
      <c r="AG205" s="251"/>
      <c r="AH205" s="251"/>
      <c r="AI205" s="251"/>
      <c r="AJ205" s="251"/>
      <c r="AK205" s="532">
        <v>0</v>
      </c>
      <c r="AL205" s="440"/>
      <c r="AM205" s="251"/>
      <c r="AN205" s="251"/>
      <c r="AO205" s="251"/>
      <c r="AP205" s="251"/>
      <c r="AQ205" s="251"/>
      <c r="AR205" s="251"/>
      <c r="AS205" s="251"/>
      <c r="AT205" s="251"/>
      <c r="AU205" s="251"/>
      <c r="AV205" s="251"/>
      <c r="AW205" s="251"/>
      <c r="AX205" s="251"/>
      <c r="AY205" s="251"/>
      <c r="AZ205" s="251"/>
      <c r="BA205" s="251"/>
      <c r="BB205" s="251"/>
      <c r="BC205" s="251"/>
      <c r="BD205" s="251"/>
      <c r="BE205" s="251"/>
      <c r="BF205" s="251"/>
      <c r="BG205" s="251"/>
      <c r="BH205" s="251"/>
      <c r="BI205" s="532">
        <v>0</v>
      </c>
      <c r="BJ205" s="537"/>
      <c r="BK205" s="251"/>
      <c r="BL205" s="532">
        <v>0</v>
      </c>
      <c r="BM205" s="532">
        <v>0</v>
      </c>
    </row>
    <row r="206" spans="1:65" ht="25.5">
      <c r="A206" s="534"/>
      <c r="B206" s="535"/>
      <c r="C206" s="536" t="s">
        <v>1135</v>
      </c>
      <c r="D206" s="440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1"/>
      <c r="Z206" s="251"/>
      <c r="AA206" s="251"/>
      <c r="AB206" s="251"/>
      <c r="AC206" s="251"/>
      <c r="AD206" s="251"/>
      <c r="AE206" s="251"/>
      <c r="AF206" s="251"/>
      <c r="AG206" s="251"/>
      <c r="AH206" s="251"/>
      <c r="AI206" s="251"/>
      <c r="AJ206" s="251"/>
      <c r="AK206" s="532">
        <v>0</v>
      </c>
      <c r="AL206" s="440"/>
      <c r="AM206" s="251"/>
      <c r="AN206" s="251"/>
      <c r="AO206" s="251"/>
      <c r="AP206" s="251"/>
      <c r="AQ206" s="251"/>
      <c r="AR206" s="251"/>
      <c r="AS206" s="251"/>
      <c r="AT206" s="251"/>
      <c r="AU206" s="251"/>
      <c r="AV206" s="251"/>
      <c r="AW206" s="251"/>
      <c r="AX206" s="251"/>
      <c r="AY206" s="251"/>
      <c r="AZ206" s="251"/>
      <c r="BA206" s="251"/>
      <c r="BB206" s="251"/>
      <c r="BC206" s="251">
        <v>5000</v>
      </c>
      <c r="BD206" s="251"/>
      <c r="BE206" s="251"/>
      <c r="BF206" s="251"/>
      <c r="BG206" s="251"/>
      <c r="BH206" s="251"/>
      <c r="BI206" s="532">
        <v>5000</v>
      </c>
      <c r="BJ206" s="537"/>
      <c r="BK206" s="251"/>
      <c r="BL206" s="532">
        <v>0</v>
      </c>
      <c r="BM206" s="532">
        <v>5000</v>
      </c>
    </row>
    <row r="207" spans="1:65" ht="25.5">
      <c r="A207" s="534"/>
      <c r="B207" s="535"/>
      <c r="C207" s="536" t="s">
        <v>1136</v>
      </c>
      <c r="D207" s="440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1"/>
      <c r="Z207" s="251"/>
      <c r="AA207" s="251"/>
      <c r="AB207" s="251"/>
      <c r="AC207" s="251"/>
      <c r="AD207" s="251"/>
      <c r="AE207" s="251"/>
      <c r="AF207" s="251"/>
      <c r="AG207" s="251"/>
      <c r="AH207" s="251"/>
      <c r="AI207" s="251"/>
      <c r="AJ207" s="251"/>
      <c r="AK207" s="532">
        <v>0</v>
      </c>
      <c r="AL207" s="440"/>
      <c r="AM207" s="251"/>
      <c r="AN207" s="251"/>
      <c r="AO207" s="251"/>
      <c r="AP207" s="251"/>
      <c r="AQ207" s="251"/>
      <c r="AR207" s="251"/>
      <c r="AS207" s="251"/>
      <c r="AT207" s="251"/>
      <c r="AU207" s="251"/>
      <c r="AV207" s="251"/>
      <c r="AW207" s="251"/>
      <c r="AX207" s="251"/>
      <c r="AY207" s="251"/>
      <c r="AZ207" s="251"/>
      <c r="BA207" s="251"/>
      <c r="BB207" s="251"/>
      <c r="BC207" s="251">
        <v>5000</v>
      </c>
      <c r="BD207" s="251"/>
      <c r="BE207" s="251"/>
      <c r="BF207" s="251"/>
      <c r="BG207" s="251"/>
      <c r="BH207" s="251"/>
      <c r="BI207" s="532">
        <v>5000</v>
      </c>
      <c r="BJ207" s="537"/>
      <c r="BK207" s="251"/>
      <c r="BL207" s="532">
        <v>0</v>
      </c>
      <c r="BM207" s="532">
        <v>5000</v>
      </c>
    </row>
    <row r="208" spans="1:65" ht="25.5">
      <c r="A208" s="534"/>
      <c r="B208" s="535"/>
      <c r="C208" s="536" t="s">
        <v>1137</v>
      </c>
      <c r="D208" s="440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1"/>
      <c r="Z208" s="251"/>
      <c r="AA208" s="251"/>
      <c r="AB208" s="251"/>
      <c r="AC208" s="251"/>
      <c r="AD208" s="251"/>
      <c r="AE208" s="251"/>
      <c r="AF208" s="251"/>
      <c r="AG208" s="251"/>
      <c r="AH208" s="251"/>
      <c r="AI208" s="251"/>
      <c r="AJ208" s="251"/>
      <c r="AK208" s="532">
        <v>0</v>
      </c>
      <c r="AL208" s="440"/>
      <c r="AM208" s="251"/>
      <c r="AN208" s="251"/>
      <c r="AO208" s="251"/>
      <c r="AP208" s="251"/>
      <c r="AQ208" s="251"/>
      <c r="AR208" s="251"/>
      <c r="AS208" s="251"/>
      <c r="AT208" s="251"/>
      <c r="AU208" s="251"/>
      <c r="AV208" s="251"/>
      <c r="AW208" s="251"/>
      <c r="AX208" s="251"/>
      <c r="AY208" s="251"/>
      <c r="AZ208" s="251"/>
      <c r="BA208" s="251"/>
      <c r="BB208" s="251"/>
      <c r="BC208" s="251">
        <v>2000</v>
      </c>
      <c r="BD208" s="251"/>
      <c r="BE208" s="251"/>
      <c r="BF208" s="251"/>
      <c r="BG208" s="251"/>
      <c r="BH208" s="251"/>
      <c r="BI208" s="532">
        <v>2000</v>
      </c>
      <c r="BJ208" s="537"/>
      <c r="BK208" s="251"/>
      <c r="BL208" s="532">
        <v>0</v>
      </c>
      <c r="BM208" s="532">
        <v>2000</v>
      </c>
    </row>
    <row r="209" spans="1:65" ht="25.5" customHeight="1">
      <c r="A209" s="534"/>
      <c r="B209" s="535"/>
      <c r="C209" s="536" t="s">
        <v>1138</v>
      </c>
      <c r="D209" s="440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251"/>
      <c r="Z209" s="251"/>
      <c r="AA209" s="251"/>
      <c r="AB209" s="251"/>
      <c r="AC209" s="251"/>
      <c r="AD209" s="251"/>
      <c r="AE209" s="251"/>
      <c r="AF209" s="251"/>
      <c r="AG209" s="251"/>
      <c r="AH209" s="251"/>
      <c r="AI209" s="251"/>
      <c r="AJ209" s="251"/>
      <c r="AK209" s="532">
        <v>0</v>
      </c>
      <c r="AL209" s="440"/>
      <c r="AM209" s="251"/>
      <c r="AN209" s="251"/>
      <c r="AO209" s="251"/>
      <c r="AP209" s="251"/>
      <c r="AQ209" s="251"/>
      <c r="AR209" s="251"/>
      <c r="AS209" s="251"/>
      <c r="AT209" s="251"/>
      <c r="AU209" s="251"/>
      <c r="AV209" s="251"/>
      <c r="AW209" s="251"/>
      <c r="AX209" s="251"/>
      <c r="AY209" s="251"/>
      <c r="AZ209" s="251"/>
      <c r="BA209" s="251"/>
      <c r="BB209" s="251"/>
      <c r="BC209" s="251">
        <v>8000</v>
      </c>
      <c r="BD209" s="251"/>
      <c r="BE209" s="251"/>
      <c r="BF209" s="251"/>
      <c r="BG209" s="251"/>
      <c r="BH209" s="251"/>
      <c r="BI209" s="532">
        <v>8000</v>
      </c>
      <c r="BJ209" s="537"/>
      <c r="BK209" s="251"/>
      <c r="BL209" s="532">
        <v>0</v>
      </c>
      <c r="BM209" s="532">
        <v>8000</v>
      </c>
    </row>
    <row r="210" spans="1:65" ht="12.75">
      <c r="A210" s="534"/>
      <c r="B210" s="535"/>
      <c r="C210" s="536" t="s">
        <v>1143</v>
      </c>
      <c r="D210" s="440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51"/>
      <c r="U210" s="251">
        <v>10160</v>
      </c>
      <c r="V210" s="251"/>
      <c r="W210" s="251"/>
      <c r="X210" s="251"/>
      <c r="Y210" s="251"/>
      <c r="Z210" s="251"/>
      <c r="AA210" s="251"/>
      <c r="AB210" s="251"/>
      <c r="AC210" s="251"/>
      <c r="AD210" s="251"/>
      <c r="AE210" s="251"/>
      <c r="AF210" s="251"/>
      <c r="AG210" s="251"/>
      <c r="AH210" s="251"/>
      <c r="AI210" s="251"/>
      <c r="AJ210" s="251"/>
      <c r="AK210" s="532">
        <v>10160</v>
      </c>
      <c r="AL210" s="440"/>
      <c r="AM210" s="251"/>
      <c r="AN210" s="251"/>
      <c r="AO210" s="251"/>
      <c r="AP210" s="251"/>
      <c r="AQ210" s="251"/>
      <c r="AR210" s="251"/>
      <c r="AS210" s="251"/>
      <c r="AT210" s="251"/>
      <c r="AU210" s="251"/>
      <c r="AV210" s="251"/>
      <c r="AW210" s="251"/>
      <c r="AX210" s="251"/>
      <c r="AY210" s="251"/>
      <c r="AZ210" s="251"/>
      <c r="BA210" s="251"/>
      <c r="BB210" s="251"/>
      <c r="BC210" s="251"/>
      <c r="BD210" s="251"/>
      <c r="BE210" s="251"/>
      <c r="BF210" s="251"/>
      <c r="BG210" s="251"/>
      <c r="BH210" s="251"/>
      <c r="BI210" s="532">
        <v>0</v>
      </c>
      <c r="BJ210" s="537"/>
      <c r="BK210" s="251"/>
      <c r="BL210" s="532">
        <v>0</v>
      </c>
      <c r="BM210" s="532">
        <v>10160</v>
      </c>
    </row>
    <row r="211" spans="1:65" ht="12.75">
      <c r="A211" s="534"/>
      <c r="B211" s="535"/>
      <c r="C211" s="536" t="s">
        <v>1196</v>
      </c>
      <c r="D211" s="440"/>
      <c r="E211" s="251">
        <v>15000</v>
      </c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1"/>
      <c r="Z211" s="251"/>
      <c r="AA211" s="251"/>
      <c r="AB211" s="251"/>
      <c r="AC211" s="251"/>
      <c r="AD211" s="251"/>
      <c r="AE211" s="251"/>
      <c r="AF211" s="251"/>
      <c r="AG211" s="251"/>
      <c r="AH211" s="251"/>
      <c r="AI211" s="251"/>
      <c r="AJ211" s="251"/>
      <c r="AK211" s="532">
        <v>15000</v>
      </c>
      <c r="AL211" s="440"/>
      <c r="AM211" s="251"/>
      <c r="AN211" s="251"/>
      <c r="AO211" s="251"/>
      <c r="AP211" s="251"/>
      <c r="AQ211" s="251"/>
      <c r="AR211" s="251"/>
      <c r="AS211" s="251"/>
      <c r="AT211" s="251"/>
      <c r="AU211" s="251"/>
      <c r="AV211" s="251"/>
      <c r="AW211" s="251"/>
      <c r="AX211" s="251"/>
      <c r="AY211" s="251"/>
      <c r="AZ211" s="251"/>
      <c r="BA211" s="251"/>
      <c r="BB211" s="251"/>
      <c r="BC211" s="251"/>
      <c r="BD211" s="251"/>
      <c r="BE211" s="251"/>
      <c r="BF211" s="251"/>
      <c r="BG211" s="251"/>
      <c r="BH211" s="251"/>
      <c r="BI211" s="532">
        <v>0</v>
      </c>
      <c r="BJ211" s="537"/>
      <c r="BK211" s="251"/>
      <c r="BL211" s="532">
        <v>0</v>
      </c>
      <c r="BM211" s="532">
        <v>15000</v>
      </c>
    </row>
    <row r="212" spans="1:65" ht="12.75">
      <c r="A212" s="534"/>
      <c r="B212" s="535"/>
      <c r="C212" s="536"/>
      <c r="D212" s="440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1"/>
      <c r="Z212" s="251"/>
      <c r="AA212" s="251"/>
      <c r="AB212" s="251"/>
      <c r="AC212" s="251"/>
      <c r="AD212" s="251"/>
      <c r="AE212" s="251"/>
      <c r="AF212" s="251"/>
      <c r="AG212" s="251"/>
      <c r="AH212" s="251"/>
      <c r="AI212" s="251"/>
      <c r="AJ212" s="251"/>
      <c r="AK212" s="532">
        <v>0</v>
      </c>
      <c r="AL212" s="440"/>
      <c r="AM212" s="251"/>
      <c r="AN212" s="251"/>
      <c r="AO212" s="251"/>
      <c r="AP212" s="251"/>
      <c r="AQ212" s="251"/>
      <c r="AR212" s="251"/>
      <c r="AS212" s="251"/>
      <c r="AT212" s="251"/>
      <c r="AU212" s="251"/>
      <c r="AV212" s="251"/>
      <c r="AW212" s="251"/>
      <c r="AX212" s="251"/>
      <c r="AY212" s="251"/>
      <c r="AZ212" s="251"/>
      <c r="BA212" s="251"/>
      <c r="BB212" s="251"/>
      <c r="BC212" s="251"/>
      <c r="BD212" s="251"/>
      <c r="BE212" s="251"/>
      <c r="BF212" s="251"/>
      <c r="BG212" s="251"/>
      <c r="BH212" s="251"/>
      <c r="BI212" s="532">
        <v>0</v>
      </c>
      <c r="BJ212" s="537"/>
      <c r="BK212" s="251"/>
      <c r="BL212" s="532">
        <v>0</v>
      </c>
      <c r="BM212" s="532">
        <v>0</v>
      </c>
    </row>
    <row r="213" spans="1:65" ht="12.75">
      <c r="A213" s="534"/>
      <c r="B213" s="535"/>
      <c r="C213" s="536"/>
      <c r="D213" s="440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1"/>
      <c r="Z213" s="251"/>
      <c r="AA213" s="251"/>
      <c r="AB213" s="251"/>
      <c r="AC213" s="251"/>
      <c r="AD213" s="251"/>
      <c r="AE213" s="251"/>
      <c r="AF213" s="251"/>
      <c r="AG213" s="251"/>
      <c r="AH213" s="251"/>
      <c r="AI213" s="251"/>
      <c r="AJ213" s="251"/>
      <c r="AK213" s="532">
        <v>0</v>
      </c>
      <c r="AL213" s="440"/>
      <c r="AM213" s="251"/>
      <c r="AN213" s="251"/>
      <c r="AO213" s="251"/>
      <c r="AP213" s="251"/>
      <c r="AQ213" s="251"/>
      <c r="AR213" s="251"/>
      <c r="AS213" s="251"/>
      <c r="AT213" s="251"/>
      <c r="AU213" s="251"/>
      <c r="AV213" s="251"/>
      <c r="AW213" s="251"/>
      <c r="AX213" s="251"/>
      <c r="AY213" s="251"/>
      <c r="AZ213" s="251"/>
      <c r="BA213" s="251"/>
      <c r="BB213" s="251"/>
      <c r="BC213" s="251"/>
      <c r="BD213" s="251"/>
      <c r="BE213" s="251"/>
      <c r="BF213" s="251"/>
      <c r="BG213" s="251"/>
      <c r="BH213" s="251"/>
      <c r="BI213" s="532">
        <v>0</v>
      </c>
      <c r="BJ213" s="537"/>
      <c r="BK213" s="251"/>
      <c r="BL213" s="532">
        <v>0</v>
      </c>
      <c r="BM213" s="532">
        <v>0</v>
      </c>
    </row>
    <row r="214" spans="1:65" ht="12.75">
      <c r="A214" s="534"/>
      <c r="B214" s="535"/>
      <c r="C214" s="536"/>
      <c r="D214" s="440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  <c r="AA214" s="251"/>
      <c r="AB214" s="251"/>
      <c r="AC214" s="251"/>
      <c r="AD214" s="251"/>
      <c r="AE214" s="251"/>
      <c r="AF214" s="251"/>
      <c r="AG214" s="251"/>
      <c r="AH214" s="251"/>
      <c r="AI214" s="251"/>
      <c r="AJ214" s="251"/>
      <c r="AK214" s="532">
        <v>0</v>
      </c>
      <c r="AL214" s="440"/>
      <c r="AM214" s="251"/>
      <c r="AN214" s="251"/>
      <c r="AO214" s="251"/>
      <c r="AP214" s="251"/>
      <c r="AQ214" s="251"/>
      <c r="AR214" s="251"/>
      <c r="AS214" s="251"/>
      <c r="AT214" s="251"/>
      <c r="AU214" s="251"/>
      <c r="AV214" s="251"/>
      <c r="AW214" s="251"/>
      <c r="AX214" s="251"/>
      <c r="AY214" s="251"/>
      <c r="AZ214" s="251"/>
      <c r="BA214" s="251"/>
      <c r="BB214" s="251"/>
      <c r="BC214" s="251"/>
      <c r="BD214" s="251"/>
      <c r="BE214" s="251"/>
      <c r="BF214" s="251"/>
      <c r="BG214" s="251"/>
      <c r="BH214" s="251"/>
      <c r="BI214" s="532">
        <v>0</v>
      </c>
      <c r="BJ214" s="537"/>
      <c r="BK214" s="251"/>
      <c r="BL214" s="532">
        <v>0</v>
      </c>
      <c r="BM214" s="532">
        <v>0</v>
      </c>
    </row>
    <row r="215" spans="1:65" ht="12.75">
      <c r="A215" s="534"/>
      <c r="B215" s="535"/>
      <c r="C215" s="536"/>
      <c r="D215" s="440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251"/>
      <c r="Z215" s="251"/>
      <c r="AA215" s="251"/>
      <c r="AB215" s="251"/>
      <c r="AC215" s="251"/>
      <c r="AD215" s="251"/>
      <c r="AE215" s="251"/>
      <c r="AF215" s="251"/>
      <c r="AG215" s="251"/>
      <c r="AH215" s="251"/>
      <c r="AI215" s="251"/>
      <c r="AJ215" s="251"/>
      <c r="AK215" s="532">
        <v>0</v>
      </c>
      <c r="AL215" s="440"/>
      <c r="AM215" s="251"/>
      <c r="AN215" s="251"/>
      <c r="AO215" s="251"/>
      <c r="AP215" s="251"/>
      <c r="AQ215" s="251"/>
      <c r="AR215" s="251"/>
      <c r="AS215" s="251"/>
      <c r="AT215" s="251"/>
      <c r="AU215" s="251"/>
      <c r="AV215" s="251"/>
      <c r="AW215" s="251"/>
      <c r="AX215" s="251"/>
      <c r="AY215" s="251"/>
      <c r="AZ215" s="251"/>
      <c r="BA215" s="251"/>
      <c r="BB215" s="251"/>
      <c r="BC215" s="251"/>
      <c r="BD215" s="251"/>
      <c r="BE215" s="251"/>
      <c r="BF215" s="251"/>
      <c r="BG215" s="251"/>
      <c r="BH215" s="251"/>
      <c r="BI215" s="532">
        <v>0</v>
      </c>
      <c r="BJ215" s="537"/>
      <c r="BK215" s="251"/>
      <c r="BL215" s="532">
        <v>0</v>
      </c>
      <c r="BM215" s="532">
        <v>0</v>
      </c>
    </row>
    <row r="216" spans="1:65" ht="13.5" thickBot="1">
      <c r="A216" s="534"/>
      <c r="B216" s="535"/>
      <c r="C216" s="536"/>
      <c r="D216" s="440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251"/>
      <c r="AH216" s="251"/>
      <c r="AI216" s="251"/>
      <c r="AJ216" s="251"/>
      <c r="AK216" s="532">
        <v>0</v>
      </c>
      <c r="AL216" s="440"/>
      <c r="AM216" s="251"/>
      <c r="AN216" s="251"/>
      <c r="AO216" s="251"/>
      <c r="AP216" s="251"/>
      <c r="AQ216" s="251"/>
      <c r="AR216" s="251"/>
      <c r="AS216" s="251"/>
      <c r="AT216" s="251"/>
      <c r="AU216" s="251"/>
      <c r="AV216" s="251"/>
      <c r="AW216" s="251"/>
      <c r="AX216" s="251"/>
      <c r="AY216" s="251"/>
      <c r="AZ216" s="251"/>
      <c r="BA216" s="251"/>
      <c r="BB216" s="251"/>
      <c r="BC216" s="251"/>
      <c r="BD216" s="251"/>
      <c r="BE216" s="251"/>
      <c r="BF216" s="251"/>
      <c r="BG216" s="251"/>
      <c r="BH216" s="251"/>
      <c r="BI216" s="532">
        <v>0</v>
      </c>
      <c r="BJ216" s="537"/>
      <c r="BK216" s="251"/>
      <c r="BL216" s="532">
        <v>0</v>
      </c>
      <c r="BM216" s="532">
        <v>0</v>
      </c>
    </row>
    <row r="217" spans="1:65" ht="16.5" customHeight="1" thickBot="1">
      <c r="A217" s="552" t="s">
        <v>284</v>
      </c>
      <c r="B217" s="553"/>
      <c r="C217" s="554" t="s">
        <v>934</v>
      </c>
      <c r="D217" s="555">
        <v>0</v>
      </c>
      <c r="E217" s="556">
        <v>15000</v>
      </c>
      <c r="F217" s="556">
        <v>0</v>
      </c>
      <c r="G217" s="556">
        <v>0</v>
      </c>
      <c r="H217" s="556">
        <v>0</v>
      </c>
      <c r="I217" s="556">
        <v>0</v>
      </c>
      <c r="J217" s="556">
        <v>0</v>
      </c>
      <c r="K217" s="556">
        <v>0</v>
      </c>
      <c r="L217" s="556">
        <v>0</v>
      </c>
      <c r="M217" s="556">
        <v>0</v>
      </c>
      <c r="N217" s="556">
        <v>0</v>
      </c>
      <c r="O217" s="556">
        <v>0</v>
      </c>
      <c r="P217" s="556">
        <v>0</v>
      </c>
      <c r="Q217" s="556">
        <v>0</v>
      </c>
      <c r="R217" s="556">
        <v>0</v>
      </c>
      <c r="S217" s="556">
        <v>0</v>
      </c>
      <c r="T217" s="556">
        <v>82317</v>
      </c>
      <c r="U217" s="556">
        <v>349860</v>
      </c>
      <c r="V217" s="556">
        <v>0</v>
      </c>
      <c r="W217" s="556">
        <v>0</v>
      </c>
      <c r="X217" s="556">
        <v>0</v>
      </c>
      <c r="Y217" s="556">
        <v>0</v>
      </c>
      <c r="Z217" s="556">
        <v>708</v>
      </c>
      <c r="AA217" s="556">
        <v>0</v>
      </c>
      <c r="AB217" s="556">
        <v>0</v>
      </c>
      <c r="AC217" s="556">
        <v>0</v>
      </c>
      <c r="AD217" s="556">
        <v>0</v>
      </c>
      <c r="AE217" s="556">
        <v>0</v>
      </c>
      <c r="AF217" s="556">
        <v>0</v>
      </c>
      <c r="AG217" s="556">
        <v>0</v>
      </c>
      <c r="AH217" s="556">
        <v>0</v>
      </c>
      <c r="AI217" s="556">
        <v>0</v>
      </c>
      <c r="AJ217" s="556">
        <v>0</v>
      </c>
      <c r="AK217" s="557">
        <v>447885</v>
      </c>
      <c r="AL217" s="558">
        <v>0</v>
      </c>
      <c r="AM217" s="556">
        <v>0</v>
      </c>
      <c r="AN217" s="556">
        <v>0</v>
      </c>
      <c r="AO217" s="556">
        <v>0</v>
      </c>
      <c r="AP217" s="556">
        <v>0</v>
      </c>
      <c r="AQ217" s="556">
        <v>0</v>
      </c>
      <c r="AR217" s="556">
        <v>0</v>
      </c>
      <c r="AS217" s="556">
        <v>0</v>
      </c>
      <c r="AT217" s="556">
        <v>16000</v>
      </c>
      <c r="AU217" s="556">
        <v>0</v>
      </c>
      <c r="AV217" s="556">
        <v>0</v>
      </c>
      <c r="AW217" s="556">
        <v>0</v>
      </c>
      <c r="AX217" s="556">
        <v>0</v>
      </c>
      <c r="AY217" s="556">
        <v>0</v>
      </c>
      <c r="AZ217" s="556">
        <v>0</v>
      </c>
      <c r="BA217" s="556">
        <v>0</v>
      </c>
      <c r="BB217" s="556">
        <v>0</v>
      </c>
      <c r="BC217" s="556">
        <v>20000</v>
      </c>
      <c r="BD217" s="556">
        <v>0</v>
      </c>
      <c r="BE217" s="556">
        <v>0</v>
      </c>
      <c r="BF217" s="556">
        <v>0</v>
      </c>
      <c r="BG217" s="556">
        <v>3000</v>
      </c>
      <c r="BH217" s="556">
        <v>0</v>
      </c>
      <c r="BI217" s="556">
        <v>39000</v>
      </c>
      <c r="BJ217" s="559">
        <v>0</v>
      </c>
      <c r="BK217" s="556">
        <v>0</v>
      </c>
      <c r="BL217" s="557">
        <v>0</v>
      </c>
      <c r="BM217" s="557">
        <v>486885</v>
      </c>
    </row>
    <row r="218" spans="1:65" ht="20.25" customHeight="1" thickBot="1">
      <c r="A218" s="561" t="s">
        <v>662</v>
      </c>
      <c r="B218" s="562"/>
      <c r="C218" s="563"/>
      <c r="D218" s="564">
        <v>10882</v>
      </c>
      <c r="E218" s="565">
        <v>103875</v>
      </c>
      <c r="F218" s="565">
        <v>0</v>
      </c>
      <c r="G218" s="565">
        <v>0</v>
      </c>
      <c r="H218" s="565">
        <v>0</v>
      </c>
      <c r="I218" s="565">
        <v>0</v>
      </c>
      <c r="J218" s="565">
        <v>2447</v>
      </c>
      <c r="K218" s="565">
        <v>1077</v>
      </c>
      <c r="L218" s="565">
        <v>0</v>
      </c>
      <c r="M218" s="565">
        <v>0</v>
      </c>
      <c r="N218" s="565">
        <v>0</v>
      </c>
      <c r="O218" s="565">
        <v>0</v>
      </c>
      <c r="P218" s="565">
        <v>0</v>
      </c>
      <c r="Q218" s="565">
        <v>15621</v>
      </c>
      <c r="R218" s="565">
        <v>0</v>
      </c>
      <c r="S218" s="565">
        <v>0</v>
      </c>
      <c r="T218" s="565">
        <v>82317</v>
      </c>
      <c r="U218" s="565">
        <v>358309</v>
      </c>
      <c r="V218" s="565">
        <v>0</v>
      </c>
      <c r="W218" s="565">
        <v>0</v>
      </c>
      <c r="X218" s="565">
        <v>864747</v>
      </c>
      <c r="Y218" s="565">
        <v>0</v>
      </c>
      <c r="Z218" s="565">
        <v>305037</v>
      </c>
      <c r="AA218" s="565">
        <v>0</v>
      </c>
      <c r="AB218" s="565">
        <v>59531</v>
      </c>
      <c r="AC218" s="565">
        <v>0</v>
      </c>
      <c r="AD218" s="565">
        <v>90195</v>
      </c>
      <c r="AE218" s="565">
        <v>0</v>
      </c>
      <c r="AF218" s="565">
        <v>0</v>
      </c>
      <c r="AG218" s="565">
        <v>0</v>
      </c>
      <c r="AH218" s="565">
        <v>0</v>
      </c>
      <c r="AI218" s="565">
        <v>0</v>
      </c>
      <c r="AJ218" s="565">
        <v>0</v>
      </c>
      <c r="AK218" s="566">
        <v>1894038</v>
      </c>
      <c r="AL218" s="567">
        <v>6200</v>
      </c>
      <c r="AM218" s="565">
        <v>0</v>
      </c>
      <c r="AN218" s="565">
        <v>1680</v>
      </c>
      <c r="AO218" s="565">
        <v>0</v>
      </c>
      <c r="AP218" s="565">
        <v>0</v>
      </c>
      <c r="AQ218" s="565">
        <v>0</v>
      </c>
      <c r="AR218" s="565">
        <v>8286</v>
      </c>
      <c r="AS218" s="565">
        <v>0</v>
      </c>
      <c r="AT218" s="565">
        <v>16000</v>
      </c>
      <c r="AU218" s="565">
        <v>5870</v>
      </c>
      <c r="AV218" s="565">
        <v>0</v>
      </c>
      <c r="AW218" s="565">
        <v>0</v>
      </c>
      <c r="AX218" s="565">
        <v>0</v>
      </c>
      <c r="AY218" s="565">
        <v>0</v>
      </c>
      <c r="AZ218" s="565">
        <v>0</v>
      </c>
      <c r="BA218" s="565">
        <v>0</v>
      </c>
      <c r="BB218" s="565">
        <v>0</v>
      </c>
      <c r="BC218" s="565">
        <v>20000</v>
      </c>
      <c r="BD218" s="565">
        <v>635</v>
      </c>
      <c r="BE218" s="565">
        <v>0</v>
      </c>
      <c r="BF218" s="565">
        <v>0</v>
      </c>
      <c r="BG218" s="565">
        <v>3000</v>
      </c>
      <c r="BH218" s="565">
        <v>0</v>
      </c>
      <c r="BI218" s="565">
        <v>61671</v>
      </c>
      <c r="BJ218" s="568">
        <v>0</v>
      </c>
      <c r="BK218" s="565">
        <v>0</v>
      </c>
      <c r="BL218" s="566">
        <v>0</v>
      </c>
      <c r="BM218" s="566">
        <v>1955709</v>
      </c>
    </row>
  </sheetData>
  <sheetProtection/>
  <mergeCells count="11">
    <mergeCell ref="A1:AK1"/>
    <mergeCell ref="A2:AK2"/>
    <mergeCell ref="A3:AK3"/>
    <mergeCell ref="AK6:AK9"/>
    <mergeCell ref="A5:A9"/>
    <mergeCell ref="BI6:BI9"/>
    <mergeCell ref="BL6:BL9"/>
    <mergeCell ref="BM6:BM9"/>
    <mergeCell ref="D5:BM5"/>
    <mergeCell ref="C5:C9"/>
    <mergeCell ref="B5:B9"/>
  </mergeCells>
  <printOptions horizontalCentered="1"/>
  <pageMargins left="0.03937007874015748" right="0.03937007874015748" top="0.7480314960629921" bottom="0.3937007874015748" header="0.1968503937007874" footer="0.1968503937007874"/>
  <pageSetup horizontalDpi="600" verticalDpi="600" orientation="landscape" paperSize="8" scale="60" r:id="rId1"/>
  <headerFooter>
    <oddHeader>&amp;R&amp;"Times New Roman,Normál"&amp;10 7. számú melléklet</oddHeader>
    <oddFooter>&amp;L&amp;"Times New Roman,Normál"&amp;10&amp;F&amp;R&amp;"Times New Roman,Normál"&amp;10&amp;P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8"/>
  <sheetViews>
    <sheetView zoomScalePageLayoutView="0" workbookViewId="0" topLeftCell="A1">
      <pane xSplit="3" ySplit="9" topLeftCell="R100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AB123" sqref="AB123"/>
    </sheetView>
  </sheetViews>
  <sheetFormatPr defaultColWidth="9.140625" defaultRowHeight="15"/>
  <cols>
    <col min="1" max="1" width="7.7109375" style="505" customWidth="1"/>
    <col min="2" max="2" width="9.7109375" style="505" customWidth="1"/>
    <col min="3" max="3" width="39.7109375" style="505" customWidth="1"/>
    <col min="4" max="6" width="9.140625" style="506" customWidth="1"/>
    <col min="7" max="8" width="0" style="506" hidden="1" customWidth="1"/>
    <col min="9" max="12" width="9.140625" style="506" customWidth="1"/>
    <col min="13" max="13" width="9.140625" style="507" customWidth="1"/>
    <col min="14" max="17" width="9.140625" style="506" customWidth="1"/>
    <col min="18" max="18" width="9.140625" style="507" customWidth="1"/>
    <col min="19" max="24" width="9.140625" style="506" customWidth="1"/>
    <col min="25" max="26" width="9.140625" style="507" customWidth="1"/>
    <col min="27" max="16384" width="9.140625" style="505" customWidth="1"/>
  </cols>
  <sheetData>
    <row r="1" spans="1:26" ht="12.75">
      <c r="A1" s="859" t="s">
        <v>971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506"/>
    </row>
    <row r="2" spans="1:26" ht="12.75">
      <c r="A2" s="859" t="s">
        <v>925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506"/>
    </row>
    <row r="3" spans="1:26" ht="12.75">
      <c r="A3" s="860" t="s">
        <v>571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506"/>
    </row>
    <row r="4" ht="13.5" thickBot="1"/>
    <row r="5" spans="1:26" ht="12.75">
      <c r="A5" s="786" t="s">
        <v>504</v>
      </c>
      <c r="B5" s="774" t="s">
        <v>505</v>
      </c>
      <c r="C5" s="873" t="s">
        <v>16</v>
      </c>
      <c r="D5" s="862" t="s">
        <v>968</v>
      </c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  <c r="X5" s="862"/>
      <c r="Y5" s="862"/>
      <c r="Z5" s="863"/>
    </row>
    <row r="6" spans="1:26" s="504" customFormat="1" ht="25.5" customHeight="1">
      <c r="A6" s="787"/>
      <c r="B6" s="775"/>
      <c r="C6" s="874"/>
      <c r="D6" s="515" t="s">
        <v>868</v>
      </c>
      <c r="E6" s="283" t="s">
        <v>805</v>
      </c>
      <c r="F6" s="283" t="s">
        <v>806</v>
      </c>
      <c r="G6" s="283" t="s">
        <v>807</v>
      </c>
      <c r="H6" s="283" t="s">
        <v>826</v>
      </c>
      <c r="I6" s="283" t="s">
        <v>808</v>
      </c>
      <c r="J6" s="283" t="s">
        <v>882</v>
      </c>
      <c r="K6" s="283" t="s">
        <v>920</v>
      </c>
      <c r="L6" s="283" t="s">
        <v>883</v>
      </c>
      <c r="M6" s="878" t="s">
        <v>614</v>
      </c>
      <c r="N6" s="515" t="s">
        <v>868</v>
      </c>
      <c r="O6" s="283" t="s">
        <v>847</v>
      </c>
      <c r="P6" s="283" t="s">
        <v>878</v>
      </c>
      <c r="Q6" s="283" t="s">
        <v>826</v>
      </c>
      <c r="R6" s="878" t="s">
        <v>616</v>
      </c>
      <c r="S6" s="431" t="s">
        <v>868</v>
      </c>
      <c r="T6" s="283" t="s">
        <v>826</v>
      </c>
      <c r="U6" s="283" t="s">
        <v>860</v>
      </c>
      <c r="V6" s="283" t="s">
        <v>859</v>
      </c>
      <c r="W6" s="283" t="s">
        <v>861</v>
      </c>
      <c r="X6" s="283" t="s">
        <v>890</v>
      </c>
      <c r="Y6" s="878" t="s">
        <v>615</v>
      </c>
      <c r="Z6" s="878" t="s">
        <v>601</v>
      </c>
    </row>
    <row r="7" spans="1:26" s="504" customFormat="1" ht="15" customHeight="1">
      <c r="A7" s="787"/>
      <c r="B7" s="775"/>
      <c r="C7" s="874"/>
      <c r="D7" s="515" t="s">
        <v>617</v>
      </c>
      <c r="E7" s="283" t="s">
        <v>776</v>
      </c>
      <c r="F7" s="321" t="s">
        <v>619</v>
      </c>
      <c r="G7" s="321" t="s">
        <v>621</v>
      </c>
      <c r="H7" s="321" t="s">
        <v>624</v>
      </c>
      <c r="I7" s="321" t="s">
        <v>626</v>
      </c>
      <c r="J7" s="321" t="s">
        <v>875</v>
      </c>
      <c r="K7" s="321" t="s">
        <v>640</v>
      </c>
      <c r="L7" s="321" t="s">
        <v>876</v>
      </c>
      <c r="M7" s="879"/>
      <c r="N7" s="515" t="s">
        <v>617</v>
      </c>
      <c r="O7" s="283" t="s">
        <v>618</v>
      </c>
      <c r="P7" s="259" t="s">
        <v>877</v>
      </c>
      <c r="Q7" s="321" t="s">
        <v>624</v>
      </c>
      <c r="R7" s="879"/>
      <c r="S7" s="431" t="s">
        <v>617</v>
      </c>
      <c r="T7" s="283" t="s">
        <v>624</v>
      </c>
      <c r="U7" s="283" t="s">
        <v>652</v>
      </c>
      <c r="V7" s="321" t="s">
        <v>653</v>
      </c>
      <c r="W7" s="321" t="s">
        <v>654</v>
      </c>
      <c r="X7" s="321" t="s">
        <v>655</v>
      </c>
      <c r="Y7" s="879"/>
      <c r="Z7" s="879"/>
    </row>
    <row r="8" spans="1:26" s="504" customFormat="1" ht="25.5">
      <c r="A8" s="787"/>
      <c r="B8" s="775"/>
      <c r="C8" s="874"/>
      <c r="D8" s="436"/>
      <c r="E8" s="432"/>
      <c r="F8" s="322"/>
      <c r="G8" s="322"/>
      <c r="H8" s="287"/>
      <c r="I8" s="322"/>
      <c r="J8" s="287"/>
      <c r="K8" s="321" t="s">
        <v>974</v>
      </c>
      <c r="L8" s="322"/>
      <c r="M8" s="879"/>
      <c r="N8" s="436"/>
      <c r="O8" s="283"/>
      <c r="P8" s="283" t="s">
        <v>975</v>
      </c>
      <c r="Q8" s="432"/>
      <c r="R8" s="879"/>
      <c r="S8" s="434"/>
      <c r="T8" s="284"/>
      <c r="U8" s="436"/>
      <c r="V8" s="436"/>
      <c r="W8" s="436"/>
      <c r="X8" s="287"/>
      <c r="Y8" s="879"/>
      <c r="Z8" s="879"/>
    </row>
    <row r="9" spans="1:26" s="504" customFormat="1" ht="18.75" customHeight="1" thickBot="1">
      <c r="A9" s="788"/>
      <c r="B9" s="776"/>
      <c r="C9" s="875"/>
      <c r="D9" s="323" t="s">
        <v>500</v>
      </c>
      <c r="E9" s="323" t="s">
        <v>500</v>
      </c>
      <c r="F9" s="323" t="s">
        <v>500</v>
      </c>
      <c r="G9" s="323" t="s">
        <v>500</v>
      </c>
      <c r="H9" s="289" t="s">
        <v>500</v>
      </c>
      <c r="I9" s="323" t="s">
        <v>500</v>
      </c>
      <c r="J9" s="289" t="s">
        <v>500</v>
      </c>
      <c r="K9" s="289" t="s">
        <v>500</v>
      </c>
      <c r="L9" s="323" t="s">
        <v>500</v>
      </c>
      <c r="M9" s="880"/>
      <c r="N9" s="323" t="s">
        <v>501</v>
      </c>
      <c r="O9" s="323" t="s">
        <v>501</v>
      </c>
      <c r="P9" s="323" t="s">
        <v>501</v>
      </c>
      <c r="Q9" s="323" t="s">
        <v>501</v>
      </c>
      <c r="R9" s="880"/>
      <c r="S9" s="435" t="s">
        <v>502</v>
      </c>
      <c r="T9" s="289" t="s">
        <v>502</v>
      </c>
      <c r="U9" s="323" t="s">
        <v>502</v>
      </c>
      <c r="V9" s="323" t="s">
        <v>502</v>
      </c>
      <c r="W9" s="323" t="s">
        <v>502</v>
      </c>
      <c r="X9" s="289" t="s">
        <v>502</v>
      </c>
      <c r="Y9" s="880"/>
      <c r="Z9" s="880"/>
    </row>
    <row r="10" spans="1:26" s="504" customFormat="1" ht="12.75">
      <c r="A10" s="549" t="s">
        <v>27</v>
      </c>
      <c r="B10" s="550"/>
      <c r="C10" s="551"/>
      <c r="D10" s="519"/>
      <c r="E10" s="520"/>
      <c r="F10" s="520"/>
      <c r="G10" s="520"/>
      <c r="H10" s="520"/>
      <c r="I10" s="520"/>
      <c r="J10" s="520"/>
      <c r="K10" s="520"/>
      <c r="L10" s="520"/>
      <c r="M10" s="521"/>
      <c r="N10" s="519"/>
      <c r="O10" s="520"/>
      <c r="P10" s="520"/>
      <c r="Q10" s="520"/>
      <c r="R10" s="521"/>
      <c r="S10" s="522"/>
      <c r="T10" s="519"/>
      <c r="U10" s="519"/>
      <c r="V10" s="519"/>
      <c r="W10" s="519"/>
      <c r="X10" s="519"/>
      <c r="Y10" s="521"/>
      <c r="Z10" s="521"/>
    </row>
    <row r="11" spans="1:26" s="509" customFormat="1" ht="12.75">
      <c r="A11" s="16" t="s">
        <v>263</v>
      </c>
      <c r="B11" s="2" t="s">
        <v>94</v>
      </c>
      <c r="C11" s="443" t="s">
        <v>357</v>
      </c>
      <c r="D11" s="444">
        <f aca="true" t="shared" si="0" ref="D11:L11">SUM(D12:D13)</f>
        <v>950</v>
      </c>
      <c r="E11" s="302">
        <f t="shared" si="0"/>
        <v>0</v>
      </c>
      <c r="F11" s="302">
        <f t="shared" si="0"/>
        <v>0</v>
      </c>
      <c r="G11" s="302">
        <f t="shared" si="0"/>
        <v>0</v>
      </c>
      <c r="H11" s="302">
        <f t="shared" si="0"/>
        <v>0</v>
      </c>
      <c r="I11" s="302">
        <f t="shared" si="0"/>
        <v>0</v>
      </c>
      <c r="J11" s="302">
        <f t="shared" si="0"/>
        <v>0</v>
      </c>
      <c r="K11" s="302">
        <f t="shared" si="0"/>
        <v>0</v>
      </c>
      <c r="L11" s="302">
        <f t="shared" si="0"/>
        <v>0</v>
      </c>
      <c r="M11" s="303">
        <f aca="true" t="shared" si="1" ref="M11:M20">SUM(D11:L11)</f>
        <v>950</v>
      </c>
      <c r="N11" s="446">
        <f>SUM(N12:N13)</f>
        <v>0</v>
      </c>
      <c r="O11" s="302">
        <f>SUM(O12:O13)</f>
        <v>0</v>
      </c>
      <c r="P11" s="302">
        <f>SUM(P12:P13)</f>
        <v>0</v>
      </c>
      <c r="Q11" s="302">
        <f>SUM(Q12:Q13)</f>
        <v>0</v>
      </c>
      <c r="R11" s="303">
        <f aca="true" t="shared" si="2" ref="R11:R20">SUM(N11:Q11)</f>
        <v>0</v>
      </c>
      <c r="S11" s="445">
        <f aca="true" t="shared" si="3" ref="S11:X11">SUM(S12:S13)</f>
        <v>0</v>
      </c>
      <c r="T11" s="302">
        <f t="shared" si="3"/>
        <v>0</v>
      </c>
      <c r="U11" s="302">
        <f t="shared" si="3"/>
        <v>0</v>
      </c>
      <c r="V11" s="302">
        <f t="shared" si="3"/>
        <v>0</v>
      </c>
      <c r="W11" s="302">
        <f t="shared" si="3"/>
        <v>0</v>
      </c>
      <c r="X11" s="302">
        <f t="shared" si="3"/>
        <v>0</v>
      </c>
      <c r="Y11" s="303">
        <f aca="true" t="shared" si="4" ref="Y11:Y20">SUM(S11:X11)</f>
        <v>0</v>
      </c>
      <c r="Z11" s="303">
        <f aca="true" t="shared" si="5" ref="Z11:Z20">SUM(M11,R11,Y11)</f>
        <v>950</v>
      </c>
    </row>
    <row r="12" spans="1:26" ht="12.75">
      <c r="A12" s="11"/>
      <c r="B12" s="1"/>
      <c r="C12" s="48" t="s">
        <v>1117</v>
      </c>
      <c r="D12" s="366">
        <v>950</v>
      </c>
      <c r="E12" s="296"/>
      <c r="F12" s="296"/>
      <c r="G12" s="296"/>
      <c r="H12" s="296"/>
      <c r="I12" s="296"/>
      <c r="J12" s="296"/>
      <c r="K12" s="296"/>
      <c r="L12" s="296"/>
      <c r="M12" s="395">
        <f t="shared" si="1"/>
        <v>950</v>
      </c>
      <c r="N12" s="366"/>
      <c r="O12" s="296"/>
      <c r="P12" s="296"/>
      <c r="Q12" s="296"/>
      <c r="R12" s="395">
        <f t="shared" si="2"/>
        <v>0</v>
      </c>
      <c r="S12" s="295"/>
      <c r="T12" s="296"/>
      <c r="U12" s="296"/>
      <c r="V12" s="296"/>
      <c r="W12" s="296"/>
      <c r="X12" s="296"/>
      <c r="Y12" s="395">
        <f t="shared" si="4"/>
        <v>0</v>
      </c>
      <c r="Z12" s="395">
        <f t="shared" si="5"/>
        <v>950</v>
      </c>
    </row>
    <row r="13" spans="1:26" ht="12.75">
      <c r="A13" s="11"/>
      <c r="B13" s="1"/>
      <c r="C13" s="48"/>
      <c r="D13" s="366"/>
      <c r="E13" s="296"/>
      <c r="F13" s="296"/>
      <c r="G13" s="296"/>
      <c r="H13" s="296"/>
      <c r="I13" s="296"/>
      <c r="J13" s="296"/>
      <c r="K13" s="296"/>
      <c r="L13" s="296"/>
      <c r="M13" s="395">
        <f t="shared" si="1"/>
        <v>0</v>
      </c>
      <c r="N13" s="366"/>
      <c r="O13" s="296"/>
      <c r="P13" s="296"/>
      <c r="Q13" s="296"/>
      <c r="R13" s="395">
        <f t="shared" si="2"/>
        <v>0</v>
      </c>
      <c r="S13" s="295"/>
      <c r="T13" s="296"/>
      <c r="U13" s="296"/>
      <c r="V13" s="296"/>
      <c r="W13" s="296"/>
      <c r="X13" s="296"/>
      <c r="Y13" s="395">
        <f t="shared" si="4"/>
        <v>0</v>
      </c>
      <c r="Z13" s="395">
        <f t="shared" si="5"/>
        <v>0</v>
      </c>
    </row>
    <row r="14" spans="1:26" s="509" customFormat="1" ht="12.75">
      <c r="A14" s="16" t="s">
        <v>264</v>
      </c>
      <c r="B14" s="2" t="s">
        <v>95</v>
      </c>
      <c r="C14" s="443" t="s">
        <v>358</v>
      </c>
      <c r="D14" s="446">
        <f aca="true" t="shared" si="6" ref="D14:L14">SUM(D15:D16)</f>
        <v>0</v>
      </c>
      <c r="E14" s="302">
        <f t="shared" si="6"/>
        <v>0</v>
      </c>
      <c r="F14" s="302">
        <f t="shared" si="6"/>
        <v>0</v>
      </c>
      <c r="G14" s="302">
        <f t="shared" si="6"/>
        <v>0</v>
      </c>
      <c r="H14" s="302">
        <f t="shared" si="6"/>
        <v>0</v>
      </c>
      <c r="I14" s="302">
        <f t="shared" si="6"/>
        <v>0</v>
      </c>
      <c r="J14" s="302">
        <f t="shared" si="6"/>
        <v>0</v>
      </c>
      <c r="K14" s="302">
        <f t="shared" si="6"/>
        <v>0</v>
      </c>
      <c r="L14" s="302">
        <f t="shared" si="6"/>
        <v>0</v>
      </c>
      <c r="M14" s="303">
        <f t="shared" si="1"/>
        <v>0</v>
      </c>
      <c r="N14" s="446">
        <f>SUM(N15:N16)</f>
        <v>0</v>
      </c>
      <c r="O14" s="302">
        <f>SUM(O15:O16)</f>
        <v>0</v>
      </c>
      <c r="P14" s="302">
        <f>SUM(P15:P16)</f>
        <v>0</v>
      </c>
      <c r="Q14" s="302">
        <f>SUM(Q15:Q16)</f>
        <v>0</v>
      </c>
      <c r="R14" s="303">
        <f t="shared" si="2"/>
        <v>0</v>
      </c>
      <c r="S14" s="445">
        <f aca="true" t="shared" si="7" ref="S14:X14">SUM(S15:S16)</f>
        <v>0</v>
      </c>
      <c r="T14" s="302">
        <f t="shared" si="7"/>
        <v>0</v>
      </c>
      <c r="U14" s="302">
        <f t="shared" si="7"/>
        <v>0</v>
      </c>
      <c r="V14" s="302">
        <f t="shared" si="7"/>
        <v>0</v>
      </c>
      <c r="W14" s="302">
        <f t="shared" si="7"/>
        <v>0</v>
      </c>
      <c r="X14" s="302">
        <f t="shared" si="7"/>
        <v>0</v>
      </c>
      <c r="Y14" s="303">
        <f t="shared" si="4"/>
        <v>0</v>
      </c>
      <c r="Z14" s="303">
        <f t="shared" si="5"/>
        <v>0</v>
      </c>
    </row>
    <row r="15" spans="1:26" ht="12.75">
      <c r="A15" s="11"/>
      <c r="B15" s="1"/>
      <c r="C15" s="48"/>
      <c r="D15" s="366"/>
      <c r="E15" s="296"/>
      <c r="F15" s="296"/>
      <c r="G15" s="296"/>
      <c r="H15" s="296"/>
      <c r="I15" s="296"/>
      <c r="J15" s="296"/>
      <c r="K15" s="296"/>
      <c r="L15" s="296"/>
      <c r="M15" s="395">
        <f t="shared" si="1"/>
        <v>0</v>
      </c>
      <c r="N15" s="366"/>
      <c r="O15" s="296"/>
      <c r="P15" s="296"/>
      <c r="Q15" s="296"/>
      <c r="R15" s="395">
        <f t="shared" si="2"/>
        <v>0</v>
      </c>
      <c r="S15" s="295"/>
      <c r="T15" s="296"/>
      <c r="U15" s="296"/>
      <c r="V15" s="296"/>
      <c r="W15" s="296"/>
      <c r="X15" s="296"/>
      <c r="Y15" s="395">
        <f t="shared" si="4"/>
        <v>0</v>
      </c>
      <c r="Z15" s="395">
        <f t="shared" si="5"/>
        <v>0</v>
      </c>
    </row>
    <row r="16" spans="1:26" ht="12.75">
      <c r="A16" s="11"/>
      <c r="B16" s="1"/>
      <c r="C16" s="48"/>
      <c r="D16" s="366"/>
      <c r="E16" s="296"/>
      <c r="F16" s="296"/>
      <c r="G16" s="296"/>
      <c r="H16" s="296"/>
      <c r="I16" s="296"/>
      <c r="J16" s="296"/>
      <c r="K16" s="296"/>
      <c r="L16" s="296"/>
      <c r="M16" s="395">
        <f t="shared" si="1"/>
        <v>0</v>
      </c>
      <c r="N16" s="366"/>
      <c r="O16" s="296"/>
      <c r="P16" s="296"/>
      <c r="Q16" s="296"/>
      <c r="R16" s="395">
        <f t="shared" si="2"/>
        <v>0</v>
      </c>
      <c r="S16" s="295"/>
      <c r="T16" s="296"/>
      <c r="U16" s="296"/>
      <c r="V16" s="296"/>
      <c r="W16" s="296"/>
      <c r="X16" s="296"/>
      <c r="Y16" s="395">
        <f t="shared" si="4"/>
        <v>0</v>
      </c>
      <c r="Z16" s="395">
        <f t="shared" si="5"/>
        <v>0</v>
      </c>
    </row>
    <row r="17" spans="1:26" s="509" customFormat="1" ht="12.75">
      <c r="A17" s="16" t="s">
        <v>265</v>
      </c>
      <c r="B17" s="2" t="s">
        <v>96</v>
      </c>
      <c r="C17" s="443" t="s">
        <v>359</v>
      </c>
      <c r="D17" s="446">
        <f aca="true" t="shared" si="8" ref="D17:L17">SUM(D18:D23)</f>
        <v>22886</v>
      </c>
      <c r="E17" s="302">
        <f t="shared" si="8"/>
        <v>10895</v>
      </c>
      <c r="F17" s="302">
        <f t="shared" si="8"/>
        <v>0</v>
      </c>
      <c r="G17" s="302">
        <f t="shared" si="8"/>
        <v>0</v>
      </c>
      <c r="H17" s="302">
        <f t="shared" si="8"/>
        <v>0</v>
      </c>
      <c r="I17" s="302">
        <f t="shared" si="8"/>
        <v>0</v>
      </c>
      <c r="J17" s="302">
        <f t="shared" si="8"/>
        <v>0</v>
      </c>
      <c r="K17" s="302">
        <f t="shared" si="8"/>
        <v>0</v>
      </c>
      <c r="L17" s="302">
        <f t="shared" si="8"/>
        <v>0</v>
      </c>
      <c r="M17" s="303">
        <f t="shared" si="1"/>
        <v>33781</v>
      </c>
      <c r="N17" s="446">
        <f>SUM(N18:N23)</f>
        <v>0</v>
      </c>
      <c r="O17" s="302">
        <f>SUM(O18:O23)</f>
        <v>0</v>
      </c>
      <c r="P17" s="302">
        <f>SUM(P18:P23)</f>
        <v>0</v>
      </c>
      <c r="Q17" s="302">
        <f>SUM(Q18:Q23)</f>
        <v>0</v>
      </c>
      <c r="R17" s="303">
        <f t="shared" si="2"/>
        <v>0</v>
      </c>
      <c r="S17" s="445">
        <f aca="true" t="shared" si="9" ref="S17:X17">SUM(S18:S23)</f>
        <v>0</v>
      </c>
      <c r="T17" s="302">
        <f t="shared" si="9"/>
        <v>0</v>
      </c>
      <c r="U17" s="302">
        <f t="shared" si="9"/>
        <v>0</v>
      </c>
      <c r="V17" s="302">
        <f t="shared" si="9"/>
        <v>0</v>
      </c>
      <c r="W17" s="302">
        <f t="shared" si="9"/>
        <v>0</v>
      </c>
      <c r="X17" s="302">
        <f t="shared" si="9"/>
        <v>0</v>
      </c>
      <c r="Y17" s="303">
        <f t="shared" si="4"/>
        <v>0</v>
      </c>
      <c r="Z17" s="303">
        <f t="shared" si="5"/>
        <v>33781</v>
      </c>
    </row>
    <row r="18" spans="1:26" ht="12.75">
      <c r="A18" s="11"/>
      <c r="B18" s="1"/>
      <c r="C18" s="531" t="s">
        <v>1068</v>
      </c>
      <c r="D18" s="366">
        <v>13386</v>
      </c>
      <c r="E18" s="296"/>
      <c r="F18" s="296"/>
      <c r="G18" s="296"/>
      <c r="H18" s="296"/>
      <c r="I18" s="296"/>
      <c r="J18" s="296"/>
      <c r="K18" s="296"/>
      <c r="L18" s="296"/>
      <c r="M18" s="395">
        <f t="shared" si="1"/>
        <v>13386</v>
      </c>
      <c r="N18" s="366"/>
      <c r="O18" s="296"/>
      <c r="P18" s="296"/>
      <c r="Q18" s="296"/>
      <c r="R18" s="395">
        <f t="shared" si="2"/>
        <v>0</v>
      </c>
      <c r="S18" s="295"/>
      <c r="T18" s="296"/>
      <c r="U18" s="296"/>
      <c r="V18" s="296"/>
      <c r="W18" s="296"/>
      <c r="X18" s="296"/>
      <c r="Y18" s="395">
        <f t="shared" si="4"/>
        <v>0</v>
      </c>
      <c r="Z18" s="395">
        <f t="shared" si="5"/>
        <v>13386</v>
      </c>
    </row>
    <row r="19" spans="1:26" ht="12.75">
      <c r="A19" s="11"/>
      <c r="B19" s="1"/>
      <c r="C19" s="531" t="s">
        <v>892</v>
      </c>
      <c r="D19" s="366">
        <v>9500</v>
      </c>
      <c r="E19" s="296"/>
      <c r="F19" s="296"/>
      <c r="G19" s="296"/>
      <c r="H19" s="296"/>
      <c r="I19" s="296"/>
      <c r="J19" s="296"/>
      <c r="K19" s="296"/>
      <c r="L19" s="296"/>
      <c r="M19" s="395">
        <f t="shared" si="1"/>
        <v>9500</v>
      </c>
      <c r="N19" s="366"/>
      <c r="O19" s="296"/>
      <c r="P19" s="296"/>
      <c r="Q19" s="296"/>
      <c r="R19" s="395">
        <f t="shared" si="2"/>
        <v>0</v>
      </c>
      <c r="S19" s="295"/>
      <c r="T19" s="296"/>
      <c r="U19" s="296"/>
      <c r="V19" s="296"/>
      <c r="W19" s="296"/>
      <c r="X19" s="296"/>
      <c r="Y19" s="395">
        <f t="shared" si="4"/>
        <v>0</v>
      </c>
      <c r="Z19" s="395">
        <f t="shared" si="5"/>
        <v>9500</v>
      </c>
    </row>
    <row r="20" spans="1:26" ht="12.75">
      <c r="A20" s="11"/>
      <c r="B20" s="1"/>
      <c r="C20" s="48" t="s">
        <v>1073</v>
      </c>
      <c r="D20" s="366"/>
      <c r="E20" s="296">
        <v>1575</v>
      </c>
      <c r="F20" s="296"/>
      <c r="G20" s="296"/>
      <c r="H20" s="296"/>
      <c r="I20" s="296"/>
      <c r="J20" s="296"/>
      <c r="K20" s="296"/>
      <c r="L20" s="296"/>
      <c r="M20" s="395">
        <f t="shared" si="1"/>
        <v>1575</v>
      </c>
      <c r="N20" s="366"/>
      <c r="O20" s="296"/>
      <c r="P20" s="296"/>
      <c r="Q20" s="296"/>
      <c r="R20" s="395">
        <f t="shared" si="2"/>
        <v>0</v>
      </c>
      <c r="S20" s="295"/>
      <c r="T20" s="296"/>
      <c r="U20" s="296"/>
      <c r="V20" s="296"/>
      <c r="W20" s="296"/>
      <c r="X20" s="296"/>
      <c r="Y20" s="395">
        <f t="shared" si="4"/>
        <v>0</v>
      </c>
      <c r="Z20" s="395">
        <f t="shared" si="5"/>
        <v>1575</v>
      </c>
    </row>
    <row r="21" spans="1:26" ht="25.5">
      <c r="A21" s="11"/>
      <c r="B21" s="1"/>
      <c r="C21" s="48" t="s">
        <v>1100</v>
      </c>
      <c r="D21" s="366"/>
      <c r="E21" s="296">
        <f>4720+575</f>
        <v>5295</v>
      </c>
      <c r="F21" s="296"/>
      <c r="G21" s="296"/>
      <c r="H21" s="296"/>
      <c r="I21" s="296"/>
      <c r="J21" s="296"/>
      <c r="K21" s="296"/>
      <c r="L21" s="296"/>
      <c r="M21" s="395"/>
      <c r="N21" s="366"/>
      <c r="O21" s="296"/>
      <c r="P21" s="296"/>
      <c r="Q21" s="296"/>
      <c r="R21" s="395"/>
      <c r="S21" s="295"/>
      <c r="T21" s="296"/>
      <c r="U21" s="296"/>
      <c r="V21" s="296"/>
      <c r="W21" s="296"/>
      <c r="X21" s="296"/>
      <c r="Y21" s="395"/>
      <c r="Z21" s="395"/>
    </row>
    <row r="22" spans="1:26" ht="25.5">
      <c r="A22" s="11"/>
      <c r="B22" s="1"/>
      <c r="C22" s="531" t="s">
        <v>1101</v>
      </c>
      <c r="D22" s="366"/>
      <c r="E22" s="296">
        <v>4025</v>
      </c>
      <c r="F22" s="296"/>
      <c r="G22" s="296"/>
      <c r="H22" s="296"/>
      <c r="I22" s="296"/>
      <c r="J22" s="296"/>
      <c r="K22" s="296"/>
      <c r="L22" s="296"/>
      <c r="M22" s="395">
        <f aca="true" t="shared" si="10" ref="M22:M53">SUM(D22:L22)</f>
        <v>4025</v>
      </c>
      <c r="N22" s="366"/>
      <c r="O22" s="296"/>
      <c r="P22" s="296"/>
      <c r="Q22" s="296"/>
      <c r="R22" s="395">
        <f aca="true" t="shared" si="11" ref="R22:R53">SUM(N22:Q22)</f>
        <v>0</v>
      </c>
      <c r="S22" s="295"/>
      <c r="T22" s="296"/>
      <c r="U22" s="296"/>
      <c r="V22" s="296"/>
      <c r="W22" s="296"/>
      <c r="X22" s="296"/>
      <c r="Y22" s="395">
        <f aca="true" t="shared" si="12" ref="Y22:Y64">SUM(S22:X22)</f>
        <v>0</v>
      </c>
      <c r="Z22" s="395">
        <f aca="true" t="shared" si="13" ref="Z22:Z60">SUM(M22,R22,Y22)</f>
        <v>4025</v>
      </c>
    </row>
    <row r="23" spans="1:26" ht="12.75">
      <c r="A23" s="11"/>
      <c r="B23" s="1"/>
      <c r="C23" s="48"/>
      <c r="D23" s="366"/>
      <c r="E23" s="296"/>
      <c r="F23" s="296"/>
      <c r="G23" s="296"/>
      <c r="H23" s="296"/>
      <c r="I23" s="296"/>
      <c r="J23" s="296"/>
      <c r="K23" s="296"/>
      <c r="L23" s="296"/>
      <c r="M23" s="395">
        <f t="shared" si="10"/>
        <v>0</v>
      </c>
      <c r="N23" s="366"/>
      <c r="O23" s="296"/>
      <c r="P23" s="296"/>
      <c r="Q23" s="296"/>
      <c r="R23" s="395">
        <f t="shared" si="11"/>
        <v>0</v>
      </c>
      <c r="S23" s="295"/>
      <c r="T23" s="296"/>
      <c r="U23" s="296"/>
      <c r="V23" s="296"/>
      <c r="W23" s="296"/>
      <c r="X23" s="296"/>
      <c r="Y23" s="395">
        <f t="shared" si="12"/>
        <v>0</v>
      </c>
      <c r="Z23" s="395">
        <f t="shared" si="13"/>
        <v>0</v>
      </c>
    </row>
    <row r="24" spans="1:26" s="509" customFormat="1" ht="12.75">
      <c r="A24" s="16" t="s">
        <v>266</v>
      </c>
      <c r="B24" s="2" t="s">
        <v>97</v>
      </c>
      <c r="C24" s="443" t="s">
        <v>360</v>
      </c>
      <c r="D24" s="446">
        <f aca="true" t="shared" si="14" ref="D24:L24">SUM(D25:D35)</f>
        <v>29869</v>
      </c>
      <c r="E24" s="302">
        <f t="shared" si="14"/>
        <v>0</v>
      </c>
      <c r="F24" s="302">
        <f t="shared" si="14"/>
        <v>0</v>
      </c>
      <c r="G24" s="302">
        <f t="shared" si="14"/>
        <v>0</v>
      </c>
      <c r="H24" s="302">
        <f t="shared" si="14"/>
        <v>0</v>
      </c>
      <c r="I24" s="302">
        <f t="shared" si="14"/>
        <v>775</v>
      </c>
      <c r="J24" s="302">
        <f t="shared" si="14"/>
        <v>0</v>
      </c>
      <c r="K24" s="302">
        <f t="shared" si="14"/>
        <v>0</v>
      </c>
      <c r="L24" s="302">
        <f t="shared" si="14"/>
        <v>0</v>
      </c>
      <c r="M24" s="303">
        <f t="shared" si="10"/>
        <v>30644</v>
      </c>
      <c r="N24" s="446">
        <f>SUM(N25:N35)</f>
        <v>0</v>
      </c>
      <c r="O24" s="302">
        <f>SUM(O25:O35)</f>
        <v>0</v>
      </c>
      <c r="P24" s="302">
        <f>SUM(P25:P35)</f>
        <v>0</v>
      </c>
      <c r="Q24" s="302">
        <f>SUM(Q25:Q35)</f>
        <v>0</v>
      </c>
      <c r="R24" s="303">
        <f t="shared" si="11"/>
        <v>0</v>
      </c>
      <c r="S24" s="445">
        <f aca="true" t="shared" si="15" ref="S24:X24">SUM(S25:S35)</f>
        <v>0</v>
      </c>
      <c r="T24" s="302">
        <f t="shared" si="15"/>
        <v>0</v>
      </c>
      <c r="U24" s="302">
        <f t="shared" si="15"/>
        <v>0</v>
      </c>
      <c r="V24" s="302">
        <f t="shared" si="15"/>
        <v>0</v>
      </c>
      <c r="W24" s="302">
        <f t="shared" si="15"/>
        <v>0</v>
      </c>
      <c r="X24" s="302">
        <f t="shared" si="15"/>
        <v>0</v>
      </c>
      <c r="Y24" s="303">
        <f t="shared" si="12"/>
        <v>0</v>
      </c>
      <c r="Z24" s="303">
        <f t="shared" si="13"/>
        <v>30644</v>
      </c>
    </row>
    <row r="25" spans="1:26" ht="12.75">
      <c r="A25" s="11"/>
      <c r="B25" s="1"/>
      <c r="C25" s="48" t="s">
        <v>894</v>
      </c>
      <c r="D25" s="366">
        <v>3000</v>
      </c>
      <c r="E25" s="296"/>
      <c r="F25" s="296"/>
      <c r="G25" s="296"/>
      <c r="H25" s="296"/>
      <c r="I25" s="296"/>
      <c r="J25" s="296"/>
      <c r="K25" s="296"/>
      <c r="L25" s="296"/>
      <c r="M25" s="395">
        <f t="shared" si="10"/>
        <v>3000</v>
      </c>
      <c r="N25" s="366"/>
      <c r="O25" s="296"/>
      <c r="P25" s="296"/>
      <c r="Q25" s="296"/>
      <c r="R25" s="395">
        <f t="shared" si="11"/>
        <v>0</v>
      </c>
      <c r="S25" s="295"/>
      <c r="T25" s="296"/>
      <c r="U25" s="296"/>
      <c r="V25" s="296"/>
      <c r="W25" s="296"/>
      <c r="X25" s="296"/>
      <c r="Y25" s="395">
        <f t="shared" si="12"/>
        <v>0</v>
      </c>
      <c r="Z25" s="395">
        <f t="shared" si="13"/>
        <v>3000</v>
      </c>
    </row>
    <row r="26" spans="1:26" ht="12.75">
      <c r="A26" s="11"/>
      <c r="B26" s="1"/>
      <c r="C26" s="48" t="s">
        <v>1115</v>
      </c>
      <c r="D26" s="366">
        <f>3500+3500+3500+3500+3500-3500-3500</f>
        <v>10500</v>
      </c>
      <c r="E26" s="296"/>
      <c r="F26" s="296"/>
      <c r="G26" s="296"/>
      <c r="H26" s="296"/>
      <c r="I26" s="296"/>
      <c r="J26" s="296"/>
      <c r="K26" s="296"/>
      <c r="L26" s="296"/>
      <c r="M26" s="395">
        <f t="shared" si="10"/>
        <v>10500</v>
      </c>
      <c r="N26" s="366"/>
      <c r="O26" s="296"/>
      <c r="P26" s="296"/>
      <c r="Q26" s="296"/>
      <c r="R26" s="395">
        <f t="shared" si="11"/>
        <v>0</v>
      </c>
      <c r="S26" s="295"/>
      <c r="T26" s="296"/>
      <c r="U26" s="296"/>
      <c r="V26" s="296"/>
      <c r="W26" s="296"/>
      <c r="X26" s="296"/>
      <c r="Y26" s="395">
        <f t="shared" si="12"/>
        <v>0</v>
      </c>
      <c r="Z26" s="395">
        <f t="shared" si="13"/>
        <v>10500</v>
      </c>
    </row>
    <row r="27" spans="1:26" ht="12.75">
      <c r="A27" s="11"/>
      <c r="B27" s="1"/>
      <c r="C27" s="48" t="s">
        <v>1114</v>
      </c>
      <c r="D27" s="366">
        <v>26</v>
      </c>
      <c r="E27" s="296"/>
      <c r="F27" s="296"/>
      <c r="G27" s="296"/>
      <c r="H27" s="296"/>
      <c r="I27" s="296"/>
      <c r="J27" s="296"/>
      <c r="K27" s="296"/>
      <c r="L27" s="296"/>
      <c r="M27" s="395">
        <f t="shared" si="10"/>
        <v>26</v>
      </c>
      <c r="N27" s="366"/>
      <c r="O27" s="296"/>
      <c r="P27" s="296"/>
      <c r="Q27" s="296"/>
      <c r="R27" s="395">
        <f t="shared" si="11"/>
        <v>0</v>
      </c>
      <c r="S27" s="295"/>
      <c r="T27" s="296"/>
      <c r="U27" s="296"/>
      <c r="V27" s="296"/>
      <c r="W27" s="296"/>
      <c r="X27" s="296"/>
      <c r="Y27" s="395">
        <f t="shared" si="12"/>
        <v>0</v>
      </c>
      <c r="Z27" s="395">
        <f t="shared" si="13"/>
        <v>26</v>
      </c>
    </row>
    <row r="28" spans="1:26" ht="12.75">
      <c r="A28" s="11"/>
      <c r="B28" s="1"/>
      <c r="C28" s="48" t="s">
        <v>1033</v>
      </c>
      <c r="D28" s="366">
        <v>7</v>
      </c>
      <c r="E28" s="296"/>
      <c r="F28" s="296"/>
      <c r="G28" s="296"/>
      <c r="H28" s="296"/>
      <c r="I28" s="296"/>
      <c r="J28" s="296"/>
      <c r="K28" s="296"/>
      <c r="L28" s="296"/>
      <c r="M28" s="395">
        <f t="shared" si="10"/>
        <v>7</v>
      </c>
      <c r="N28" s="366"/>
      <c r="O28" s="296"/>
      <c r="P28" s="296"/>
      <c r="Q28" s="296"/>
      <c r="R28" s="395">
        <f t="shared" si="11"/>
        <v>0</v>
      </c>
      <c r="S28" s="295"/>
      <c r="T28" s="296"/>
      <c r="U28" s="296"/>
      <c r="V28" s="296"/>
      <c r="W28" s="296"/>
      <c r="X28" s="296"/>
      <c r="Y28" s="395">
        <f t="shared" si="12"/>
        <v>0</v>
      </c>
      <c r="Z28" s="395">
        <f t="shared" si="13"/>
        <v>7</v>
      </c>
    </row>
    <row r="29" spans="1:26" ht="12.75">
      <c r="A29" s="11"/>
      <c r="B29" s="1"/>
      <c r="C29" s="48" t="s">
        <v>1067</v>
      </c>
      <c r="D29" s="366">
        <v>6100</v>
      </c>
      <c r="E29" s="296"/>
      <c r="F29" s="296"/>
      <c r="G29" s="296"/>
      <c r="H29" s="296"/>
      <c r="I29" s="296"/>
      <c r="J29" s="296"/>
      <c r="K29" s="296"/>
      <c r="L29" s="296"/>
      <c r="M29" s="395">
        <f t="shared" si="10"/>
        <v>6100</v>
      </c>
      <c r="N29" s="366"/>
      <c r="O29" s="296"/>
      <c r="P29" s="296"/>
      <c r="Q29" s="296"/>
      <c r="R29" s="395">
        <f t="shared" si="11"/>
        <v>0</v>
      </c>
      <c r="S29" s="295"/>
      <c r="T29" s="296"/>
      <c r="U29" s="296"/>
      <c r="V29" s="296"/>
      <c r="W29" s="296"/>
      <c r="X29" s="296"/>
      <c r="Y29" s="395">
        <f t="shared" si="12"/>
        <v>0</v>
      </c>
      <c r="Z29" s="395">
        <f t="shared" si="13"/>
        <v>6100</v>
      </c>
    </row>
    <row r="30" spans="1:26" ht="12.75">
      <c r="A30" s="11"/>
      <c r="B30" s="1"/>
      <c r="C30" s="531" t="s">
        <v>1066</v>
      </c>
      <c r="D30" s="366">
        <f>4724-4724</f>
        <v>0</v>
      </c>
      <c r="E30" s="296"/>
      <c r="F30" s="296"/>
      <c r="G30" s="296"/>
      <c r="H30" s="296"/>
      <c r="I30" s="296"/>
      <c r="J30" s="296"/>
      <c r="K30" s="296"/>
      <c r="L30" s="296"/>
      <c r="M30" s="395">
        <f t="shared" si="10"/>
        <v>0</v>
      </c>
      <c r="N30" s="366"/>
      <c r="O30" s="296"/>
      <c r="P30" s="296"/>
      <c r="Q30" s="296"/>
      <c r="R30" s="395">
        <f t="shared" si="11"/>
        <v>0</v>
      </c>
      <c r="S30" s="295"/>
      <c r="T30" s="296"/>
      <c r="U30" s="296"/>
      <c r="V30" s="296"/>
      <c r="W30" s="296"/>
      <c r="X30" s="296"/>
      <c r="Y30" s="395">
        <f t="shared" si="12"/>
        <v>0</v>
      </c>
      <c r="Z30" s="395">
        <f t="shared" si="13"/>
        <v>0</v>
      </c>
    </row>
    <row r="31" spans="1:26" ht="12.75">
      <c r="A31" s="11"/>
      <c r="B31" s="1"/>
      <c r="C31" s="531" t="s">
        <v>1069</v>
      </c>
      <c r="D31" s="366">
        <v>7874</v>
      </c>
      <c r="E31" s="296"/>
      <c r="F31" s="296"/>
      <c r="G31" s="296"/>
      <c r="H31" s="296"/>
      <c r="I31" s="296"/>
      <c r="J31" s="296"/>
      <c r="K31" s="296"/>
      <c r="L31" s="296"/>
      <c r="M31" s="395">
        <f t="shared" si="10"/>
        <v>7874</v>
      </c>
      <c r="N31" s="366"/>
      <c r="O31" s="296"/>
      <c r="P31" s="296"/>
      <c r="Q31" s="296"/>
      <c r="R31" s="395">
        <f t="shared" si="11"/>
        <v>0</v>
      </c>
      <c r="S31" s="295"/>
      <c r="T31" s="296"/>
      <c r="U31" s="296"/>
      <c r="V31" s="296"/>
      <c r="W31" s="296"/>
      <c r="X31" s="296"/>
      <c r="Y31" s="395">
        <f t="shared" si="12"/>
        <v>0</v>
      </c>
      <c r="Z31" s="395">
        <f t="shared" si="13"/>
        <v>7874</v>
      </c>
    </row>
    <row r="32" spans="1:26" ht="12.75">
      <c r="A32" s="11"/>
      <c r="B32" s="1"/>
      <c r="C32" s="531" t="s">
        <v>1072</v>
      </c>
      <c r="D32" s="366">
        <v>2362</v>
      </c>
      <c r="E32" s="296"/>
      <c r="F32" s="296"/>
      <c r="G32" s="296"/>
      <c r="H32" s="296"/>
      <c r="I32" s="296"/>
      <c r="J32" s="296"/>
      <c r="K32" s="296"/>
      <c r="L32" s="296"/>
      <c r="M32" s="395">
        <f t="shared" si="10"/>
        <v>2362</v>
      </c>
      <c r="N32" s="366"/>
      <c r="O32" s="296"/>
      <c r="P32" s="296"/>
      <c r="Q32" s="296"/>
      <c r="R32" s="395">
        <f t="shared" si="11"/>
        <v>0</v>
      </c>
      <c r="S32" s="295"/>
      <c r="T32" s="296"/>
      <c r="U32" s="296"/>
      <c r="V32" s="296"/>
      <c r="W32" s="296"/>
      <c r="X32" s="296"/>
      <c r="Y32" s="395">
        <f t="shared" si="12"/>
        <v>0</v>
      </c>
      <c r="Z32" s="395">
        <f t="shared" si="13"/>
        <v>2362</v>
      </c>
    </row>
    <row r="33" spans="1:26" ht="12.75">
      <c r="A33" s="11"/>
      <c r="B33" s="1"/>
      <c r="C33" s="531" t="s">
        <v>1102</v>
      </c>
      <c r="D33" s="366"/>
      <c r="E33" s="296"/>
      <c r="F33" s="296"/>
      <c r="G33" s="296"/>
      <c r="H33" s="296"/>
      <c r="I33" s="296">
        <v>50</v>
      </c>
      <c r="J33" s="296"/>
      <c r="K33" s="296"/>
      <c r="L33" s="296"/>
      <c r="M33" s="395">
        <f t="shared" si="10"/>
        <v>50</v>
      </c>
      <c r="N33" s="366"/>
      <c r="O33" s="296"/>
      <c r="P33" s="296"/>
      <c r="Q33" s="296"/>
      <c r="R33" s="395">
        <f t="shared" si="11"/>
        <v>0</v>
      </c>
      <c r="S33" s="295"/>
      <c r="T33" s="296"/>
      <c r="U33" s="296"/>
      <c r="V33" s="296"/>
      <c r="W33" s="296"/>
      <c r="X33" s="296"/>
      <c r="Y33" s="395">
        <f t="shared" si="12"/>
        <v>0</v>
      </c>
      <c r="Z33" s="395">
        <f t="shared" si="13"/>
        <v>50</v>
      </c>
    </row>
    <row r="34" spans="1:26" ht="12.75">
      <c r="A34" s="11"/>
      <c r="B34" s="1"/>
      <c r="C34" s="531" t="s">
        <v>1103</v>
      </c>
      <c r="D34" s="366"/>
      <c r="E34" s="296"/>
      <c r="F34" s="296"/>
      <c r="G34" s="296"/>
      <c r="H34" s="296"/>
      <c r="I34" s="296">
        <v>725</v>
      </c>
      <c r="J34" s="296"/>
      <c r="K34" s="296"/>
      <c r="L34" s="296"/>
      <c r="M34" s="395">
        <f t="shared" si="10"/>
        <v>725</v>
      </c>
      <c r="N34" s="366"/>
      <c r="O34" s="296"/>
      <c r="P34" s="296"/>
      <c r="Q34" s="296"/>
      <c r="R34" s="395">
        <f t="shared" si="11"/>
        <v>0</v>
      </c>
      <c r="S34" s="295"/>
      <c r="T34" s="296"/>
      <c r="U34" s="296"/>
      <c r="V34" s="296"/>
      <c r="W34" s="296"/>
      <c r="X34" s="296"/>
      <c r="Y34" s="395">
        <f t="shared" si="12"/>
        <v>0</v>
      </c>
      <c r="Z34" s="395">
        <f t="shared" si="13"/>
        <v>725</v>
      </c>
    </row>
    <row r="35" spans="1:26" ht="12.75">
      <c r="A35" s="11"/>
      <c r="B35" s="1"/>
      <c r="C35" s="531"/>
      <c r="D35" s="366"/>
      <c r="E35" s="296"/>
      <c r="F35" s="296"/>
      <c r="G35" s="296"/>
      <c r="H35" s="296"/>
      <c r="I35" s="296"/>
      <c r="J35" s="296"/>
      <c r="K35" s="296"/>
      <c r="L35" s="296"/>
      <c r="M35" s="395">
        <f t="shared" si="10"/>
        <v>0</v>
      </c>
      <c r="N35" s="366"/>
      <c r="O35" s="296"/>
      <c r="P35" s="296"/>
      <c r="Q35" s="296"/>
      <c r="R35" s="395">
        <f t="shared" si="11"/>
        <v>0</v>
      </c>
      <c r="S35" s="295"/>
      <c r="T35" s="296"/>
      <c r="U35" s="296"/>
      <c r="V35" s="296"/>
      <c r="W35" s="296"/>
      <c r="X35" s="296"/>
      <c r="Y35" s="395">
        <f t="shared" si="12"/>
        <v>0</v>
      </c>
      <c r="Z35" s="395">
        <f t="shared" si="13"/>
        <v>0</v>
      </c>
    </row>
    <row r="36" spans="1:26" s="509" customFormat="1" ht="12.75">
      <c r="A36" s="16" t="s">
        <v>267</v>
      </c>
      <c r="B36" s="2" t="s">
        <v>98</v>
      </c>
      <c r="C36" s="443" t="s">
        <v>361</v>
      </c>
      <c r="D36" s="446">
        <f aca="true" t="shared" si="16" ref="D36:I36">SUM(D37:D38)</f>
        <v>0</v>
      </c>
      <c r="E36" s="302">
        <f t="shared" si="16"/>
        <v>0</v>
      </c>
      <c r="F36" s="302">
        <f t="shared" si="16"/>
        <v>0</v>
      </c>
      <c r="G36" s="302">
        <f t="shared" si="16"/>
        <v>0</v>
      </c>
      <c r="H36" s="302">
        <f>SUM(H37:H38)</f>
        <v>0</v>
      </c>
      <c r="I36" s="302">
        <f t="shared" si="16"/>
        <v>0</v>
      </c>
      <c r="J36" s="302">
        <f>SUM(J37:J38)</f>
        <v>0</v>
      </c>
      <c r="K36" s="302">
        <f>SUM(K37:K38)</f>
        <v>0</v>
      </c>
      <c r="L36" s="302">
        <f>SUM(L37:L38)</f>
        <v>0</v>
      </c>
      <c r="M36" s="303">
        <f t="shared" si="10"/>
        <v>0</v>
      </c>
      <c r="N36" s="446">
        <f>SUM(N37:N38)</f>
        <v>0</v>
      </c>
      <c r="O36" s="302">
        <f>SUM(O37:O38)</f>
        <v>0</v>
      </c>
      <c r="P36" s="302">
        <f>SUM(P37:P38)</f>
        <v>0</v>
      </c>
      <c r="Q36" s="302">
        <f>SUM(Q37:Q38)</f>
        <v>0</v>
      </c>
      <c r="R36" s="303">
        <f t="shared" si="11"/>
        <v>0</v>
      </c>
      <c r="S36" s="445">
        <f aca="true" t="shared" si="17" ref="S36:X36">SUM(S37:S38)</f>
        <v>0</v>
      </c>
      <c r="T36" s="302">
        <f t="shared" si="17"/>
        <v>0</v>
      </c>
      <c r="U36" s="302">
        <f t="shared" si="17"/>
        <v>0</v>
      </c>
      <c r="V36" s="302">
        <f t="shared" si="17"/>
        <v>0</v>
      </c>
      <c r="W36" s="302">
        <f t="shared" si="17"/>
        <v>0</v>
      </c>
      <c r="X36" s="302">
        <f t="shared" si="17"/>
        <v>0</v>
      </c>
      <c r="Y36" s="303">
        <f t="shared" si="12"/>
        <v>0</v>
      </c>
      <c r="Z36" s="303">
        <f t="shared" si="13"/>
        <v>0</v>
      </c>
    </row>
    <row r="37" spans="1:26" ht="12.75">
      <c r="A37" s="11"/>
      <c r="B37" s="1"/>
      <c r="C37" s="48"/>
      <c r="D37" s="366"/>
      <c r="E37" s="296"/>
      <c r="F37" s="296"/>
      <c r="G37" s="296"/>
      <c r="H37" s="296"/>
      <c r="I37" s="296"/>
      <c r="J37" s="296"/>
      <c r="K37" s="296"/>
      <c r="L37" s="296"/>
      <c r="M37" s="395">
        <f t="shared" si="10"/>
        <v>0</v>
      </c>
      <c r="N37" s="366"/>
      <c r="O37" s="296"/>
      <c r="P37" s="296"/>
      <c r="Q37" s="296"/>
      <c r="R37" s="395">
        <f t="shared" si="11"/>
        <v>0</v>
      </c>
      <c r="S37" s="295"/>
      <c r="T37" s="296"/>
      <c r="U37" s="296"/>
      <c r="V37" s="296"/>
      <c r="W37" s="296"/>
      <c r="X37" s="296"/>
      <c r="Y37" s="395">
        <f t="shared" si="12"/>
        <v>0</v>
      </c>
      <c r="Z37" s="395">
        <f t="shared" si="13"/>
        <v>0</v>
      </c>
    </row>
    <row r="38" spans="1:26" ht="12.75">
      <c r="A38" s="11"/>
      <c r="B38" s="1"/>
      <c r="C38" s="48"/>
      <c r="D38" s="366"/>
      <c r="E38" s="296"/>
      <c r="F38" s="296"/>
      <c r="G38" s="296"/>
      <c r="H38" s="296"/>
      <c r="I38" s="296"/>
      <c r="J38" s="296"/>
      <c r="K38" s="296"/>
      <c r="L38" s="296"/>
      <c r="M38" s="395">
        <f t="shared" si="10"/>
        <v>0</v>
      </c>
      <c r="N38" s="366"/>
      <c r="O38" s="296"/>
      <c r="P38" s="296"/>
      <c r="Q38" s="296"/>
      <c r="R38" s="395">
        <f t="shared" si="11"/>
        <v>0</v>
      </c>
      <c r="S38" s="295"/>
      <c r="T38" s="296"/>
      <c r="U38" s="296"/>
      <c r="V38" s="296"/>
      <c r="W38" s="296"/>
      <c r="X38" s="296"/>
      <c r="Y38" s="395">
        <f t="shared" si="12"/>
        <v>0</v>
      </c>
      <c r="Z38" s="395">
        <f t="shared" si="13"/>
        <v>0</v>
      </c>
    </row>
    <row r="39" spans="1:26" s="509" customFormat="1" ht="12.75">
      <c r="A39" s="16" t="s">
        <v>268</v>
      </c>
      <c r="B39" s="2" t="s">
        <v>99</v>
      </c>
      <c r="C39" s="443" t="s">
        <v>522</v>
      </c>
      <c r="D39" s="446">
        <f aca="true" t="shared" si="18" ref="D39:I39">SUM(D40:D41)</f>
        <v>0</v>
      </c>
      <c r="E39" s="302">
        <f t="shared" si="18"/>
        <v>0</v>
      </c>
      <c r="F39" s="302">
        <f t="shared" si="18"/>
        <v>0</v>
      </c>
      <c r="G39" s="302">
        <f t="shared" si="18"/>
        <v>0</v>
      </c>
      <c r="H39" s="302">
        <f>SUM(H40:H41)</f>
        <v>0</v>
      </c>
      <c r="I39" s="302">
        <f t="shared" si="18"/>
        <v>0</v>
      </c>
      <c r="J39" s="302">
        <f>SUM(J40:J41)</f>
        <v>0</v>
      </c>
      <c r="K39" s="302">
        <f>SUM(K40:K41)</f>
        <v>0</v>
      </c>
      <c r="L39" s="302">
        <f>SUM(L40:L41)</f>
        <v>0</v>
      </c>
      <c r="M39" s="303">
        <f t="shared" si="10"/>
        <v>0</v>
      </c>
      <c r="N39" s="446">
        <f>SUM(N40:N41)</f>
        <v>0</v>
      </c>
      <c r="O39" s="302">
        <f>SUM(O40:O41)</f>
        <v>0</v>
      </c>
      <c r="P39" s="302">
        <f>SUM(P40:P41)</f>
        <v>0</v>
      </c>
      <c r="Q39" s="302">
        <f>SUM(Q40:Q41)</f>
        <v>0</v>
      </c>
      <c r="R39" s="303">
        <f t="shared" si="11"/>
        <v>0</v>
      </c>
      <c r="S39" s="445">
        <f aca="true" t="shared" si="19" ref="S39:X39">SUM(S40:S41)</f>
        <v>0</v>
      </c>
      <c r="T39" s="302">
        <f t="shared" si="19"/>
        <v>0</v>
      </c>
      <c r="U39" s="302">
        <f t="shared" si="19"/>
        <v>0</v>
      </c>
      <c r="V39" s="302">
        <f t="shared" si="19"/>
        <v>0</v>
      </c>
      <c r="W39" s="302">
        <f t="shared" si="19"/>
        <v>0</v>
      </c>
      <c r="X39" s="302">
        <f t="shared" si="19"/>
        <v>0</v>
      </c>
      <c r="Y39" s="303">
        <f t="shared" si="12"/>
        <v>0</v>
      </c>
      <c r="Z39" s="303">
        <f t="shared" si="13"/>
        <v>0</v>
      </c>
    </row>
    <row r="40" spans="1:26" ht="12.75">
      <c r="A40" s="12"/>
      <c r="B40" s="3"/>
      <c r="C40" s="47"/>
      <c r="D40" s="401"/>
      <c r="E40" s="298"/>
      <c r="F40" s="298"/>
      <c r="G40" s="298"/>
      <c r="H40" s="298"/>
      <c r="I40" s="298"/>
      <c r="J40" s="298"/>
      <c r="K40" s="298"/>
      <c r="L40" s="298"/>
      <c r="M40" s="395">
        <f t="shared" si="10"/>
        <v>0</v>
      </c>
      <c r="N40" s="401"/>
      <c r="O40" s="298"/>
      <c r="P40" s="298"/>
      <c r="Q40" s="298"/>
      <c r="R40" s="395">
        <f t="shared" si="11"/>
        <v>0</v>
      </c>
      <c r="S40" s="297"/>
      <c r="T40" s="298"/>
      <c r="U40" s="298"/>
      <c r="V40" s="298"/>
      <c r="W40" s="298"/>
      <c r="X40" s="298"/>
      <c r="Y40" s="395">
        <f t="shared" si="12"/>
        <v>0</v>
      </c>
      <c r="Z40" s="395">
        <f t="shared" si="13"/>
        <v>0</v>
      </c>
    </row>
    <row r="41" spans="1:26" ht="12.75">
      <c r="A41" s="12"/>
      <c r="B41" s="3"/>
      <c r="C41" s="47"/>
      <c r="D41" s="401"/>
      <c r="E41" s="298"/>
      <c r="F41" s="298"/>
      <c r="G41" s="298"/>
      <c r="H41" s="298"/>
      <c r="I41" s="298"/>
      <c r="J41" s="298"/>
      <c r="K41" s="298"/>
      <c r="L41" s="298"/>
      <c r="M41" s="395">
        <f t="shared" si="10"/>
        <v>0</v>
      </c>
      <c r="N41" s="401"/>
      <c r="O41" s="298"/>
      <c r="P41" s="298"/>
      <c r="Q41" s="298"/>
      <c r="R41" s="395">
        <f t="shared" si="11"/>
        <v>0</v>
      </c>
      <c r="S41" s="297"/>
      <c r="T41" s="298"/>
      <c r="U41" s="298"/>
      <c r="V41" s="298"/>
      <c r="W41" s="298"/>
      <c r="X41" s="298"/>
      <c r="Y41" s="395">
        <f t="shared" si="12"/>
        <v>0</v>
      </c>
      <c r="Z41" s="395">
        <f t="shared" si="13"/>
        <v>0</v>
      </c>
    </row>
    <row r="42" spans="1:26" s="509" customFormat="1" ht="12.75">
      <c r="A42" s="17" t="s">
        <v>269</v>
      </c>
      <c r="B42" s="50" t="s">
        <v>100</v>
      </c>
      <c r="C42" s="51" t="s">
        <v>523</v>
      </c>
      <c r="D42" s="447">
        <f aca="true" t="shared" si="20" ref="D42:L42">SUM(D43:D59)</f>
        <v>14501</v>
      </c>
      <c r="E42" s="304">
        <f t="shared" si="20"/>
        <v>2942</v>
      </c>
      <c r="F42" s="304">
        <f t="shared" si="20"/>
        <v>0</v>
      </c>
      <c r="G42" s="304">
        <f t="shared" si="20"/>
        <v>0</v>
      </c>
      <c r="H42" s="304">
        <f t="shared" si="20"/>
        <v>0</v>
      </c>
      <c r="I42" s="304">
        <f t="shared" si="20"/>
        <v>209</v>
      </c>
      <c r="J42" s="304">
        <f t="shared" si="20"/>
        <v>0</v>
      </c>
      <c r="K42" s="304">
        <f t="shared" si="20"/>
        <v>0</v>
      </c>
      <c r="L42" s="304">
        <f t="shared" si="20"/>
        <v>0</v>
      </c>
      <c r="M42" s="303">
        <f t="shared" si="10"/>
        <v>17652</v>
      </c>
      <c r="N42" s="447">
        <f>SUM(N43:N59)</f>
        <v>0</v>
      </c>
      <c r="O42" s="304">
        <f>SUM(O43:O59)</f>
        <v>0</v>
      </c>
      <c r="P42" s="304">
        <f>SUM(P43:P59)</f>
        <v>0</v>
      </c>
      <c r="Q42" s="304">
        <f>SUM(Q43:Q59)</f>
        <v>0</v>
      </c>
      <c r="R42" s="303">
        <f t="shared" si="11"/>
        <v>0</v>
      </c>
      <c r="S42" s="448">
        <f aca="true" t="shared" si="21" ref="S42:X42">SUM(S43:S59)</f>
        <v>0</v>
      </c>
      <c r="T42" s="304">
        <f t="shared" si="21"/>
        <v>0</v>
      </c>
      <c r="U42" s="304">
        <f t="shared" si="21"/>
        <v>0</v>
      </c>
      <c r="V42" s="304">
        <f t="shared" si="21"/>
        <v>0</v>
      </c>
      <c r="W42" s="304">
        <f t="shared" si="21"/>
        <v>0</v>
      </c>
      <c r="X42" s="304">
        <f t="shared" si="21"/>
        <v>0</v>
      </c>
      <c r="Y42" s="303">
        <f t="shared" si="12"/>
        <v>0</v>
      </c>
      <c r="Z42" s="303">
        <f t="shared" si="13"/>
        <v>17652</v>
      </c>
    </row>
    <row r="43" spans="1:26" ht="12.75">
      <c r="A43" s="11"/>
      <c r="B43" s="1"/>
      <c r="C43" s="531" t="s">
        <v>894</v>
      </c>
      <c r="D43" s="439">
        <v>810</v>
      </c>
      <c r="E43" s="296"/>
      <c r="F43" s="296"/>
      <c r="G43" s="296"/>
      <c r="H43" s="296"/>
      <c r="I43" s="296"/>
      <c r="J43" s="296"/>
      <c r="K43" s="296"/>
      <c r="L43" s="296"/>
      <c r="M43" s="395">
        <f t="shared" si="10"/>
        <v>810</v>
      </c>
      <c r="N43" s="366"/>
      <c r="O43" s="296"/>
      <c r="P43" s="296"/>
      <c r="Q43" s="296"/>
      <c r="R43" s="395">
        <f t="shared" si="11"/>
        <v>0</v>
      </c>
      <c r="S43" s="295"/>
      <c r="T43" s="296"/>
      <c r="U43" s="296"/>
      <c r="V43" s="296"/>
      <c r="W43" s="296"/>
      <c r="X43" s="296"/>
      <c r="Y43" s="395">
        <f t="shared" si="12"/>
        <v>0</v>
      </c>
      <c r="Z43" s="395">
        <f t="shared" si="13"/>
        <v>810</v>
      </c>
    </row>
    <row r="44" spans="1:26" ht="12.75">
      <c r="A44" s="11"/>
      <c r="B44" s="1"/>
      <c r="C44" s="48" t="s">
        <v>1115</v>
      </c>
      <c r="D44" s="366">
        <f>945+945+945+945+945-945-945</f>
        <v>2835</v>
      </c>
      <c r="E44" s="296"/>
      <c r="F44" s="296"/>
      <c r="G44" s="296"/>
      <c r="H44" s="296"/>
      <c r="I44" s="296"/>
      <c r="J44" s="296"/>
      <c r="K44" s="296"/>
      <c r="L44" s="296"/>
      <c r="M44" s="395">
        <f t="shared" si="10"/>
        <v>2835</v>
      </c>
      <c r="N44" s="366"/>
      <c r="O44" s="296"/>
      <c r="P44" s="296"/>
      <c r="Q44" s="296"/>
      <c r="R44" s="395">
        <f t="shared" si="11"/>
        <v>0</v>
      </c>
      <c r="S44" s="295"/>
      <c r="T44" s="296"/>
      <c r="U44" s="296"/>
      <c r="V44" s="296"/>
      <c r="W44" s="296"/>
      <c r="X44" s="296"/>
      <c r="Y44" s="395">
        <f t="shared" si="12"/>
        <v>0</v>
      </c>
      <c r="Z44" s="395">
        <f t="shared" si="13"/>
        <v>2835</v>
      </c>
    </row>
    <row r="45" spans="1:26" ht="12.75">
      <c r="A45" s="11"/>
      <c r="B45" s="1"/>
      <c r="C45" s="48" t="s">
        <v>1114</v>
      </c>
      <c r="D45" s="366">
        <v>7</v>
      </c>
      <c r="E45" s="296"/>
      <c r="F45" s="296"/>
      <c r="G45" s="296"/>
      <c r="H45" s="296"/>
      <c r="I45" s="296"/>
      <c r="J45" s="296"/>
      <c r="K45" s="296"/>
      <c r="L45" s="296"/>
      <c r="M45" s="395">
        <f t="shared" si="10"/>
        <v>7</v>
      </c>
      <c r="N45" s="366"/>
      <c r="O45" s="296"/>
      <c r="P45" s="296"/>
      <c r="Q45" s="296"/>
      <c r="R45" s="395">
        <f t="shared" si="11"/>
        <v>0</v>
      </c>
      <c r="S45" s="295"/>
      <c r="T45" s="296"/>
      <c r="U45" s="296"/>
      <c r="V45" s="296"/>
      <c r="W45" s="296"/>
      <c r="X45" s="296"/>
      <c r="Y45" s="395">
        <f t="shared" si="12"/>
        <v>0</v>
      </c>
      <c r="Z45" s="395">
        <f t="shared" si="13"/>
        <v>7</v>
      </c>
    </row>
    <row r="46" spans="1:26" ht="12.75">
      <c r="A46" s="11"/>
      <c r="B46" s="1"/>
      <c r="C46" s="48" t="s">
        <v>1033</v>
      </c>
      <c r="D46" s="366">
        <v>2</v>
      </c>
      <c r="E46" s="296"/>
      <c r="F46" s="296"/>
      <c r="G46" s="296"/>
      <c r="H46" s="296"/>
      <c r="I46" s="296"/>
      <c r="J46" s="296"/>
      <c r="K46" s="296"/>
      <c r="L46" s="296"/>
      <c r="M46" s="395">
        <f t="shared" si="10"/>
        <v>2</v>
      </c>
      <c r="N46" s="366"/>
      <c r="O46" s="296"/>
      <c r="P46" s="296"/>
      <c r="Q46" s="296"/>
      <c r="R46" s="395">
        <f t="shared" si="11"/>
        <v>0</v>
      </c>
      <c r="S46" s="295"/>
      <c r="T46" s="296"/>
      <c r="U46" s="296"/>
      <c r="V46" s="296"/>
      <c r="W46" s="296"/>
      <c r="X46" s="296"/>
      <c r="Y46" s="395">
        <f t="shared" si="12"/>
        <v>0</v>
      </c>
      <c r="Z46" s="395">
        <f t="shared" si="13"/>
        <v>2</v>
      </c>
    </row>
    <row r="47" spans="1:26" ht="12.75">
      <c r="A47" s="11"/>
      <c r="B47" s="1"/>
      <c r="C47" s="48" t="s">
        <v>1067</v>
      </c>
      <c r="D47" s="366">
        <v>1647</v>
      </c>
      <c r="E47" s="296"/>
      <c r="F47" s="296"/>
      <c r="G47" s="296"/>
      <c r="H47" s="296"/>
      <c r="I47" s="296"/>
      <c r="J47" s="296"/>
      <c r="K47" s="296"/>
      <c r="L47" s="296"/>
      <c r="M47" s="395">
        <f t="shared" si="10"/>
        <v>1647</v>
      </c>
      <c r="N47" s="366"/>
      <c r="O47" s="296"/>
      <c r="P47" s="296"/>
      <c r="Q47" s="296"/>
      <c r="R47" s="395">
        <f t="shared" si="11"/>
        <v>0</v>
      </c>
      <c r="S47" s="295"/>
      <c r="T47" s="296"/>
      <c r="U47" s="296"/>
      <c r="V47" s="296"/>
      <c r="W47" s="296"/>
      <c r="X47" s="296"/>
      <c r="Y47" s="395">
        <f t="shared" si="12"/>
        <v>0</v>
      </c>
      <c r="Z47" s="395">
        <f t="shared" si="13"/>
        <v>1647</v>
      </c>
    </row>
    <row r="48" spans="1:26" ht="12.75">
      <c r="A48" s="11"/>
      <c r="B48" s="1"/>
      <c r="C48" s="531" t="s">
        <v>1066</v>
      </c>
      <c r="D48" s="366">
        <f>1276-1276</f>
        <v>0</v>
      </c>
      <c r="E48" s="296"/>
      <c r="F48" s="296"/>
      <c r="G48" s="296"/>
      <c r="H48" s="296"/>
      <c r="I48" s="296"/>
      <c r="J48" s="296"/>
      <c r="K48" s="296"/>
      <c r="L48" s="296"/>
      <c r="M48" s="395">
        <f t="shared" si="10"/>
        <v>0</v>
      </c>
      <c r="N48" s="366"/>
      <c r="O48" s="296"/>
      <c r="P48" s="296"/>
      <c r="Q48" s="296"/>
      <c r="R48" s="395">
        <f t="shared" si="11"/>
        <v>0</v>
      </c>
      <c r="S48" s="295"/>
      <c r="T48" s="296"/>
      <c r="U48" s="296"/>
      <c r="V48" s="296"/>
      <c r="W48" s="296"/>
      <c r="X48" s="296"/>
      <c r="Y48" s="395">
        <f t="shared" si="12"/>
        <v>0</v>
      </c>
      <c r="Z48" s="395">
        <f t="shared" si="13"/>
        <v>0</v>
      </c>
    </row>
    <row r="49" spans="1:26" ht="12.75">
      <c r="A49" s="11"/>
      <c r="B49" s="1"/>
      <c r="C49" s="531" t="s">
        <v>1068</v>
      </c>
      <c r="D49" s="366">
        <v>3614</v>
      </c>
      <c r="E49" s="296"/>
      <c r="F49" s="296"/>
      <c r="G49" s="296"/>
      <c r="H49" s="296"/>
      <c r="I49" s="296"/>
      <c r="J49" s="296"/>
      <c r="K49" s="296"/>
      <c r="L49" s="296"/>
      <c r="M49" s="395">
        <f t="shared" si="10"/>
        <v>3614</v>
      </c>
      <c r="N49" s="366"/>
      <c r="O49" s="296"/>
      <c r="P49" s="296"/>
      <c r="Q49" s="296"/>
      <c r="R49" s="395">
        <f t="shared" si="11"/>
        <v>0</v>
      </c>
      <c r="S49" s="295"/>
      <c r="T49" s="296"/>
      <c r="U49" s="296"/>
      <c r="V49" s="296"/>
      <c r="W49" s="296"/>
      <c r="X49" s="296"/>
      <c r="Y49" s="395">
        <f t="shared" si="12"/>
        <v>0</v>
      </c>
      <c r="Z49" s="395">
        <f t="shared" si="13"/>
        <v>3614</v>
      </c>
    </row>
    <row r="50" spans="1:26" ht="12.75">
      <c r="A50" s="11"/>
      <c r="B50" s="1"/>
      <c r="C50" s="531" t="s">
        <v>892</v>
      </c>
      <c r="D50" s="366">
        <v>2565</v>
      </c>
      <c r="E50" s="296"/>
      <c r="F50" s="296"/>
      <c r="G50" s="296"/>
      <c r="H50" s="296"/>
      <c r="I50" s="296"/>
      <c r="J50" s="296"/>
      <c r="K50" s="296"/>
      <c r="L50" s="296"/>
      <c r="M50" s="395">
        <f t="shared" si="10"/>
        <v>2565</v>
      </c>
      <c r="N50" s="366"/>
      <c r="O50" s="296"/>
      <c r="P50" s="296"/>
      <c r="Q50" s="296"/>
      <c r="R50" s="395">
        <f t="shared" si="11"/>
        <v>0</v>
      </c>
      <c r="S50" s="295"/>
      <c r="T50" s="296"/>
      <c r="U50" s="296"/>
      <c r="V50" s="296"/>
      <c r="W50" s="296"/>
      <c r="X50" s="296"/>
      <c r="Y50" s="395">
        <f t="shared" si="12"/>
        <v>0</v>
      </c>
      <c r="Z50" s="395">
        <f t="shared" si="13"/>
        <v>2565</v>
      </c>
    </row>
    <row r="51" spans="1:26" ht="12.75">
      <c r="A51" s="11"/>
      <c r="B51" s="1"/>
      <c r="C51" s="531" t="s">
        <v>1069</v>
      </c>
      <c r="D51" s="366">
        <v>2126</v>
      </c>
      <c r="E51" s="296"/>
      <c r="F51" s="296"/>
      <c r="G51" s="296"/>
      <c r="H51" s="296"/>
      <c r="I51" s="296"/>
      <c r="J51" s="296"/>
      <c r="K51" s="296"/>
      <c r="L51" s="296"/>
      <c r="M51" s="395">
        <f t="shared" si="10"/>
        <v>2126</v>
      </c>
      <c r="N51" s="366"/>
      <c r="O51" s="296"/>
      <c r="P51" s="296"/>
      <c r="Q51" s="296"/>
      <c r="R51" s="395">
        <f t="shared" si="11"/>
        <v>0</v>
      </c>
      <c r="S51" s="295"/>
      <c r="T51" s="296"/>
      <c r="U51" s="296"/>
      <c r="V51" s="296"/>
      <c r="W51" s="296"/>
      <c r="X51" s="296"/>
      <c r="Y51" s="395">
        <f t="shared" si="12"/>
        <v>0</v>
      </c>
      <c r="Z51" s="395">
        <f t="shared" si="13"/>
        <v>2126</v>
      </c>
    </row>
    <row r="52" spans="1:26" ht="12.75">
      <c r="A52" s="11"/>
      <c r="B52" s="1"/>
      <c r="C52" s="48" t="s">
        <v>1073</v>
      </c>
      <c r="D52" s="366"/>
      <c r="E52" s="296">
        <v>425</v>
      </c>
      <c r="F52" s="296"/>
      <c r="G52" s="296"/>
      <c r="H52" s="296"/>
      <c r="I52" s="296"/>
      <c r="J52" s="296"/>
      <c r="K52" s="296"/>
      <c r="L52" s="296"/>
      <c r="M52" s="395">
        <f t="shared" si="10"/>
        <v>425</v>
      </c>
      <c r="N52" s="366"/>
      <c r="O52" s="296"/>
      <c r="P52" s="296"/>
      <c r="Q52" s="296"/>
      <c r="R52" s="395">
        <f t="shared" si="11"/>
        <v>0</v>
      </c>
      <c r="S52" s="295"/>
      <c r="T52" s="296"/>
      <c r="U52" s="296"/>
      <c r="V52" s="296"/>
      <c r="W52" s="296"/>
      <c r="X52" s="296"/>
      <c r="Y52" s="395">
        <f t="shared" si="12"/>
        <v>0</v>
      </c>
      <c r="Z52" s="395">
        <f t="shared" si="13"/>
        <v>425</v>
      </c>
    </row>
    <row r="53" spans="1:26" ht="25.5">
      <c r="A53" s="11"/>
      <c r="B53" s="1"/>
      <c r="C53" s="531" t="s">
        <v>1101</v>
      </c>
      <c r="D53" s="366"/>
      <c r="E53" s="296">
        <v>1087</v>
      </c>
      <c r="F53" s="296"/>
      <c r="G53" s="296"/>
      <c r="H53" s="296"/>
      <c r="I53" s="296"/>
      <c r="J53" s="296"/>
      <c r="K53" s="296"/>
      <c r="L53" s="296"/>
      <c r="M53" s="395">
        <f t="shared" si="10"/>
        <v>1087</v>
      </c>
      <c r="N53" s="366"/>
      <c r="O53" s="296"/>
      <c r="P53" s="296"/>
      <c r="Q53" s="296"/>
      <c r="R53" s="395">
        <f t="shared" si="11"/>
        <v>0</v>
      </c>
      <c r="S53" s="295"/>
      <c r="T53" s="296"/>
      <c r="U53" s="296"/>
      <c r="V53" s="296"/>
      <c r="W53" s="296"/>
      <c r="X53" s="296"/>
      <c r="Y53" s="395">
        <f t="shared" si="12"/>
        <v>0</v>
      </c>
      <c r="Z53" s="395">
        <f t="shared" si="13"/>
        <v>1087</v>
      </c>
    </row>
    <row r="54" spans="1:26" ht="25.5">
      <c r="A54" s="11"/>
      <c r="B54" s="1"/>
      <c r="C54" s="48" t="s">
        <v>1100</v>
      </c>
      <c r="D54" s="366"/>
      <c r="E54" s="296">
        <f>1275+155</f>
        <v>1430</v>
      </c>
      <c r="F54" s="296"/>
      <c r="G54" s="296"/>
      <c r="H54" s="296"/>
      <c r="I54" s="296"/>
      <c r="J54" s="296"/>
      <c r="K54" s="296"/>
      <c r="L54" s="296"/>
      <c r="M54" s="395">
        <f aca="true" t="shared" si="22" ref="M54:M85">SUM(D54:L54)</f>
        <v>1430</v>
      </c>
      <c r="N54" s="366"/>
      <c r="O54" s="296"/>
      <c r="P54" s="296"/>
      <c r="Q54" s="296"/>
      <c r="R54" s="395">
        <f aca="true" t="shared" si="23" ref="R54:R85">SUM(N54:Q54)</f>
        <v>0</v>
      </c>
      <c r="S54" s="295"/>
      <c r="T54" s="296"/>
      <c r="U54" s="296"/>
      <c r="V54" s="296"/>
      <c r="W54" s="296"/>
      <c r="X54" s="296"/>
      <c r="Y54" s="395">
        <f t="shared" si="12"/>
        <v>0</v>
      </c>
      <c r="Z54" s="395">
        <f t="shared" si="13"/>
        <v>1430</v>
      </c>
    </row>
    <row r="55" spans="1:26" ht="12.75">
      <c r="A55" s="11"/>
      <c r="B55" s="1"/>
      <c r="C55" s="531" t="s">
        <v>1072</v>
      </c>
      <c r="D55" s="366">
        <v>638</v>
      </c>
      <c r="E55" s="296"/>
      <c r="F55" s="296"/>
      <c r="G55" s="296"/>
      <c r="H55" s="296"/>
      <c r="I55" s="296"/>
      <c r="J55" s="296"/>
      <c r="K55" s="296"/>
      <c r="L55" s="296"/>
      <c r="M55" s="395">
        <f t="shared" si="22"/>
        <v>638</v>
      </c>
      <c r="N55" s="366"/>
      <c r="O55" s="296"/>
      <c r="P55" s="296"/>
      <c r="Q55" s="296"/>
      <c r="R55" s="395">
        <f t="shared" si="23"/>
        <v>0</v>
      </c>
      <c r="S55" s="295"/>
      <c r="T55" s="296"/>
      <c r="U55" s="296"/>
      <c r="V55" s="296"/>
      <c r="W55" s="296"/>
      <c r="X55" s="296"/>
      <c r="Y55" s="395">
        <f t="shared" si="12"/>
        <v>0</v>
      </c>
      <c r="Z55" s="395">
        <f t="shared" si="13"/>
        <v>638</v>
      </c>
    </row>
    <row r="56" spans="1:26" ht="12.75">
      <c r="A56" s="11"/>
      <c r="B56" s="1"/>
      <c r="C56" s="531" t="s">
        <v>1102</v>
      </c>
      <c r="D56" s="366"/>
      <c r="E56" s="296"/>
      <c r="F56" s="296"/>
      <c r="G56" s="296"/>
      <c r="H56" s="296"/>
      <c r="I56" s="296">
        <v>14</v>
      </c>
      <c r="J56" s="296"/>
      <c r="K56" s="296"/>
      <c r="L56" s="296"/>
      <c r="M56" s="395">
        <f t="shared" si="22"/>
        <v>14</v>
      </c>
      <c r="N56" s="366"/>
      <c r="O56" s="296"/>
      <c r="P56" s="296"/>
      <c r="Q56" s="296"/>
      <c r="R56" s="395">
        <f t="shared" si="23"/>
        <v>0</v>
      </c>
      <c r="S56" s="295"/>
      <c r="T56" s="296"/>
      <c r="U56" s="296"/>
      <c r="V56" s="296"/>
      <c r="W56" s="296"/>
      <c r="X56" s="296"/>
      <c r="Y56" s="395">
        <f t="shared" si="12"/>
        <v>0</v>
      </c>
      <c r="Z56" s="395">
        <f t="shared" si="13"/>
        <v>14</v>
      </c>
    </row>
    <row r="57" spans="1:26" ht="12.75">
      <c r="A57" s="11"/>
      <c r="B57" s="1"/>
      <c r="C57" s="531" t="s">
        <v>1103</v>
      </c>
      <c r="D57" s="366"/>
      <c r="E57" s="296"/>
      <c r="F57" s="296"/>
      <c r="G57" s="296"/>
      <c r="H57" s="296"/>
      <c r="I57" s="296">
        <v>195</v>
      </c>
      <c r="J57" s="296"/>
      <c r="K57" s="296"/>
      <c r="L57" s="296"/>
      <c r="M57" s="395">
        <f t="shared" si="22"/>
        <v>195</v>
      </c>
      <c r="N57" s="366"/>
      <c r="O57" s="296"/>
      <c r="P57" s="296"/>
      <c r="Q57" s="296"/>
      <c r="R57" s="395">
        <f t="shared" si="23"/>
        <v>0</v>
      </c>
      <c r="S57" s="295"/>
      <c r="T57" s="296"/>
      <c r="U57" s="296"/>
      <c r="V57" s="296"/>
      <c r="W57" s="296"/>
      <c r="X57" s="296"/>
      <c r="Y57" s="395">
        <f t="shared" si="12"/>
        <v>0</v>
      </c>
      <c r="Z57" s="395">
        <f t="shared" si="13"/>
        <v>195</v>
      </c>
    </row>
    <row r="58" spans="1:26" ht="12.75">
      <c r="A58" s="11"/>
      <c r="B58" s="1"/>
      <c r="C58" s="48" t="s">
        <v>1117</v>
      </c>
      <c r="D58" s="366">
        <v>257</v>
      </c>
      <c r="E58" s="296"/>
      <c r="F58" s="296"/>
      <c r="G58" s="296"/>
      <c r="H58" s="296"/>
      <c r="I58" s="296"/>
      <c r="J58" s="296"/>
      <c r="K58" s="296"/>
      <c r="L58" s="296"/>
      <c r="M58" s="395">
        <f t="shared" si="22"/>
        <v>257</v>
      </c>
      <c r="N58" s="366"/>
      <c r="O58" s="296"/>
      <c r="P58" s="296"/>
      <c r="Q58" s="296"/>
      <c r="R58" s="395">
        <f t="shared" si="23"/>
        <v>0</v>
      </c>
      <c r="S58" s="295"/>
      <c r="T58" s="296"/>
      <c r="U58" s="296"/>
      <c r="V58" s="296"/>
      <c r="W58" s="296"/>
      <c r="X58" s="296"/>
      <c r="Y58" s="395">
        <f t="shared" si="12"/>
        <v>0</v>
      </c>
      <c r="Z58" s="395">
        <f t="shared" si="13"/>
        <v>257</v>
      </c>
    </row>
    <row r="59" spans="1:26" ht="13.5" thickBot="1">
      <c r="A59" s="11"/>
      <c r="B59" s="1"/>
      <c r="C59" s="48"/>
      <c r="D59" s="366"/>
      <c r="E59" s="296"/>
      <c r="F59" s="296"/>
      <c r="G59" s="296"/>
      <c r="H59" s="296"/>
      <c r="I59" s="296"/>
      <c r="J59" s="296"/>
      <c r="K59" s="296"/>
      <c r="L59" s="296"/>
      <c r="M59" s="395">
        <f t="shared" si="22"/>
        <v>0</v>
      </c>
      <c r="N59" s="366"/>
      <c r="O59" s="296"/>
      <c r="P59" s="296"/>
      <c r="Q59" s="296"/>
      <c r="R59" s="395">
        <f t="shared" si="23"/>
        <v>0</v>
      </c>
      <c r="S59" s="295"/>
      <c r="T59" s="296"/>
      <c r="U59" s="296"/>
      <c r="V59" s="296"/>
      <c r="W59" s="296"/>
      <c r="X59" s="296"/>
      <c r="Y59" s="395">
        <f t="shared" si="12"/>
        <v>0</v>
      </c>
      <c r="Z59" s="395">
        <f t="shared" si="13"/>
        <v>0</v>
      </c>
    </row>
    <row r="60" spans="1:26" ht="18" customHeight="1" thickBot="1">
      <c r="A60" s="255" t="s">
        <v>270</v>
      </c>
      <c r="B60" s="256"/>
      <c r="C60" s="257" t="s">
        <v>303</v>
      </c>
      <c r="D60" s="376">
        <f aca="true" t="shared" si="24" ref="D60:L60">SUM(D11,D14,D17,D24,D36,D39,D42)</f>
        <v>68206</v>
      </c>
      <c r="E60" s="376">
        <f t="shared" si="24"/>
        <v>13837</v>
      </c>
      <c r="F60" s="376">
        <f t="shared" si="24"/>
        <v>0</v>
      </c>
      <c r="G60" s="376">
        <f t="shared" si="24"/>
        <v>0</v>
      </c>
      <c r="H60" s="376">
        <f t="shared" si="24"/>
        <v>0</v>
      </c>
      <c r="I60" s="376">
        <f t="shared" si="24"/>
        <v>984</v>
      </c>
      <c r="J60" s="376">
        <f t="shared" si="24"/>
        <v>0</v>
      </c>
      <c r="K60" s="376">
        <f t="shared" si="24"/>
        <v>0</v>
      </c>
      <c r="L60" s="376">
        <f t="shared" si="24"/>
        <v>0</v>
      </c>
      <c r="M60" s="399">
        <f t="shared" si="22"/>
        <v>83027</v>
      </c>
      <c r="N60" s="376">
        <f>SUM(N11,N14,N17,N24,N36,N39,N42)</f>
        <v>0</v>
      </c>
      <c r="O60" s="307">
        <f>SUM(O11,O14,O17,O24,O36,O39,O42)</f>
        <v>0</v>
      </c>
      <c r="P60" s="307">
        <f>SUM(P11,P14,P17,P24,P36,P39,P42)</f>
        <v>0</v>
      </c>
      <c r="Q60" s="307">
        <f>SUM(Q11,Q14,Q17,Q24,Q36,Q39,Q42)</f>
        <v>0</v>
      </c>
      <c r="R60" s="307">
        <f t="shared" si="23"/>
        <v>0</v>
      </c>
      <c r="S60" s="306">
        <f aca="true" t="shared" si="25" ref="S60:X60">SUM(S11,S14,S17,S24,S36,S39,S42)</f>
        <v>0</v>
      </c>
      <c r="T60" s="307">
        <f t="shared" si="25"/>
        <v>0</v>
      </c>
      <c r="U60" s="307">
        <f t="shared" si="25"/>
        <v>0</v>
      </c>
      <c r="V60" s="307">
        <f t="shared" si="25"/>
        <v>0</v>
      </c>
      <c r="W60" s="307">
        <f t="shared" si="25"/>
        <v>0</v>
      </c>
      <c r="X60" s="307">
        <f t="shared" si="25"/>
        <v>0</v>
      </c>
      <c r="Y60" s="377">
        <f t="shared" si="12"/>
        <v>0</v>
      </c>
      <c r="Z60" s="378">
        <f t="shared" si="13"/>
        <v>83027</v>
      </c>
    </row>
    <row r="61" spans="1:26" ht="12.75">
      <c r="A61" s="13" t="s">
        <v>0</v>
      </c>
      <c r="B61" s="4"/>
      <c r="C61" s="424"/>
      <c r="D61" s="372"/>
      <c r="E61" s="292"/>
      <c r="F61" s="292"/>
      <c r="G61" s="292"/>
      <c r="H61" s="292"/>
      <c r="I61" s="292"/>
      <c r="J61" s="292"/>
      <c r="K61" s="292"/>
      <c r="L61" s="292"/>
      <c r="M61" s="395">
        <f t="shared" si="22"/>
        <v>0</v>
      </c>
      <c r="N61" s="372"/>
      <c r="O61" s="292"/>
      <c r="P61" s="292"/>
      <c r="Q61" s="292"/>
      <c r="R61" s="395">
        <f t="shared" si="23"/>
        <v>0</v>
      </c>
      <c r="S61" s="291"/>
      <c r="T61" s="292"/>
      <c r="U61" s="292"/>
      <c r="V61" s="292"/>
      <c r="W61" s="292"/>
      <c r="X61" s="292"/>
      <c r="Y61" s="395">
        <f t="shared" si="12"/>
        <v>0</v>
      </c>
      <c r="Z61" s="294"/>
    </row>
    <row r="62" spans="1:26" s="509" customFormat="1" ht="12.75">
      <c r="A62" s="16" t="s">
        <v>272</v>
      </c>
      <c r="B62" s="2" t="s">
        <v>101</v>
      </c>
      <c r="C62" s="443" t="s">
        <v>362</v>
      </c>
      <c r="D62" s="446">
        <f aca="true" t="shared" si="26" ref="D62:L62">SUM(D63:D66)</f>
        <v>22700</v>
      </c>
      <c r="E62" s="302">
        <f t="shared" si="26"/>
        <v>0</v>
      </c>
      <c r="F62" s="302">
        <f t="shared" si="26"/>
        <v>0</v>
      </c>
      <c r="G62" s="302">
        <f t="shared" si="26"/>
        <v>0</v>
      </c>
      <c r="H62" s="302">
        <f t="shared" si="26"/>
        <v>0</v>
      </c>
      <c r="I62" s="302">
        <f t="shared" si="26"/>
        <v>0</v>
      </c>
      <c r="J62" s="302">
        <f t="shared" si="26"/>
        <v>0</v>
      </c>
      <c r="K62" s="302">
        <f t="shared" si="26"/>
        <v>0</v>
      </c>
      <c r="L62" s="302">
        <f t="shared" si="26"/>
        <v>0</v>
      </c>
      <c r="M62" s="303">
        <f t="shared" si="22"/>
        <v>22700</v>
      </c>
      <c r="N62" s="446">
        <f>SUM(N63:N66)</f>
        <v>0</v>
      </c>
      <c r="O62" s="302">
        <f>SUM(O63:O66)</f>
        <v>0</v>
      </c>
      <c r="P62" s="302">
        <f>SUM(P63:P66)</f>
        <v>0</v>
      </c>
      <c r="Q62" s="302">
        <f>SUM(Q63:Q66)</f>
        <v>0</v>
      </c>
      <c r="R62" s="303">
        <f t="shared" si="23"/>
        <v>0</v>
      </c>
      <c r="S62" s="445">
        <f aca="true" t="shared" si="27" ref="S62:X62">SUM(S63:S66)</f>
        <v>0</v>
      </c>
      <c r="T62" s="302">
        <f t="shared" si="27"/>
        <v>0</v>
      </c>
      <c r="U62" s="302">
        <f t="shared" si="27"/>
        <v>0</v>
      </c>
      <c r="V62" s="302">
        <f t="shared" si="27"/>
        <v>0</v>
      </c>
      <c r="W62" s="302">
        <f t="shared" si="27"/>
        <v>0</v>
      </c>
      <c r="X62" s="302">
        <f t="shared" si="27"/>
        <v>0</v>
      </c>
      <c r="Y62" s="303">
        <f t="shared" si="12"/>
        <v>0</v>
      </c>
      <c r="Z62" s="303">
        <f aca="true" t="shared" si="28" ref="Z62:Z78">SUM(M62,R62,Y62)</f>
        <v>22700</v>
      </c>
    </row>
    <row r="63" spans="1:26" ht="12.75">
      <c r="A63" s="11"/>
      <c r="B63" s="1"/>
      <c r="C63" s="531" t="s">
        <v>1056</v>
      </c>
      <c r="D63" s="366">
        <v>14500</v>
      </c>
      <c r="E63" s="296"/>
      <c r="F63" s="296"/>
      <c r="G63" s="296"/>
      <c r="H63" s="296"/>
      <c r="I63" s="296"/>
      <c r="J63" s="296"/>
      <c r="K63" s="296"/>
      <c r="L63" s="296"/>
      <c r="M63" s="395">
        <f t="shared" si="22"/>
        <v>14500</v>
      </c>
      <c r="N63" s="366"/>
      <c r="O63" s="296"/>
      <c r="P63" s="296"/>
      <c r="Q63" s="296"/>
      <c r="R63" s="395">
        <f t="shared" si="23"/>
        <v>0</v>
      </c>
      <c r="S63" s="295"/>
      <c r="T63" s="296"/>
      <c r="U63" s="296"/>
      <c r="V63" s="296"/>
      <c r="W63" s="296"/>
      <c r="X63" s="296"/>
      <c r="Y63" s="395">
        <f t="shared" si="12"/>
        <v>0</v>
      </c>
      <c r="Z63" s="303">
        <f t="shared" si="28"/>
        <v>14500</v>
      </c>
    </row>
    <row r="64" spans="1:26" ht="12.75">
      <c r="A64" s="11"/>
      <c r="B64" s="1"/>
      <c r="C64" s="531" t="s">
        <v>1057</v>
      </c>
      <c r="D64" s="366">
        <v>8200</v>
      </c>
      <c r="E64" s="296"/>
      <c r="F64" s="296"/>
      <c r="G64" s="296"/>
      <c r="H64" s="296"/>
      <c r="I64" s="296"/>
      <c r="J64" s="296"/>
      <c r="K64" s="296"/>
      <c r="L64" s="296"/>
      <c r="M64" s="395">
        <f t="shared" si="22"/>
        <v>8200</v>
      </c>
      <c r="N64" s="366"/>
      <c r="O64" s="296"/>
      <c r="P64" s="296"/>
      <c r="Q64" s="296"/>
      <c r="R64" s="395">
        <f t="shared" si="23"/>
        <v>0</v>
      </c>
      <c r="S64" s="295"/>
      <c r="T64" s="296"/>
      <c r="U64" s="296"/>
      <c r="V64" s="296"/>
      <c r="W64" s="296"/>
      <c r="X64" s="296"/>
      <c r="Y64" s="395">
        <f t="shared" si="12"/>
        <v>0</v>
      </c>
      <c r="Z64" s="303">
        <f t="shared" si="28"/>
        <v>8200</v>
      </c>
    </row>
    <row r="65" spans="1:26" ht="12.75">
      <c r="A65" s="11"/>
      <c r="B65" s="1"/>
      <c r="C65" s="629"/>
      <c r="D65" s="366"/>
      <c r="E65" s="296"/>
      <c r="F65" s="296"/>
      <c r="G65" s="296"/>
      <c r="H65" s="296"/>
      <c r="I65" s="296"/>
      <c r="J65" s="296"/>
      <c r="K65" s="296"/>
      <c r="L65" s="296"/>
      <c r="M65" s="395">
        <f t="shared" si="22"/>
        <v>0</v>
      </c>
      <c r="N65" s="366"/>
      <c r="O65" s="296"/>
      <c r="P65" s="296"/>
      <c r="Q65" s="296"/>
      <c r="R65" s="395">
        <f t="shared" si="23"/>
        <v>0</v>
      </c>
      <c r="S65" s="295"/>
      <c r="T65" s="296"/>
      <c r="U65" s="296"/>
      <c r="V65" s="296"/>
      <c r="W65" s="296"/>
      <c r="X65" s="296"/>
      <c r="Y65" s="395"/>
      <c r="Z65" s="303">
        <f t="shared" si="28"/>
        <v>0</v>
      </c>
    </row>
    <row r="66" spans="1:26" ht="12.75">
      <c r="A66" s="11"/>
      <c r="B66" s="1"/>
      <c r="C66" s="48"/>
      <c r="D66" s="366"/>
      <c r="E66" s="296"/>
      <c r="F66" s="296"/>
      <c r="G66" s="296"/>
      <c r="H66" s="296"/>
      <c r="I66" s="296"/>
      <c r="J66" s="296"/>
      <c r="K66" s="296"/>
      <c r="L66" s="296"/>
      <c r="M66" s="395">
        <f t="shared" si="22"/>
        <v>0</v>
      </c>
      <c r="N66" s="366"/>
      <c r="O66" s="296"/>
      <c r="P66" s="296"/>
      <c r="Q66" s="296"/>
      <c r="R66" s="395">
        <f t="shared" si="23"/>
        <v>0</v>
      </c>
      <c r="S66" s="295"/>
      <c r="T66" s="296"/>
      <c r="U66" s="296"/>
      <c r="V66" s="296"/>
      <c r="W66" s="296"/>
      <c r="X66" s="296"/>
      <c r="Y66" s="395">
        <f aca="true" t="shared" si="29" ref="Y66:Y108">SUM(S66:X66)</f>
        <v>0</v>
      </c>
      <c r="Z66" s="303">
        <f t="shared" si="28"/>
        <v>0</v>
      </c>
    </row>
    <row r="67" spans="1:26" s="509" customFormat="1" ht="12.75">
      <c r="A67" s="16" t="s">
        <v>273</v>
      </c>
      <c r="B67" s="2" t="s">
        <v>102</v>
      </c>
      <c r="C67" s="443" t="s">
        <v>363</v>
      </c>
      <c r="D67" s="446">
        <f aca="true" t="shared" si="30" ref="D67:L67">SUM(D68:D69)</f>
        <v>0</v>
      </c>
      <c r="E67" s="302">
        <f t="shared" si="30"/>
        <v>0</v>
      </c>
      <c r="F67" s="302">
        <f t="shared" si="30"/>
        <v>0</v>
      </c>
      <c r="G67" s="302">
        <f t="shared" si="30"/>
        <v>0</v>
      </c>
      <c r="H67" s="302">
        <f t="shared" si="30"/>
        <v>0</v>
      </c>
      <c r="I67" s="302">
        <f t="shared" si="30"/>
        <v>0</v>
      </c>
      <c r="J67" s="302">
        <f t="shared" si="30"/>
        <v>0</v>
      </c>
      <c r="K67" s="302">
        <f>SUM(K68:K69)</f>
        <v>0</v>
      </c>
      <c r="L67" s="302">
        <f t="shared" si="30"/>
        <v>0</v>
      </c>
      <c r="M67" s="303">
        <f t="shared" si="22"/>
        <v>0</v>
      </c>
      <c r="N67" s="446">
        <f>SUM(N68:N69)</f>
        <v>0</v>
      </c>
      <c r="O67" s="302">
        <f>SUM(O68:O69)</f>
        <v>0</v>
      </c>
      <c r="P67" s="302">
        <f>SUM(P68:P69)</f>
        <v>0</v>
      </c>
      <c r="Q67" s="302">
        <f>SUM(Q68:Q69)</f>
        <v>0</v>
      </c>
      <c r="R67" s="303">
        <f t="shared" si="23"/>
        <v>0</v>
      </c>
      <c r="S67" s="445">
        <f aca="true" t="shared" si="31" ref="S67:X67">SUM(S68:S69)</f>
        <v>0</v>
      </c>
      <c r="T67" s="302">
        <f t="shared" si="31"/>
        <v>0</v>
      </c>
      <c r="U67" s="302">
        <f t="shared" si="31"/>
        <v>0</v>
      </c>
      <c r="V67" s="302">
        <f t="shared" si="31"/>
        <v>0</v>
      </c>
      <c r="W67" s="302">
        <f t="shared" si="31"/>
        <v>0</v>
      </c>
      <c r="X67" s="302">
        <f t="shared" si="31"/>
        <v>0</v>
      </c>
      <c r="Y67" s="303">
        <f t="shared" si="29"/>
        <v>0</v>
      </c>
      <c r="Z67" s="303">
        <f t="shared" si="28"/>
        <v>0</v>
      </c>
    </row>
    <row r="68" spans="1:26" ht="12.75">
      <c r="A68" s="11"/>
      <c r="B68" s="1"/>
      <c r="C68" s="48"/>
      <c r="D68" s="366"/>
      <c r="E68" s="296"/>
      <c r="F68" s="296"/>
      <c r="G68" s="296"/>
      <c r="H68" s="296"/>
      <c r="I68" s="296"/>
      <c r="J68" s="296"/>
      <c r="K68" s="296"/>
      <c r="L68" s="296"/>
      <c r="M68" s="395">
        <f t="shared" si="22"/>
        <v>0</v>
      </c>
      <c r="N68" s="366"/>
      <c r="O68" s="296"/>
      <c r="P68" s="296"/>
      <c r="Q68" s="296"/>
      <c r="R68" s="395">
        <f t="shared" si="23"/>
        <v>0</v>
      </c>
      <c r="S68" s="295"/>
      <c r="T68" s="296"/>
      <c r="U68" s="296"/>
      <c r="V68" s="296"/>
      <c r="W68" s="296"/>
      <c r="X68" s="296"/>
      <c r="Y68" s="395">
        <f t="shared" si="29"/>
        <v>0</v>
      </c>
      <c r="Z68" s="395">
        <f t="shared" si="28"/>
        <v>0</v>
      </c>
    </row>
    <row r="69" spans="1:26" ht="12.75">
      <c r="A69" s="11"/>
      <c r="B69" s="1"/>
      <c r="C69" s="48"/>
      <c r="D69" s="366"/>
      <c r="E69" s="296"/>
      <c r="F69" s="296"/>
      <c r="G69" s="296"/>
      <c r="H69" s="296"/>
      <c r="I69" s="296"/>
      <c r="J69" s="296"/>
      <c r="K69" s="296"/>
      <c r="L69" s="296"/>
      <c r="M69" s="395">
        <f t="shared" si="22"/>
        <v>0</v>
      </c>
      <c r="N69" s="366"/>
      <c r="O69" s="296"/>
      <c r="P69" s="296"/>
      <c r="Q69" s="296"/>
      <c r="R69" s="395">
        <f t="shared" si="23"/>
        <v>0</v>
      </c>
      <c r="S69" s="295"/>
      <c r="T69" s="296"/>
      <c r="U69" s="296"/>
      <c r="V69" s="296"/>
      <c r="W69" s="296"/>
      <c r="X69" s="296"/>
      <c r="Y69" s="395">
        <f t="shared" si="29"/>
        <v>0</v>
      </c>
      <c r="Z69" s="395">
        <f t="shared" si="28"/>
        <v>0</v>
      </c>
    </row>
    <row r="70" spans="1:26" s="509" customFormat="1" ht="12.75">
      <c r="A70" s="16" t="s">
        <v>274</v>
      </c>
      <c r="B70" s="2" t="s">
        <v>103</v>
      </c>
      <c r="C70" s="443" t="s">
        <v>364</v>
      </c>
      <c r="D70" s="446">
        <f aca="true" t="shared" si="32" ref="D70:L70">SUM(D71:D72)</f>
        <v>0</v>
      </c>
      <c r="E70" s="302">
        <f t="shared" si="32"/>
        <v>0</v>
      </c>
      <c r="F70" s="302">
        <f t="shared" si="32"/>
        <v>0</v>
      </c>
      <c r="G70" s="302">
        <f t="shared" si="32"/>
        <v>0</v>
      </c>
      <c r="H70" s="302">
        <f t="shared" si="32"/>
        <v>0</v>
      </c>
      <c r="I70" s="302">
        <f t="shared" si="32"/>
        <v>0</v>
      </c>
      <c r="J70" s="302">
        <f t="shared" si="32"/>
        <v>0</v>
      </c>
      <c r="K70" s="302">
        <f>SUM(K71:K72)</f>
        <v>0</v>
      </c>
      <c r="L70" s="302">
        <f t="shared" si="32"/>
        <v>0</v>
      </c>
      <c r="M70" s="303">
        <f t="shared" si="22"/>
        <v>0</v>
      </c>
      <c r="N70" s="446">
        <f>SUM(N71:N72)</f>
        <v>0</v>
      </c>
      <c r="O70" s="302">
        <f>SUM(O71:O72)</f>
        <v>0</v>
      </c>
      <c r="P70" s="302">
        <f>SUM(P71:P72)</f>
        <v>0</v>
      </c>
      <c r="Q70" s="302">
        <f>SUM(Q71:Q72)</f>
        <v>0</v>
      </c>
      <c r="R70" s="303">
        <f t="shared" si="23"/>
        <v>0</v>
      </c>
      <c r="S70" s="445">
        <f aca="true" t="shared" si="33" ref="S70:X70">SUM(S71:S72)</f>
        <v>0</v>
      </c>
      <c r="T70" s="302">
        <f t="shared" si="33"/>
        <v>0</v>
      </c>
      <c r="U70" s="302">
        <f t="shared" si="33"/>
        <v>0</v>
      </c>
      <c r="V70" s="302">
        <f t="shared" si="33"/>
        <v>0</v>
      </c>
      <c r="W70" s="302">
        <f t="shared" si="33"/>
        <v>0</v>
      </c>
      <c r="X70" s="302">
        <f t="shared" si="33"/>
        <v>0</v>
      </c>
      <c r="Y70" s="303">
        <f t="shared" si="29"/>
        <v>0</v>
      </c>
      <c r="Z70" s="303">
        <f t="shared" si="28"/>
        <v>0</v>
      </c>
    </row>
    <row r="71" spans="1:26" ht="12.75">
      <c r="A71" s="12"/>
      <c r="B71" s="3"/>
      <c r="C71" s="47"/>
      <c r="D71" s="401"/>
      <c r="E71" s="298"/>
      <c r="F71" s="298"/>
      <c r="G71" s="298"/>
      <c r="H71" s="298"/>
      <c r="I71" s="298"/>
      <c r="J71" s="298"/>
      <c r="K71" s="298"/>
      <c r="L71" s="298"/>
      <c r="M71" s="395">
        <f t="shared" si="22"/>
        <v>0</v>
      </c>
      <c r="N71" s="401"/>
      <c r="O71" s="298"/>
      <c r="P71" s="298"/>
      <c r="Q71" s="298"/>
      <c r="R71" s="395">
        <f t="shared" si="23"/>
        <v>0</v>
      </c>
      <c r="S71" s="297"/>
      <c r="T71" s="298"/>
      <c r="U71" s="298"/>
      <c r="V71" s="298"/>
      <c r="W71" s="298"/>
      <c r="X71" s="298"/>
      <c r="Y71" s="395">
        <f t="shared" si="29"/>
        <v>0</v>
      </c>
      <c r="Z71" s="395">
        <f t="shared" si="28"/>
        <v>0</v>
      </c>
    </row>
    <row r="72" spans="1:26" ht="12.75">
      <c r="A72" s="12"/>
      <c r="B72" s="3"/>
      <c r="C72" s="47"/>
      <c r="D72" s="401"/>
      <c r="E72" s="298"/>
      <c r="F72" s="298"/>
      <c r="G72" s="298"/>
      <c r="H72" s="298"/>
      <c r="I72" s="298"/>
      <c r="J72" s="298"/>
      <c r="K72" s="298"/>
      <c r="L72" s="298"/>
      <c r="M72" s="395">
        <f t="shared" si="22"/>
        <v>0</v>
      </c>
      <c r="N72" s="401"/>
      <c r="O72" s="298"/>
      <c r="P72" s="298"/>
      <c r="Q72" s="298"/>
      <c r="R72" s="395">
        <f t="shared" si="23"/>
        <v>0</v>
      </c>
      <c r="S72" s="297"/>
      <c r="T72" s="298"/>
      <c r="U72" s="298"/>
      <c r="V72" s="298"/>
      <c r="W72" s="298"/>
      <c r="X72" s="298"/>
      <c r="Y72" s="395">
        <f t="shared" si="29"/>
        <v>0</v>
      </c>
      <c r="Z72" s="395">
        <f t="shared" si="28"/>
        <v>0</v>
      </c>
    </row>
    <row r="73" spans="1:26" s="509" customFormat="1" ht="12.75">
      <c r="A73" s="17" t="s">
        <v>275</v>
      </c>
      <c r="B73" s="50" t="s">
        <v>104</v>
      </c>
      <c r="C73" s="51" t="s">
        <v>524</v>
      </c>
      <c r="D73" s="447">
        <f aca="true" t="shared" si="34" ref="D73:L73">SUM(D74:D77)</f>
        <v>6129</v>
      </c>
      <c r="E73" s="304">
        <f t="shared" si="34"/>
        <v>0</v>
      </c>
      <c r="F73" s="304">
        <f t="shared" si="34"/>
        <v>0</v>
      </c>
      <c r="G73" s="304">
        <f t="shared" si="34"/>
        <v>0</v>
      </c>
      <c r="H73" s="304">
        <f t="shared" si="34"/>
        <v>0</v>
      </c>
      <c r="I73" s="304">
        <f t="shared" si="34"/>
        <v>0</v>
      </c>
      <c r="J73" s="304">
        <f t="shared" si="34"/>
        <v>0</v>
      </c>
      <c r="K73" s="304">
        <f t="shared" si="34"/>
        <v>0</v>
      </c>
      <c r="L73" s="304">
        <f t="shared" si="34"/>
        <v>0</v>
      </c>
      <c r="M73" s="303">
        <f t="shared" si="22"/>
        <v>6129</v>
      </c>
      <c r="N73" s="447">
        <f>SUM(N74:N77)</f>
        <v>0</v>
      </c>
      <c r="O73" s="304">
        <f>SUM(O74:O77)</f>
        <v>0</v>
      </c>
      <c r="P73" s="304">
        <f>SUM(P74:P77)</f>
        <v>0</v>
      </c>
      <c r="Q73" s="304">
        <f>SUM(Q74:Q77)</f>
        <v>0</v>
      </c>
      <c r="R73" s="303">
        <f t="shared" si="23"/>
        <v>0</v>
      </c>
      <c r="S73" s="448">
        <f aca="true" t="shared" si="35" ref="S73:X73">SUM(S74:S77)</f>
        <v>0</v>
      </c>
      <c r="T73" s="304">
        <f t="shared" si="35"/>
        <v>0</v>
      </c>
      <c r="U73" s="304">
        <f t="shared" si="35"/>
        <v>0</v>
      </c>
      <c r="V73" s="304">
        <f t="shared" si="35"/>
        <v>0</v>
      </c>
      <c r="W73" s="304">
        <f t="shared" si="35"/>
        <v>0</v>
      </c>
      <c r="X73" s="304">
        <f t="shared" si="35"/>
        <v>0</v>
      </c>
      <c r="Y73" s="303">
        <f t="shared" si="29"/>
        <v>0</v>
      </c>
      <c r="Z73" s="303">
        <f t="shared" si="28"/>
        <v>6129</v>
      </c>
    </row>
    <row r="74" spans="1:26" ht="12.75">
      <c r="A74" s="12"/>
      <c r="B74" s="3"/>
      <c r="C74" s="531" t="s">
        <v>1056</v>
      </c>
      <c r="D74" s="401">
        <v>3915</v>
      </c>
      <c r="E74" s="298"/>
      <c r="F74" s="298"/>
      <c r="G74" s="298"/>
      <c r="H74" s="298"/>
      <c r="I74" s="298"/>
      <c r="J74" s="298"/>
      <c r="K74" s="298"/>
      <c r="L74" s="298"/>
      <c r="M74" s="395">
        <f t="shared" si="22"/>
        <v>3915</v>
      </c>
      <c r="N74" s="401"/>
      <c r="O74" s="298"/>
      <c r="P74" s="298"/>
      <c r="Q74" s="298"/>
      <c r="R74" s="395">
        <f t="shared" si="23"/>
        <v>0</v>
      </c>
      <c r="S74" s="297"/>
      <c r="T74" s="298"/>
      <c r="U74" s="298"/>
      <c r="V74" s="298"/>
      <c r="W74" s="298"/>
      <c r="X74" s="298"/>
      <c r="Y74" s="395">
        <f t="shared" si="29"/>
        <v>0</v>
      </c>
      <c r="Z74" s="395">
        <f t="shared" si="28"/>
        <v>3915</v>
      </c>
    </row>
    <row r="75" spans="1:26" ht="12.75">
      <c r="A75" s="12"/>
      <c r="B75" s="3"/>
      <c r="C75" s="531" t="s">
        <v>1057</v>
      </c>
      <c r="D75" s="401">
        <v>2214</v>
      </c>
      <c r="E75" s="298"/>
      <c r="F75" s="298"/>
      <c r="G75" s="298"/>
      <c r="H75" s="298"/>
      <c r="I75" s="298"/>
      <c r="J75" s="298"/>
      <c r="K75" s="298"/>
      <c r="L75" s="298"/>
      <c r="M75" s="395">
        <f t="shared" si="22"/>
        <v>2214</v>
      </c>
      <c r="N75" s="401"/>
      <c r="O75" s="298"/>
      <c r="P75" s="298"/>
      <c r="Q75" s="298"/>
      <c r="R75" s="395">
        <f t="shared" si="23"/>
        <v>0</v>
      </c>
      <c r="S75" s="297"/>
      <c r="T75" s="298"/>
      <c r="U75" s="298"/>
      <c r="V75" s="298"/>
      <c r="W75" s="298"/>
      <c r="X75" s="298"/>
      <c r="Y75" s="395">
        <f t="shared" si="29"/>
        <v>0</v>
      </c>
      <c r="Z75" s="395">
        <f t="shared" si="28"/>
        <v>2214</v>
      </c>
    </row>
    <row r="76" spans="1:26" ht="12.75">
      <c r="A76" s="12"/>
      <c r="B76" s="3"/>
      <c r="C76" s="630"/>
      <c r="D76" s="401"/>
      <c r="E76" s="298"/>
      <c r="F76" s="298"/>
      <c r="G76" s="298"/>
      <c r="H76" s="298"/>
      <c r="I76" s="298"/>
      <c r="J76" s="298"/>
      <c r="K76" s="298"/>
      <c r="L76" s="298"/>
      <c r="M76" s="395">
        <f t="shared" si="22"/>
        <v>0</v>
      </c>
      <c r="N76" s="401"/>
      <c r="O76" s="298"/>
      <c r="P76" s="298"/>
      <c r="Q76" s="298"/>
      <c r="R76" s="395">
        <f t="shared" si="23"/>
        <v>0</v>
      </c>
      <c r="S76" s="297"/>
      <c r="T76" s="298"/>
      <c r="U76" s="298"/>
      <c r="V76" s="298"/>
      <c r="W76" s="298"/>
      <c r="X76" s="298"/>
      <c r="Y76" s="395">
        <f t="shared" si="29"/>
        <v>0</v>
      </c>
      <c r="Z76" s="395">
        <f t="shared" si="28"/>
        <v>0</v>
      </c>
    </row>
    <row r="77" spans="1:26" ht="13.5" thickBot="1">
      <c r="A77" s="12"/>
      <c r="B77" s="3"/>
      <c r="C77" s="47"/>
      <c r="D77" s="401"/>
      <c r="E77" s="298"/>
      <c r="F77" s="298"/>
      <c r="G77" s="298"/>
      <c r="H77" s="298"/>
      <c r="I77" s="298"/>
      <c r="J77" s="298"/>
      <c r="K77" s="298"/>
      <c r="L77" s="298"/>
      <c r="M77" s="395">
        <f t="shared" si="22"/>
        <v>0</v>
      </c>
      <c r="N77" s="401"/>
      <c r="O77" s="298"/>
      <c r="P77" s="298"/>
      <c r="Q77" s="298"/>
      <c r="R77" s="395">
        <f t="shared" si="23"/>
        <v>0</v>
      </c>
      <c r="S77" s="297"/>
      <c r="T77" s="298"/>
      <c r="U77" s="298"/>
      <c r="V77" s="298"/>
      <c r="W77" s="298"/>
      <c r="X77" s="298"/>
      <c r="Y77" s="395">
        <f t="shared" si="29"/>
        <v>0</v>
      </c>
      <c r="Z77" s="395">
        <f t="shared" si="28"/>
        <v>0</v>
      </c>
    </row>
    <row r="78" spans="1:26" ht="18" customHeight="1" thickBot="1">
      <c r="A78" s="255" t="s">
        <v>276</v>
      </c>
      <c r="B78" s="256"/>
      <c r="C78" s="257" t="s">
        <v>304</v>
      </c>
      <c r="D78" s="449">
        <f aca="true" t="shared" si="36" ref="D78:L78">SUM(D62,D67,D70,D73)</f>
        <v>28829</v>
      </c>
      <c r="E78" s="307">
        <f t="shared" si="36"/>
        <v>0</v>
      </c>
      <c r="F78" s="307">
        <f t="shared" si="36"/>
        <v>0</v>
      </c>
      <c r="G78" s="307">
        <f t="shared" si="36"/>
        <v>0</v>
      </c>
      <c r="H78" s="307">
        <f t="shared" si="36"/>
        <v>0</v>
      </c>
      <c r="I78" s="307">
        <f t="shared" si="36"/>
        <v>0</v>
      </c>
      <c r="J78" s="307">
        <f t="shared" si="36"/>
        <v>0</v>
      </c>
      <c r="K78" s="307">
        <f t="shared" si="36"/>
        <v>0</v>
      </c>
      <c r="L78" s="307">
        <f t="shared" si="36"/>
        <v>0</v>
      </c>
      <c r="M78" s="308">
        <f t="shared" si="22"/>
        <v>28829</v>
      </c>
      <c r="N78" s="376">
        <f>SUM(N62,N67,N70,N73)</f>
        <v>0</v>
      </c>
      <c r="O78" s="307">
        <f>SUM(O62,O67,O70,O73)</f>
        <v>0</v>
      </c>
      <c r="P78" s="307">
        <f>SUM(P62,P67,P70,P73)</f>
        <v>0</v>
      </c>
      <c r="Q78" s="307">
        <f>SUM(Q62,Q67,Q70,Q73)</f>
        <v>0</v>
      </c>
      <c r="R78" s="307">
        <f t="shared" si="23"/>
        <v>0</v>
      </c>
      <c r="S78" s="306">
        <f aca="true" t="shared" si="37" ref="S78:X78">SUM(S62,S67,S70,S73)</f>
        <v>0</v>
      </c>
      <c r="T78" s="307">
        <f t="shared" si="37"/>
        <v>0</v>
      </c>
      <c r="U78" s="307">
        <f t="shared" si="37"/>
        <v>0</v>
      </c>
      <c r="V78" s="307">
        <f t="shared" si="37"/>
        <v>0</v>
      </c>
      <c r="W78" s="307">
        <f t="shared" si="37"/>
        <v>0</v>
      </c>
      <c r="X78" s="307">
        <f t="shared" si="37"/>
        <v>0</v>
      </c>
      <c r="Y78" s="307">
        <f t="shared" si="29"/>
        <v>0</v>
      </c>
      <c r="Z78" s="308">
        <f t="shared" si="28"/>
        <v>28829</v>
      </c>
    </row>
    <row r="79" spans="1:26" ht="12.75">
      <c r="A79" s="13" t="s">
        <v>1</v>
      </c>
      <c r="B79" s="4"/>
      <c r="C79" s="424"/>
      <c r="D79" s="372"/>
      <c r="E79" s="292"/>
      <c r="F79" s="292"/>
      <c r="G79" s="292"/>
      <c r="H79" s="292"/>
      <c r="I79" s="292"/>
      <c r="J79" s="292"/>
      <c r="K79" s="292"/>
      <c r="L79" s="292"/>
      <c r="M79" s="395">
        <f t="shared" si="22"/>
        <v>0</v>
      </c>
      <c r="N79" s="372"/>
      <c r="O79" s="292"/>
      <c r="P79" s="292"/>
      <c r="Q79" s="292"/>
      <c r="R79" s="395">
        <f t="shared" si="23"/>
        <v>0</v>
      </c>
      <c r="S79" s="291"/>
      <c r="T79" s="292"/>
      <c r="U79" s="292"/>
      <c r="V79" s="292"/>
      <c r="W79" s="292"/>
      <c r="X79" s="292"/>
      <c r="Y79" s="395">
        <f t="shared" si="29"/>
        <v>0</v>
      </c>
      <c r="Z79" s="294"/>
    </row>
    <row r="80" spans="1:26" s="509" customFormat="1" ht="15" customHeight="1">
      <c r="A80" s="16" t="s">
        <v>271</v>
      </c>
      <c r="B80" s="2" t="s">
        <v>105</v>
      </c>
      <c r="C80" s="443" t="s">
        <v>660</v>
      </c>
      <c r="D80" s="446">
        <f aca="true" t="shared" si="38" ref="D80:I80">SUM(D81:D82)</f>
        <v>0</v>
      </c>
      <c r="E80" s="302">
        <f t="shared" si="38"/>
        <v>0</v>
      </c>
      <c r="F80" s="302">
        <f t="shared" si="38"/>
        <v>0</v>
      </c>
      <c r="G80" s="302">
        <f t="shared" si="38"/>
        <v>0</v>
      </c>
      <c r="H80" s="302">
        <f>SUM(H81:H82)</f>
        <v>0</v>
      </c>
      <c r="I80" s="302">
        <f t="shared" si="38"/>
        <v>0</v>
      </c>
      <c r="J80" s="302">
        <f>SUM(J81:J82)</f>
        <v>0</v>
      </c>
      <c r="K80" s="302">
        <f>SUM(K81:K82)</f>
        <v>0</v>
      </c>
      <c r="L80" s="302">
        <f>SUM(L81:L82)</f>
        <v>0</v>
      </c>
      <c r="M80" s="303">
        <f t="shared" si="22"/>
        <v>0</v>
      </c>
      <c r="N80" s="446">
        <f>SUM(N81:N82)</f>
        <v>0</v>
      </c>
      <c r="O80" s="302">
        <f>SUM(O81:O82)</f>
        <v>0</v>
      </c>
      <c r="P80" s="302">
        <f>SUM(P81:P82)</f>
        <v>0</v>
      </c>
      <c r="Q80" s="302">
        <f>SUM(Q81:Q82)</f>
        <v>0</v>
      </c>
      <c r="R80" s="303">
        <f t="shared" si="23"/>
        <v>0</v>
      </c>
      <c r="S80" s="445">
        <f aca="true" t="shared" si="39" ref="S80:X80">SUM(S81:S82)</f>
        <v>0</v>
      </c>
      <c r="T80" s="302">
        <f t="shared" si="39"/>
        <v>0</v>
      </c>
      <c r="U80" s="302">
        <f t="shared" si="39"/>
        <v>0</v>
      </c>
      <c r="V80" s="302">
        <f t="shared" si="39"/>
        <v>0</v>
      </c>
      <c r="W80" s="302">
        <f t="shared" si="39"/>
        <v>0</v>
      </c>
      <c r="X80" s="302">
        <f t="shared" si="39"/>
        <v>0</v>
      </c>
      <c r="Y80" s="303">
        <f t="shared" si="29"/>
        <v>0</v>
      </c>
      <c r="Z80" s="303">
        <f aca="true" t="shared" si="40" ref="Z80:Z108">SUM(M80,R80,Y80)</f>
        <v>0</v>
      </c>
    </row>
    <row r="81" spans="1:26" ht="15" customHeight="1">
      <c r="A81" s="11"/>
      <c r="B81" s="1"/>
      <c r="C81" s="48"/>
      <c r="D81" s="366"/>
      <c r="E81" s="296"/>
      <c r="F81" s="296"/>
      <c r="G81" s="296"/>
      <c r="H81" s="296"/>
      <c r="I81" s="296"/>
      <c r="J81" s="296"/>
      <c r="K81" s="296"/>
      <c r="L81" s="296"/>
      <c r="M81" s="395">
        <f t="shared" si="22"/>
        <v>0</v>
      </c>
      <c r="N81" s="366"/>
      <c r="O81" s="296"/>
      <c r="P81" s="296"/>
      <c r="Q81" s="296"/>
      <c r="R81" s="395">
        <f t="shared" si="23"/>
        <v>0</v>
      </c>
      <c r="S81" s="295"/>
      <c r="T81" s="296"/>
      <c r="U81" s="296"/>
      <c r="V81" s="296"/>
      <c r="W81" s="296"/>
      <c r="X81" s="296"/>
      <c r="Y81" s="395">
        <f t="shared" si="29"/>
        <v>0</v>
      </c>
      <c r="Z81" s="395">
        <f t="shared" si="40"/>
        <v>0</v>
      </c>
    </row>
    <row r="82" spans="1:26" ht="15" customHeight="1">
      <c r="A82" s="11"/>
      <c r="B82" s="1"/>
      <c r="C82" s="48"/>
      <c r="D82" s="366"/>
      <c r="E82" s="296"/>
      <c r="F82" s="296"/>
      <c r="G82" s="296"/>
      <c r="H82" s="296"/>
      <c r="I82" s="296"/>
      <c r="J82" s="296"/>
      <c r="K82" s="296"/>
      <c r="L82" s="296"/>
      <c r="M82" s="395">
        <f t="shared" si="22"/>
        <v>0</v>
      </c>
      <c r="N82" s="366"/>
      <c r="O82" s="296"/>
      <c r="P82" s="296"/>
      <c r="Q82" s="296"/>
      <c r="R82" s="395">
        <f t="shared" si="23"/>
        <v>0</v>
      </c>
      <c r="S82" s="295"/>
      <c r="T82" s="296"/>
      <c r="U82" s="296"/>
      <c r="V82" s="296"/>
      <c r="W82" s="296"/>
      <c r="X82" s="296"/>
      <c r="Y82" s="395">
        <f t="shared" si="29"/>
        <v>0</v>
      </c>
      <c r="Z82" s="395">
        <f t="shared" si="40"/>
        <v>0</v>
      </c>
    </row>
    <row r="83" spans="1:26" s="509" customFormat="1" ht="25.5">
      <c r="A83" s="16" t="s">
        <v>277</v>
      </c>
      <c r="B83" s="2" t="s">
        <v>106</v>
      </c>
      <c r="C83" s="443" t="s">
        <v>526</v>
      </c>
      <c r="D83" s="446">
        <f aca="true" t="shared" si="41" ref="D83:I83">SUM(D84:D85)</f>
        <v>0</v>
      </c>
      <c r="E83" s="302">
        <f t="shared" si="41"/>
        <v>0</v>
      </c>
      <c r="F83" s="302">
        <f t="shared" si="41"/>
        <v>0</v>
      </c>
      <c r="G83" s="302">
        <f t="shared" si="41"/>
        <v>0</v>
      </c>
      <c r="H83" s="302">
        <f>SUM(H84:H85)</f>
        <v>0</v>
      </c>
      <c r="I83" s="302">
        <f t="shared" si="41"/>
        <v>0</v>
      </c>
      <c r="J83" s="302">
        <f>SUM(J84:J85)</f>
        <v>0</v>
      </c>
      <c r="K83" s="302">
        <f>SUM(K84:K85)</f>
        <v>0</v>
      </c>
      <c r="L83" s="302">
        <f>SUM(L84:L85)</f>
        <v>0</v>
      </c>
      <c r="M83" s="303">
        <f t="shared" si="22"/>
        <v>0</v>
      </c>
      <c r="N83" s="446">
        <f>SUM(N84:N85)</f>
        <v>0</v>
      </c>
      <c r="O83" s="302">
        <f>SUM(O84:O85)</f>
        <v>0</v>
      </c>
      <c r="P83" s="302">
        <f>SUM(P84:P85)</f>
        <v>0</v>
      </c>
      <c r="Q83" s="302">
        <f>SUM(Q84:Q85)</f>
        <v>0</v>
      </c>
      <c r="R83" s="303">
        <f t="shared" si="23"/>
        <v>0</v>
      </c>
      <c r="S83" s="445">
        <f aca="true" t="shared" si="42" ref="S83:X83">SUM(S84:S85)</f>
        <v>0</v>
      </c>
      <c r="T83" s="302">
        <f t="shared" si="42"/>
        <v>0</v>
      </c>
      <c r="U83" s="302">
        <f t="shared" si="42"/>
        <v>0</v>
      </c>
      <c r="V83" s="302">
        <f t="shared" si="42"/>
        <v>0</v>
      </c>
      <c r="W83" s="302">
        <f t="shared" si="42"/>
        <v>0</v>
      </c>
      <c r="X83" s="302">
        <f t="shared" si="42"/>
        <v>0</v>
      </c>
      <c r="Y83" s="303">
        <f t="shared" si="29"/>
        <v>0</v>
      </c>
      <c r="Z83" s="303">
        <f t="shared" si="40"/>
        <v>0</v>
      </c>
    </row>
    <row r="84" spans="1:26" ht="12.75">
      <c r="A84" s="11"/>
      <c r="B84" s="1"/>
      <c r="C84" s="48"/>
      <c r="D84" s="366"/>
      <c r="E84" s="296"/>
      <c r="F84" s="296"/>
      <c r="G84" s="296"/>
      <c r="H84" s="296"/>
      <c r="I84" s="296"/>
      <c r="J84" s="296"/>
      <c r="K84" s="296"/>
      <c r="L84" s="296"/>
      <c r="M84" s="395">
        <f t="shared" si="22"/>
        <v>0</v>
      </c>
      <c r="N84" s="366"/>
      <c r="O84" s="296"/>
      <c r="P84" s="296"/>
      <c r="Q84" s="296"/>
      <c r="R84" s="395">
        <f t="shared" si="23"/>
        <v>0</v>
      </c>
      <c r="S84" s="295"/>
      <c r="T84" s="296"/>
      <c r="U84" s="296"/>
      <c r="V84" s="296"/>
      <c r="W84" s="296"/>
      <c r="X84" s="296"/>
      <c r="Y84" s="395">
        <f t="shared" si="29"/>
        <v>0</v>
      </c>
      <c r="Z84" s="395">
        <f t="shared" si="40"/>
        <v>0</v>
      </c>
    </row>
    <row r="85" spans="1:26" ht="12.75">
      <c r="A85" s="11"/>
      <c r="B85" s="1"/>
      <c r="C85" s="48"/>
      <c r="D85" s="366"/>
      <c r="E85" s="296"/>
      <c r="F85" s="296"/>
      <c r="G85" s="296"/>
      <c r="H85" s="296"/>
      <c r="I85" s="296"/>
      <c r="J85" s="296"/>
      <c r="K85" s="296"/>
      <c r="L85" s="296"/>
      <c r="M85" s="395">
        <f t="shared" si="22"/>
        <v>0</v>
      </c>
      <c r="N85" s="366"/>
      <c r="O85" s="296"/>
      <c r="P85" s="296"/>
      <c r="Q85" s="296"/>
      <c r="R85" s="395">
        <f t="shared" si="23"/>
        <v>0</v>
      </c>
      <c r="S85" s="295"/>
      <c r="T85" s="296"/>
      <c r="U85" s="296"/>
      <c r="V85" s="296"/>
      <c r="W85" s="296"/>
      <c r="X85" s="296"/>
      <c r="Y85" s="395">
        <f t="shared" si="29"/>
        <v>0</v>
      </c>
      <c r="Z85" s="395">
        <f t="shared" si="40"/>
        <v>0</v>
      </c>
    </row>
    <row r="86" spans="1:26" s="509" customFormat="1" ht="12.75">
      <c r="A86" s="16" t="s">
        <v>278</v>
      </c>
      <c r="B86" s="2" t="s">
        <v>107</v>
      </c>
      <c r="C86" s="443" t="s">
        <v>527</v>
      </c>
      <c r="D86" s="446">
        <f aca="true" t="shared" si="43" ref="D86:I86">SUM(D87:D88)</f>
        <v>0</v>
      </c>
      <c r="E86" s="302">
        <f t="shared" si="43"/>
        <v>0</v>
      </c>
      <c r="F86" s="302">
        <f t="shared" si="43"/>
        <v>0</v>
      </c>
      <c r="G86" s="302">
        <f t="shared" si="43"/>
        <v>0</v>
      </c>
      <c r="H86" s="302">
        <f>SUM(H87:H88)</f>
        <v>0</v>
      </c>
      <c r="I86" s="302">
        <f t="shared" si="43"/>
        <v>0</v>
      </c>
      <c r="J86" s="302">
        <f>SUM(J87:J88)</f>
        <v>0</v>
      </c>
      <c r="K86" s="302">
        <f>SUM(K87:K88)</f>
        <v>0</v>
      </c>
      <c r="L86" s="302">
        <f>SUM(L87:L88)</f>
        <v>0</v>
      </c>
      <c r="M86" s="303">
        <f aca="true" t="shared" si="44" ref="M86:M108">SUM(D86:L86)</f>
        <v>0</v>
      </c>
      <c r="N86" s="446">
        <f>SUM(N87:N88)</f>
        <v>0</v>
      </c>
      <c r="O86" s="302">
        <f>SUM(O87:O88)</f>
        <v>0</v>
      </c>
      <c r="P86" s="302">
        <f>SUM(P87:P88)</f>
        <v>0</v>
      </c>
      <c r="Q86" s="302">
        <f>SUM(Q87:Q88)</f>
        <v>0</v>
      </c>
      <c r="R86" s="303">
        <f aca="true" t="shared" si="45" ref="R86:R108">SUM(N86:Q86)</f>
        <v>0</v>
      </c>
      <c r="S86" s="445">
        <f aca="true" t="shared" si="46" ref="S86:X86">SUM(S87:S88)</f>
        <v>0</v>
      </c>
      <c r="T86" s="302">
        <f t="shared" si="46"/>
        <v>0</v>
      </c>
      <c r="U86" s="302">
        <f t="shared" si="46"/>
        <v>0</v>
      </c>
      <c r="V86" s="302">
        <f t="shared" si="46"/>
        <v>0</v>
      </c>
      <c r="W86" s="302">
        <f t="shared" si="46"/>
        <v>0</v>
      </c>
      <c r="X86" s="302">
        <f t="shared" si="46"/>
        <v>0</v>
      </c>
      <c r="Y86" s="303">
        <f t="shared" si="29"/>
        <v>0</v>
      </c>
      <c r="Z86" s="303">
        <f t="shared" si="40"/>
        <v>0</v>
      </c>
    </row>
    <row r="87" spans="1:26" ht="12.75">
      <c r="A87" s="11"/>
      <c r="B87" s="1"/>
      <c r="C87" s="48"/>
      <c r="D87" s="366"/>
      <c r="E87" s="296"/>
      <c r="F87" s="296"/>
      <c r="G87" s="296"/>
      <c r="H87" s="296"/>
      <c r="I87" s="296"/>
      <c r="J87" s="296"/>
      <c r="K87" s="296"/>
      <c r="L87" s="296"/>
      <c r="M87" s="395">
        <f t="shared" si="44"/>
        <v>0</v>
      </c>
      <c r="N87" s="366"/>
      <c r="O87" s="296"/>
      <c r="P87" s="296"/>
      <c r="Q87" s="296"/>
      <c r="R87" s="395">
        <f t="shared" si="45"/>
        <v>0</v>
      </c>
      <c r="S87" s="295"/>
      <c r="T87" s="296"/>
      <c r="U87" s="296"/>
      <c r="V87" s="296"/>
      <c r="W87" s="296"/>
      <c r="X87" s="296"/>
      <c r="Y87" s="395">
        <f t="shared" si="29"/>
        <v>0</v>
      </c>
      <c r="Z87" s="395">
        <f t="shared" si="40"/>
        <v>0</v>
      </c>
    </row>
    <row r="88" spans="1:26" ht="12.75">
      <c r="A88" s="11"/>
      <c r="B88" s="1"/>
      <c r="C88" s="48"/>
      <c r="D88" s="366"/>
      <c r="E88" s="296"/>
      <c r="F88" s="296"/>
      <c r="G88" s="296"/>
      <c r="H88" s="296"/>
      <c r="I88" s="296"/>
      <c r="J88" s="296"/>
      <c r="K88" s="296"/>
      <c r="L88" s="296"/>
      <c r="M88" s="395">
        <f t="shared" si="44"/>
        <v>0</v>
      </c>
      <c r="N88" s="366"/>
      <c r="O88" s="296"/>
      <c r="P88" s="296"/>
      <c r="Q88" s="296"/>
      <c r="R88" s="395">
        <f t="shared" si="45"/>
        <v>0</v>
      </c>
      <c r="S88" s="295"/>
      <c r="T88" s="296"/>
      <c r="U88" s="296"/>
      <c r="V88" s="296"/>
      <c r="W88" s="296"/>
      <c r="X88" s="296"/>
      <c r="Y88" s="395">
        <f t="shared" si="29"/>
        <v>0</v>
      </c>
      <c r="Z88" s="395">
        <f t="shared" si="40"/>
        <v>0</v>
      </c>
    </row>
    <row r="89" spans="1:26" s="509" customFormat="1" ht="12.75">
      <c r="A89" s="16" t="s">
        <v>279</v>
      </c>
      <c r="B89" s="2" t="s">
        <v>108</v>
      </c>
      <c r="C89" s="443" t="s">
        <v>528</v>
      </c>
      <c r="D89" s="446">
        <f aca="true" t="shared" si="47" ref="D89:I89">SUM(D90:D91)</f>
        <v>0</v>
      </c>
      <c r="E89" s="302">
        <f t="shared" si="47"/>
        <v>0</v>
      </c>
      <c r="F89" s="302">
        <f t="shared" si="47"/>
        <v>0</v>
      </c>
      <c r="G89" s="302">
        <f t="shared" si="47"/>
        <v>0</v>
      </c>
      <c r="H89" s="302">
        <f>SUM(H90:H91)</f>
        <v>0</v>
      </c>
      <c r="I89" s="302">
        <f t="shared" si="47"/>
        <v>0</v>
      </c>
      <c r="J89" s="302">
        <f>SUM(J90:J91)</f>
        <v>0</v>
      </c>
      <c r="K89" s="302">
        <f>SUM(K90:K91)</f>
        <v>0</v>
      </c>
      <c r="L89" s="302">
        <f>SUM(L90:L91)</f>
        <v>0</v>
      </c>
      <c r="M89" s="303">
        <f t="shared" si="44"/>
        <v>0</v>
      </c>
      <c r="N89" s="446">
        <f>SUM(N90:N91)</f>
        <v>0</v>
      </c>
      <c r="O89" s="302">
        <f>SUM(O90:O91)</f>
        <v>0</v>
      </c>
      <c r="P89" s="302">
        <f>SUM(P90:P91)</f>
        <v>0</v>
      </c>
      <c r="Q89" s="302">
        <f>SUM(Q90:Q91)</f>
        <v>0</v>
      </c>
      <c r="R89" s="303">
        <f t="shared" si="45"/>
        <v>0</v>
      </c>
      <c r="S89" s="445">
        <f aca="true" t="shared" si="48" ref="S89:X89">SUM(S90:S91)</f>
        <v>0</v>
      </c>
      <c r="T89" s="302">
        <f t="shared" si="48"/>
        <v>0</v>
      </c>
      <c r="U89" s="302">
        <f t="shared" si="48"/>
        <v>0</v>
      </c>
      <c r="V89" s="302">
        <f t="shared" si="48"/>
        <v>0</v>
      </c>
      <c r="W89" s="302">
        <f t="shared" si="48"/>
        <v>0</v>
      </c>
      <c r="X89" s="302">
        <f t="shared" si="48"/>
        <v>0</v>
      </c>
      <c r="Y89" s="303">
        <f t="shared" si="29"/>
        <v>0</v>
      </c>
      <c r="Z89" s="303">
        <f t="shared" si="40"/>
        <v>0</v>
      </c>
    </row>
    <row r="90" spans="1:26" ht="12.75">
      <c r="A90" s="11"/>
      <c r="B90" s="1"/>
      <c r="C90" s="48"/>
      <c r="D90" s="366"/>
      <c r="E90" s="296"/>
      <c r="F90" s="296"/>
      <c r="G90" s="296"/>
      <c r="H90" s="296"/>
      <c r="I90" s="296"/>
      <c r="J90" s="296"/>
      <c r="K90" s="296"/>
      <c r="L90" s="296"/>
      <c r="M90" s="395">
        <f t="shared" si="44"/>
        <v>0</v>
      </c>
      <c r="N90" s="366"/>
      <c r="O90" s="296"/>
      <c r="P90" s="296"/>
      <c r="Q90" s="296"/>
      <c r="R90" s="395">
        <f t="shared" si="45"/>
        <v>0</v>
      </c>
      <c r="S90" s="295"/>
      <c r="T90" s="296"/>
      <c r="U90" s="296"/>
      <c r="V90" s="296"/>
      <c r="W90" s="296"/>
      <c r="X90" s="296"/>
      <c r="Y90" s="395">
        <f t="shared" si="29"/>
        <v>0</v>
      </c>
      <c r="Z90" s="395">
        <f t="shared" si="40"/>
        <v>0</v>
      </c>
    </row>
    <row r="91" spans="1:26" ht="12.75">
      <c r="A91" s="11"/>
      <c r="B91" s="1"/>
      <c r="C91" s="48"/>
      <c r="D91" s="366"/>
      <c r="E91" s="296"/>
      <c r="F91" s="296"/>
      <c r="G91" s="296"/>
      <c r="H91" s="296"/>
      <c r="I91" s="296"/>
      <c r="J91" s="296"/>
      <c r="K91" s="296"/>
      <c r="L91" s="296"/>
      <c r="M91" s="395">
        <f t="shared" si="44"/>
        <v>0</v>
      </c>
      <c r="N91" s="366"/>
      <c r="O91" s="296"/>
      <c r="P91" s="296"/>
      <c r="Q91" s="296"/>
      <c r="R91" s="395">
        <f t="shared" si="45"/>
        <v>0</v>
      </c>
      <c r="S91" s="295"/>
      <c r="T91" s="296"/>
      <c r="U91" s="296"/>
      <c r="V91" s="296"/>
      <c r="W91" s="296"/>
      <c r="X91" s="296"/>
      <c r="Y91" s="395">
        <f t="shared" si="29"/>
        <v>0</v>
      </c>
      <c r="Z91" s="395">
        <f t="shared" si="40"/>
        <v>0</v>
      </c>
    </row>
    <row r="92" spans="1:26" s="509" customFormat="1" ht="12.75">
      <c r="A92" s="16" t="s">
        <v>280</v>
      </c>
      <c r="B92" s="2" t="s">
        <v>109</v>
      </c>
      <c r="C92" s="443" t="s">
        <v>661</v>
      </c>
      <c r="D92" s="446">
        <f aca="true" t="shared" si="49" ref="D92:I92">SUM(D93:D94)</f>
        <v>0</v>
      </c>
      <c r="E92" s="302">
        <f t="shared" si="49"/>
        <v>0</v>
      </c>
      <c r="F92" s="302">
        <f t="shared" si="49"/>
        <v>0</v>
      </c>
      <c r="G92" s="302">
        <f t="shared" si="49"/>
        <v>0</v>
      </c>
      <c r="H92" s="302">
        <f>SUM(H93:H94)</f>
        <v>0</v>
      </c>
      <c r="I92" s="302">
        <f t="shared" si="49"/>
        <v>0</v>
      </c>
      <c r="J92" s="302">
        <f>SUM(J93:J94)</f>
        <v>0</v>
      </c>
      <c r="K92" s="302">
        <f>SUM(K93:K94)</f>
        <v>0</v>
      </c>
      <c r="L92" s="302">
        <f>SUM(L93:L94)</f>
        <v>0</v>
      </c>
      <c r="M92" s="303">
        <f t="shared" si="44"/>
        <v>0</v>
      </c>
      <c r="N92" s="446">
        <f>SUM(N93:N94)</f>
        <v>0</v>
      </c>
      <c r="O92" s="302">
        <f>SUM(O93:O94)</f>
        <v>0</v>
      </c>
      <c r="P92" s="302">
        <f>SUM(P93:P94)</f>
        <v>0</v>
      </c>
      <c r="Q92" s="302">
        <f>SUM(Q93:Q94)</f>
        <v>0</v>
      </c>
      <c r="R92" s="303">
        <f t="shared" si="45"/>
        <v>0</v>
      </c>
      <c r="S92" s="445">
        <f aca="true" t="shared" si="50" ref="S92:X92">SUM(S93:S94)</f>
        <v>0</v>
      </c>
      <c r="T92" s="302">
        <f t="shared" si="50"/>
        <v>0</v>
      </c>
      <c r="U92" s="302">
        <f t="shared" si="50"/>
        <v>0</v>
      </c>
      <c r="V92" s="302">
        <f t="shared" si="50"/>
        <v>0</v>
      </c>
      <c r="W92" s="302">
        <f t="shared" si="50"/>
        <v>0</v>
      </c>
      <c r="X92" s="302">
        <f t="shared" si="50"/>
        <v>0</v>
      </c>
      <c r="Y92" s="303">
        <f t="shared" si="29"/>
        <v>0</v>
      </c>
      <c r="Z92" s="303">
        <f t="shared" si="40"/>
        <v>0</v>
      </c>
    </row>
    <row r="93" spans="1:26" ht="15" customHeight="1">
      <c r="A93" s="11"/>
      <c r="B93" s="1"/>
      <c r="C93" s="48"/>
      <c r="D93" s="366"/>
      <c r="E93" s="296"/>
      <c r="F93" s="296"/>
      <c r="G93" s="296"/>
      <c r="H93" s="296"/>
      <c r="I93" s="296"/>
      <c r="J93" s="296"/>
      <c r="K93" s="296"/>
      <c r="L93" s="296"/>
      <c r="M93" s="395">
        <f t="shared" si="44"/>
        <v>0</v>
      </c>
      <c r="N93" s="366"/>
      <c r="O93" s="296"/>
      <c r="P93" s="296"/>
      <c r="Q93" s="296"/>
      <c r="R93" s="395">
        <f t="shared" si="45"/>
        <v>0</v>
      </c>
      <c r="S93" s="295"/>
      <c r="T93" s="296"/>
      <c r="U93" s="296"/>
      <c r="V93" s="296"/>
      <c r="W93" s="296"/>
      <c r="X93" s="296"/>
      <c r="Y93" s="395">
        <f t="shared" si="29"/>
        <v>0</v>
      </c>
      <c r="Z93" s="395">
        <f t="shared" si="40"/>
        <v>0</v>
      </c>
    </row>
    <row r="94" spans="1:26" ht="15" customHeight="1">
      <c r="A94" s="11"/>
      <c r="B94" s="1"/>
      <c r="C94" s="48"/>
      <c r="D94" s="366"/>
      <c r="E94" s="296"/>
      <c r="F94" s="296"/>
      <c r="G94" s="296"/>
      <c r="H94" s="296"/>
      <c r="I94" s="296"/>
      <c r="J94" s="296"/>
      <c r="K94" s="296"/>
      <c r="L94" s="296"/>
      <c r="M94" s="395">
        <f t="shared" si="44"/>
        <v>0</v>
      </c>
      <c r="N94" s="366"/>
      <c r="O94" s="296"/>
      <c r="P94" s="296"/>
      <c r="Q94" s="296"/>
      <c r="R94" s="395">
        <f t="shared" si="45"/>
        <v>0</v>
      </c>
      <c r="S94" s="295"/>
      <c r="T94" s="296"/>
      <c r="U94" s="296"/>
      <c r="V94" s="296"/>
      <c r="W94" s="296"/>
      <c r="X94" s="296"/>
      <c r="Y94" s="395">
        <f t="shared" si="29"/>
        <v>0</v>
      </c>
      <c r="Z94" s="395">
        <f t="shared" si="40"/>
        <v>0</v>
      </c>
    </row>
    <row r="95" spans="1:26" s="509" customFormat="1" ht="25.5">
      <c r="A95" s="16" t="s">
        <v>281</v>
      </c>
      <c r="B95" s="2" t="s">
        <v>110</v>
      </c>
      <c r="C95" s="443" t="s">
        <v>530</v>
      </c>
      <c r="D95" s="446">
        <f aca="true" t="shared" si="51" ref="D95:I95">SUM(D96:D97)</f>
        <v>0</v>
      </c>
      <c r="E95" s="302">
        <f t="shared" si="51"/>
        <v>0</v>
      </c>
      <c r="F95" s="302">
        <f t="shared" si="51"/>
        <v>0</v>
      </c>
      <c r="G95" s="302">
        <f t="shared" si="51"/>
        <v>0</v>
      </c>
      <c r="H95" s="302">
        <f>SUM(H96:H97)</f>
        <v>0</v>
      </c>
      <c r="I95" s="302">
        <f t="shared" si="51"/>
        <v>0</v>
      </c>
      <c r="J95" s="302">
        <f>SUM(J96:J97)</f>
        <v>0</v>
      </c>
      <c r="K95" s="302">
        <f>SUM(K96:K97)</f>
        <v>0</v>
      </c>
      <c r="L95" s="302">
        <f>SUM(L96:L97)</f>
        <v>0</v>
      </c>
      <c r="M95" s="303">
        <f t="shared" si="44"/>
        <v>0</v>
      </c>
      <c r="N95" s="446">
        <f>SUM(N96:N97)</f>
        <v>0</v>
      </c>
      <c r="O95" s="302">
        <f>SUM(O96:O97)</f>
        <v>0</v>
      </c>
      <c r="P95" s="302">
        <f>SUM(P96:P97)</f>
        <v>0</v>
      </c>
      <c r="Q95" s="302">
        <f>SUM(Q96:Q97)</f>
        <v>0</v>
      </c>
      <c r="R95" s="303">
        <f t="shared" si="45"/>
        <v>0</v>
      </c>
      <c r="S95" s="445">
        <f aca="true" t="shared" si="52" ref="S95:X95">SUM(S96:S97)</f>
        <v>0</v>
      </c>
      <c r="T95" s="302">
        <f t="shared" si="52"/>
        <v>0</v>
      </c>
      <c r="U95" s="302">
        <f t="shared" si="52"/>
        <v>0</v>
      </c>
      <c r="V95" s="302">
        <f t="shared" si="52"/>
        <v>0</v>
      </c>
      <c r="W95" s="302">
        <f t="shared" si="52"/>
        <v>0</v>
      </c>
      <c r="X95" s="302">
        <f t="shared" si="52"/>
        <v>0</v>
      </c>
      <c r="Y95" s="303">
        <f t="shared" si="29"/>
        <v>0</v>
      </c>
      <c r="Z95" s="303">
        <f t="shared" si="40"/>
        <v>0</v>
      </c>
    </row>
    <row r="96" spans="1:26" ht="12.75">
      <c r="A96" s="11"/>
      <c r="B96" s="1"/>
      <c r="C96" s="48"/>
      <c r="D96" s="366"/>
      <c r="E96" s="296"/>
      <c r="F96" s="296"/>
      <c r="G96" s="296"/>
      <c r="H96" s="296"/>
      <c r="I96" s="296"/>
      <c r="J96" s="296"/>
      <c r="K96" s="296"/>
      <c r="L96" s="296"/>
      <c r="M96" s="395">
        <f t="shared" si="44"/>
        <v>0</v>
      </c>
      <c r="N96" s="366"/>
      <c r="O96" s="296"/>
      <c r="P96" s="296"/>
      <c r="Q96" s="296"/>
      <c r="R96" s="395">
        <f t="shared" si="45"/>
        <v>0</v>
      </c>
      <c r="S96" s="295"/>
      <c r="T96" s="296"/>
      <c r="U96" s="296"/>
      <c r="V96" s="296"/>
      <c r="W96" s="296"/>
      <c r="X96" s="296"/>
      <c r="Y96" s="395">
        <f t="shared" si="29"/>
        <v>0</v>
      </c>
      <c r="Z96" s="395">
        <f t="shared" si="40"/>
        <v>0</v>
      </c>
    </row>
    <row r="97" spans="1:26" ht="12.75">
      <c r="A97" s="11"/>
      <c r="B97" s="1"/>
      <c r="C97" s="48"/>
      <c r="D97" s="366"/>
      <c r="E97" s="296"/>
      <c r="F97" s="296"/>
      <c r="G97" s="296"/>
      <c r="H97" s="296"/>
      <c r="I97" s="296"/>
      <c r="J97" s="296"/>
      <c r="K97" s="296"/>
      <c r="L97" s="296"/>
      <c r="M97" s="395">
        <f t="shared" si="44"/>
        <v>0</v>
      </c>
      <c r="N97" s="366"/>
      <c r="O97" s="296"/>
      <c r="P97" s="296"/>
      <c r="Q97" s="296"/>
      <c r="R97" s="395">
        <f t="shared" si="45"/>
        <v>0</v>
      </c>
      <c r="S97" s="295"/>
      <c r="T97" s="296"/>
      <c r="U97" s="296"/>
      <c r="V97" s="296"/>
      <c r="W97" s="296"/>
      <c r="X97" s="296"/>
      <c r="Y97" s="395">
        <f t="shared" si="29"/>
        <v>0</v>
      </c>
      <c r="Z97" s="395">
        <f t="shared" si="40"/>
        <v>0</v>
      </c>
    </row>
    <row r="98" spans="1:26" s="509" customFormat="1" ht="12.75">
      <c r="A98" s="16" t="s">
        <v>282</v>
      </c>
      <c r="B98" s="2" t="s">
        <v>111</v>
      </c>
      <c r="C98" s="443" t="s">
        <v>365</v>
      </c>
      <c r="D98" s="446">
        <f aca="true" t="shared" si="53" ref="D98:I98">SUM(D99:D100)</f>
        <v>0</v>
      </c>
      <c r="E98" s="302">
        <f t="shared" si="53"/>
        <v>0</v>
      </c>
      <c r="F98" s="302">
        <f t="shared" si="53"/>
        <v>0</v>
      </c>
      <c r="G98" s="302">
        <f t="shared" si="53"/>
        <v>0</v>
      </c>
      <c r="H98" s="302">
        <f>SUM(H99:H100)</f>
        <v>0</v>
      </c>
      <c r="I98" s="302">
        <f t="shared" si="53"/>
        <v>0</v>
      </c>
      <c r="J98" s="302">
        <f>SUM(J99:J100)</f>
        <v>0</v>
      </c>
      <c r="K98" s="302">
        <f>SUM(K99:K100)</f>
        <v>0</v>
      </c>
      <c r="L98" s="302">
        <f>SUM(L99:L100)</f>
        <v>0</v>
      </c>
      <c r="M98" s="303">
        <f t="shared" si="44"/>
        <v>0</v>
      </c>
      <c r="N98" s="446">
        <f>SUM(N99:N100)</f>
        <v>0</v>
      </c>
      <c r="O98" s="302">
        <f>SUM(O99:O100)</f>
        <v>0</v>
      </c>
      <c r="P98" s="302">
        <f>SUM(P99:P100)</f>
        <v>0</v>
      </c>
      <c r="Q98" s="302">
        <f>SUM(Q99:Q100)</f>
        <v>0</v>
      </c>
      <c r="R98" s="303">
        <f t="shared" si="45"/>
        <v>0</v>
      </c>
      <c r="S98" s="445">
        <f aca="true" t="shared" si="54" ref="S98:X98">SUM(S99:S100)</f>
        <v>0</v>
      </c>
      <c r="T98" s="302">
        <f t="shared" si="54"/>
        <v>0</v>
      </c>
      <c r="U98" s="302">
        <f t="shared" si="54"/>
        <v>0</v>
      </c>
      <c r="V98" s="302">
        <f t="shared" si="54"/>
        <v>0</v>
      </c>
      <c r="W98" s="302">
        <f t="shared" si="54"/>
        <v>0</v>
      </c>
      <c r="X98" s="302">
        <f t="shared" si="54"/>
        <v>0</v>
      </c>
      <c r="Y98" s="303">
        <f t="shared" si="29"/>
        <v>0</v>
      </c>
      <c r="Z98" s="303">
        <f t="shared" si="40"/>
        <v>0</v>
      </c>
    </row>
    <row r="99" spans="1:26" ht="12.75">
      <c r="A99" s="12"/>
      <c r="B99" s="3"/>
      <c r="C99" s="47"/>
      <c r="D99" s="401"/>
      <c r="E99" s="298"/>
      <c r="F99" s="298"/>
      <c r="G99" s="298"/>
      <c r="H99" s="298"/>
      <c r="I99" s="298"/>
      <c r="J99" s="298"/>
      <c r="K99" s="298"/>
      <c r="L99" s="298"/>
      <c r="M99" s="395">
        <f t="shared" si="44"/>
        <v>0</v>
      </c>
      <c r="N99" s="401"/>
      <c r="O99" s="298"/>
      <c r="P99" s="298"/>
      <c r="Q99" s="298"/>
      <c r="R99" s="395">
        <f t="shared" si="45"/>
        <v>0</v>
      </c>
      <c r="S99" s="297"/>
      <c r="T99" s="298"/>
      <c r="U99" s="298"/>
      <c r="V99" s="298"/>
      <c r="W99" s="298"/>
      <c r="X99" s="298"/>
      <c r="Y99" s="395">
        <f t="shared" si="29"/>
        <v>0</v>
      </c>
      <c r="Z99" s="395">
        <f t="shared" si="40"/>
        <v>0</v>
      </c>
    </row>
    <row r="100" spans="1:26" ht="12.75">
      <c r="A100" s="12"/>
      <c r="B100" s="3"/>
      <c r="C100" s="47"/>
      <c r="D100" s="401"/>
      <c r="E100" s="298"/>
      <c r="F100" s="298"/>
      <c r="G100" s="298"/>
      <c r="H100" s="298"/>
      <c r="I100" s="298"/>
      <c r="J100" s="298"/>
      <c r="K100" s="298"/>
      <c r="L100" s="298"/>
      <c r="M100" s="395">
        <f t="shared" si="44"/>
        <v>0</v>
      </c>
      <c r="N100" s="401"/>
      <c r="O100" s="298"/>
      <c r="P100" s="298"/>
      <c r="Q100" s="298"/>
      <c r="R100" s="395">
        <f t="shared" si="45"/>
        <v>0</v>
      </c>
      <c r="S100" s="297"/>
      <c r="T100" s="298"/>
      <c r="U100" s="298"/>
      <c r="V100" s="298"/>
      <c r="W100" s="298"/>
      <c r="X100" s="298"/>
      <c r="Y100" s="395">
        <f t="shared" si="29"/>
        <v>0</v>
      </c>
      <c r="Z100" s="395">
        <f t="shared" si="40"/>
        <v>0</v>
      </c>
    </row>
    <row r="101" spans="1:26" s="641" customFormat="1" ht="12.75">
      <c r="A101" s="538" t="s">
        <v>283</v>
      </c>
      <c r="B101" s="539" t="s">
        <v>112</v>
      </c>
      <c r="C101" s="540" t="s">
        <v>999</v>
      </c>
      <c r="D101" s="446">
        <f aca="true" t="shared" si="55" ref="D101:L101">SUM(D102:D103)</f>
        <v>0</v>
      </c>
      <c r="E101" s="302">
        <f t="shared" si="55"/>
        <v>0</v>
      </c>
      <c r="F101" s="302">
        <f t="shared" si="55"/>
        <v>0</v>
      </c>
      <c r="G101" s="302">
        <f t="shared" si="55"/>
        <v>0</v>
      </c>
      <c r="H101" s="302">
        <f t="shared" si="55"/>
        <v>0</v>
      </c>
      <c r="I101" s="302">
        <f t="shared" si="55"/>
        <v>0</v>
      </c>
      <c r="J101" s="302">
        <f t="shared" si="55"/>
        <v>0</v>
      </c>
      <c r="K101" s="302">
        <f>SUM(K102:K103)</f>
        <v>0</v>
      </c>
      <c r="L101" s="302">
        <f t="shared" si="55"/>
        <v>0</v>
      </c>
      <c r="M101" s="303">
        <f t="shared" si="44"/>
        <v>0</v>
      </c>
      <c r="N101" s="446">
        <f>SUM(N102:N103)</f>
        <v>0</v>
      </c>
      <c r="O101" s="302">
        <f>SUM(O102:O103)</f>
        <v>0</v>
      </c>
      <c r="P101" s="302">
        <f>SUM(P102:P103)</f>
        <v>0</v>
      </c>
      <c r="Q101" s="302">
        <f>SUM(Q102:Q103)</f>
        <v>0</v>
      </c>
      <c r="R101" s="303">
        <f t="shared" si="45"/>
        <v>0</v>
      </c>
      <c r="S101" s="445">
        <f aca="true" t="shared" si="56" ref="S101:X101">SUM(S102:S103)</f>
        <v>0</v>
      </c>
      <c r="T101" s="302">
        <f t="shared" si="56"/>
        <v>0</v>
      </c>
      <c r="U101" s="302">
        <f t="shared" si="56"/>
        <v>0</v>
      </c>
      <c r="V101" s="302">
        <f t="shared" si="56"/>
        <v>0</v>
      </c>
      <c r="W101" s="302">
        <f t="shared" si="56"/>
        <v>0</v>
      </c>
      <c r="X101" s="302">
        <f t="shared" si="56"/>
        <v>0</v>
      </c>
      <c r="Y101" s="303">
        <f t="shared" si="29"/>
        <v>0</v>
      </c>
      <c r="Z101" s="303">
        <f t="shared" si="40"/>
        <v>0</v>
      </c>
    </row>
    <row r="102" spans="1:26" s="642" customFormat="1" ht="12.75">
      <c r="A102" s="12"/>
      <c r="B102" s="3"/>
      <c r="C102" s="47"/>
      <c r="D102" s="401"/>
      <c r="E102" s="298"/>
      <c r="F102" s="298"/>
      <c r="G102" s="298"/>
      <c r="H102" s="298"/>
      <c r="I102" s="298"/>
      <c r="J102" s="298"/>
      <c r="K102" s="298"/>
      <c r="L102" s="298"/>
      <c r="M102" s="395">
        <f t="shared" si="44"/>
        <v>0</v>
      </c>
      <c r="N102" s="401"/>
      <c r="O102" s="298"/>
      <c r="P102" s="298"/>
      <c r="Q102" s="298"/>
      <c r="R102" s="395">
        <f t="shared" si="45"/>
        <v>0</v>
      </c>
      <c r="S102" s="297"/>
      <c r="T102" s="298"/>
      <c r="U102" s="298"/>
      <c r="V102" s="298"/>
      <c r="W102" s="298"/>
      <c r="X102" s="298"/>
      <c r="Y102" s="395">
        <f t="shared" si="29"/>
        <v>0</v>
      </c>
      <c r="Z102" s="395">
        <f t="shared" si="40"/>
        <v>0</v>
      </c>
    </row>
    <row r="103" spans="1:26" s="642" customFormat="1" ht="12.75">
      <c r="A103" s="12"/>
      <c r="B103" s="3"/>
      <c r="C103" s="47"/>
      <c r="D103" s="401"/>
      <c r="E103" s="298"/>
      <c r="F103" s="298"/>
      <c r="G103" s="298"/>
      <c r="H103" s="298"/>
      <c r="I103" s="298"/>
      <c r="J103" s="298"/>
      <c r="K103" s="298"/>
      <c r="L103" s="298"/>
      <c r="M103" s="395">
        <f t="shared" si="44"/>
        <v>0</v>
      </c>
      <c r="N103" s="401"/>
      <c r="O103" s="298"/>
      <c r="P103" s="298"/>
      <c r="Q103" s="298"/>
      <c r="R103" s="395">
        <f t="shared" si="45"/>
        <v>0</v>
      </c>
      <c r="S103" s="297"/>
      <c r="T103" s="298"/>
      <c r="U103" s="298"/>
      <c r="V103" s="298"/>
      <c r="W103" s="298"/>
      <c r="X103" s="298"/>
      <c r="Y103" s="395">
        <f t="shared" si="29"/>
        <v>0</v>
      </c>
      <c r="Z103" s="395">
        <f t="shared" si="40"/>
        <v>0</v>
      </c>
    </row>
    <row r="104" spans="1:26" s="641" customFormat="1" ht="12.75">
      <c r="A104" s="538" t="s">
        <v>1000</v>
      </c>
      <c r="B104" s="539" t="s">
        <v>1001</v>
      </c>
      <c r="C104" s="540" t="s">
        <v>531</v>
      </c>
      <c r="D104" s="447">
        <f aca="true" t="shared" si="57" ref="D104:L104">SUM(D105:D106)</f>
        <v>0</v>
      </c>
      <c r="E104" s="304">
        <f t="shared" si="57"/>
        <v>0</v>
      </c>
      <c r="F104" s="304">
        <f t="shared" si="57"/>
        <v>0</v>
      </c>
      <c r="G104" s="304">
        <f t="shared" si="57"/>
        <v>0</v>
      </c>
      <c r="H104" s="304">
        <f t="shared" si="57"/>
        <v>0</v>
      </c>
      <c r="I104" s="304">
        <f t="shared" si="57"/>
        <v>0</v>
      </c>
      <c r="J104" s="304">
        <f t="shared" si="57"/>
        <v>0</v>
      </c>
      <c r="K104" s="304">
        <f t="shared" si="57"/>
        <v>0</v>
      </c>
      <c r="L104" s="304">
        <f t="shared" si="57"/>
        <v>0</v>
      </c>
      <c r="M104" s="303">
        <f t="shared" si="44"/>
        <v>0</v>
      </c>
      <c r="N104" s="447">
        <f>SUM(N105:N106)</f>
        <v>0</v>
      </c>
      <c r="O104" s="304">
        <f>SUM(O105:O106)</f>
        <v>0</v>
      </c>
      <c r="P104" s="304">
        <f>SUM(P105:P106)</f>
        <v>0</v>
      </c>
      <c r="Q104" s="304">
        <f>SUM(Q105:Q106)</f>
        <v>0</v>
      </c>
      <c r="R104" s="303">
        <f t="shared" si="45"/>
        <v>0</v>
      </c>
      <c r="S104" s="448">
        <f aca="true" t="shared" si="58" ref="S104:X104">SUM(S105:S106)</f>
        <v>0</v>
      </c>
      <c r="T104" s="304">
        <f t="shared" si="58"/>
        <v>0</v>
      </c>
      <c r="U104" s="304">
        <f t="shared" si="58"/>
        <v>0</v>
      </c>
      <c r="V104" s="304">
        <f t="shared" si="58"/>
        <v>0</v>
      </c>
      <c r="W104" s="304">
        <f t="shared" si="58"/>
        <v>0</v>
      </c>
      <c r="X104" s="304">
        <f t="shared" si="58"/>
        <v>0</v>
      </c>
      <c r="Y104" s="303">
        <f t="shared" si="29"/>
        <v>0</v>
      </c>
      <c r="Z104" s="303">
        <f t="shared" si="40"/>
        <v>0</v>
      </c>
    </row>
    <row r="105" spans="1:26" s="642" customFormat="1" ht="12.75">
      <c r="A105" s="12"/>
      <c r="B105" s="3"/>
      <c r="C105" s="47"/>
      <c r="D105" s="401"/>
      <c r="E105" s="298"/>
      <c r="F105" s="298"/>
      <c r="G105" s="298"/>
      <c r="H105" s="298"/>
      <c r="I105" s="298"/>
      <c r="J105" s="298"/>
      <c r="K105" s="298"/>
      <c r="L105" s="298"/>
      <c r="M105" s="395">
        <f t="shared" si="44"/>
        <v>0</v>
      </c>
      <c r="N105" s="401"/>
      <c r="O105" s="298"/>
      <c r="P105" s="298"/>
      <c r="Q105" s="298"/>
      <c r="R105" s="395">
        <f t="shared" si="45"/>
        <v>0</v>
      </c>
      <c r="S105" s="297"/>
      <c r="T105" s="298"/>
      <c r="U105" s="298"/>
      <c r="V105" s="298"/>
      <c r="W105" s="298"/>
      <c r="X105" s="298"/>
      <c r="Y105" s="395">
        <f t="shared" si="29"/>
        <v>0</v>
      </c>
      <c r="Z105" s="395">
        <f t="shared" si="40"/>
        <v>0</v>
      </c>
    </row>
    <row r="106" spans="1:26" ht="13.5" thickBot="1">
      <c r="A106" s="12"/>
      <c r="B106" s="3"/>
      <c r="C106" s="47"/>
      <c r="D106" s="401"/>
      <c r="E106" s="298"/>
      <c r="F106" s="298"/>
      <c r="G106" s="298"/>
      <c r="H106" s="298"/>
      <c r="I106" s="298"/>
      <c r="J106" s="298"/>
      <c r="K106" s="298"/>
      <c r="L106" s="298"/>
      <c r="M106" s="395">
        <f t="shared" si="44"/>
        <v>0</v>
      </c>
      <c r="N106" s="401"/>
      <c r="O106" s="298"/>
      <c r="P106" s="298"/>
      <c r="Q106" s="298"/>
      <c r="R106" s="395">
        <f t="shared" si="45"/>
        <v>0</v>
      </c>
      <c r="S106" s="297"/>
      <c r="T106" s="298"/>
      <c r="U106" s="298"/>
      <c r="V106" s="298"/>
      <c r="W106" s="298"/>
      <c r="X106" s="298"/>
      <c r="Y106" s="395">
        <f t="shared" si="29"/>
        <v>0</v>
      </c>
      <c r="Z106" s="395">
        <f t="shared" si="40"/>
        <v>0</v>
      </c>
    </row>
    <row r="107" spans="1:26" ht="13.5" thickBot="1">
      <c r="A107" s="255" t="s">
        <v>284</v>
      </c>
      <c r="B107" s="256"/>
      <c r="C107" s="554" t="s">
        <v>934</v>
      </c>
      <c r="D107" s="449">
        <f aca="true" t="shared" si="59" ref="D107:L107">SUM(D80,D83,D86,D89,D92,D95,D98,D104)</f>
        <v>0</v>
      </c>
      <c r="E107" s="307">
        <f t="shared" si="59"/>
        <v>0</v>
      </c>
      <c r="F107" s="307">
        <f t="shared" si="59"/>
        <v>0</v>
      </c>
      <c r="G107" s="307">
        <f t="shared" si="59"/>
        <v>0</v>
      </c>
      <c r="H107" s="307">
        <f t="shared" si="59"/>
        <v>0</v>
      </c>
      <c r="I107" s="307">
        <f t="shared" si="59"/>
        <v>0</v>
      </c>
      <c r="J107" s="307">
        <f t="shared" si="59"/>
        <v>0</v>
      </c>
      <c r="K107" s="307">
        <f>SUM(K80,K83,K86,K89,K92,K95,K98,K104)</f>
        <v>0</v>
      </c>
      <c r="L107" s="307">
        <f t="shared" si="59"/>
        <v>0</v>
      </c>
      <c r="M107" s="308">
        <f t="shared" si="44"/>
        <v>0</v>
      </c>
      <c r="N107" s="376">
        <f>SUM(N80,N83,N86,N89,N92,N95,N98,N104)</f>
        <v>0</v>
      </c>
      <c r="O107" s="307">
        <f>SUM(O80,O83,O86,O89,O92,O95,O98,O104)</f>
        <v>0</v>
      </c>
      <c r="P107" s="307">
        <f>SUM(P80,P83,P86,P89,P92,P95,P98,P104)</f>
        <v>0</v>
      </c>
      <c r="Q107" s="307">
        <f>SUM(Q80,Q83,Q86,Q89,Q92,Q95,Q98,Q104)</f>
        <v>0</v>
      </c>
      <c r="R107" s="307">
        <f t="shared" si="45"/>
        <v>0</v>
      </c>
      <c r="S107" s="306">
        <f aca="true" t="shared" si="60" ref="S107:X107">SUM(S80,S83,S86,S89,S92,S95,S98,S104)</f>
        <v>0</v>
      </c>
      <c r="T107" s="307">
        <f t="shared" si="60"/>
        <v>0</v>
      </c>
      <c r="U107" s="307">
        <f t="shared" si="60"/>
        <v>0</v>
      </c>
      <c r="V107" s="307">
        <f t="shared" si="60"/>
        <v>0</v>
      </c>
      <c r="W107" s="307">
        <f t="shared" si="60"/>
        <v>0</v>
      </c>
      <c r="X107" s="307">
        <f t="shared" si="60"/>
        <v>0</v>
      </c>
      <c r="Y107" s="377">
        <f t="shared" si="29"/>
        <v>0</v>
      </c>
      <c r="Z107" s="378">
        <f t="shared" si="40"/>
        <v>0</v>
      </c>
    </row>
    <row r="108" spans="1:26" ht="21" customHeight="1" thickBot="1">
      <c r="A108" s="7" t="s">
        <v>662</v>
      </c>
      <c r="B108" s="8"/>
      <c r="C108" s="427"/>
      <c r="D108" s="450">
        <f aca="true" t="shared" si="61" ref="D108:L108">SUM(D60,D78,D107)</f>
        <v>97035</v>
      </c>
      <c r="E108" s="319">
        <f t="shared" si="61"/>
        <v>13837</v>
      </c>
      <c r="F108" s="319">
        <f t="shared" si="61"/>
        <v>0</v>
      </c>
      <c r="G108" s="319">
        <f t="shared" si="61"/>
        <v>0</v>
      </c>
      <c r="H108" s="319">
        <f t="shared" si="61"/>
        <v>0</v>
      </c>
      <c r="I108" s="319">
        <f t="shared" si="61"/>
        <v>984</v>
      </c>
      <c r="J108" s="319">
        <f t="shared" si="61"/>
        <v>0</v>
      </c>
      <c r="K108" s="319">
        <f t="shared" si="61"/>
        <v>0</v>
      </c>
      <c r="L108" s="319">
        <f t="shared" si="61"/>
        <v>0</v>
      </c>
      <c r="M108" s="320">
        <f t="shared" si="44"/>
        <v>111856</v>
      </c>
      <c r="N108" s="405">
        <f>SUM(N60,N78,N107)</f>
        <v>0</v>
      </c>
      <c r="O108" s="319">
        <f>SUM(O60,O78,O107)</f>
        <v>0</v>
      </c>
      <c r="P108" s="319">
        <f>SUM(P60,P78,P107)</f>
        <v>0</v>
      </c>
      <c r="Q108" s="319">
        <f>SUM(Q60,Q78,Q107)</f>
        <v>0</v>
      </c>
      <c r="R108" s="319">
        <f t="shared" si="45"/>
        <v>0</v>
      </c>
      <c r="S108" s="318">
        <f aca="true" t="shared" si="62" ref="S108:X108">SUM(S60,S78,S107)</f>
        <v>0</v>
      </c>
      <c r="T108" s="319">
        <f t="shared" si="62"/>
        <v>0</v>
      </c>
      <c r="U108" s="319">
        <f t="shared" si="62"/>
        <v>0</v>
      </c>
      <c r="V108" s="319">
        <f t="shared" si="62"/>
        <v>0</v>
      </c>
      <c r="W108" s="319">
        <f t="shared" si="62"/>
        <v>0</v>
      </c>
      <c r="X108" s="319">
        <f t="shared" si="62"/>
        <v>0</v>
      </c>
      <c r="Y108" s="390">
        <f t="shared" si="29"/>
        <v>0</v>
      </c>
      <c r="Z108" s="391">
        <f t="shared" si="40"/>
        <v>111856</v>
      </c>
    </row>
  </sheetData>
  <sheetProtection password="CA77" sheet="1"/>
  <mergeCells count="11">
    <mergeCell ref="A1:L1"/>
    <mergeCell ref="A2:L2"/>
    <mergeCell ref="A3:L3"/>
    <mergeCell ref="D5:Z5"/>
    <mergeCell ref="C5:C9"/>
    <mergeCell ref="B5:B9"/>
    <mergeCell ref="A5:A9"/>
    <mergeCell ref="M6:M9"/>
    <mergeCell ref="R6:R9"/>
    <mergeCell ref="Y6:Y9"/>
    <mergeCell ref="Z6:Z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0" r:id="rId1"/>
  <headerFooter>
    <oddHeader>&amp;R&amp;"Times New Roman,Normál"&amp;10 8. számú melléklet</oddHeader>
    <oddFooter>&amp;L&amp;"Times New Roman,Normál"&amp;10&amp;F&amp;R&amp;"Times New Roman,Normál"&amp;10&amp;P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Z141"/>
  <sheetViews>
    <sheetView zoomScalePageLayoutView="0" workbookViewId="0" topLeftCell="A1">
      <pane xSplit="3" ySplit="9" topLeftCell="D58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M68" sqref="M68"/>
    </sheetView>
  </sheetViews>
  <sheetFormatPr defaultColWidth="9.140625" defaultRowHeight="15"/>
  <cols>
    <col min="1" max="1" width="7.7109375" style="505" customWidth="1"/>
    <col min="2" max="2" width="9.7109375" style="505" customWidth="1"/>
    <col min="3" max="3" width="39.7109375" style="505" customWidth="1"/>
    <col min="4" max="6" width="9.140625" style="506" customWidth="1"/>
    <col min="7" max="8" width="0" style="506" hidden="1" customWidth="1"/>
    <col min="9" max="12" width="9.140625" style="506" customWidth="1"/>
    <col min="13" max="13" width="9.140625" style="507" customWidth="1"/>
    <col min="14" max="17" width="9.140625" style="506" customWidth="1"/>
    <col min="18" max="18" width="9.140625" style="507" customWidth="1"/>
    <col min="19" max="24" width="9.140625" style="506" customWidth="1"/>
    <col min="25" max="26" width="9.140625" style="507" customWidth="1"/>
    <col min="27" max="16384" width="9.140625" style="505" customWidth="1"/>
  </cols>
  <sheetData>
    <row r="1" spans="1:26" ht="12.75">
      <c r="A1" s="859" t="s">
        <v>971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506"/>
    </row>
    <row r="2" spans="1:26" ht="12.75">
      <c r="A2" s="859" t="s">
        <v>925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506"/>
    </row>
    <row r="3" spans="1:26" ht="12.75">
      <c r="A3" s="860" t="s">
        <v>571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506"/>
    </row>
    <row r="4" ht="13.5" thickBot="1"/>
    <row r="5" spans="1:26" ht="16.5" customHeight="1">
      <c r="A5" s="786" t="s">
        <v>504</v>
      </c>
      <c r="B5" s="774" t="s">
        <v>505</v>
      </c>
      <c r="C5" s="873" t="s">
        <v>16</v>
      </c>
      <c r="D5" s="862" t="s">
        <v>1123</v>
      </c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  <c r="X5" s="862"/>
      <c r="Y5" s="862"/>
      <c r="Z5" s="863"/>
    </row>
    <row r="6" spans="1:26" s="504" customFormat="1" ht="25.5" customHeight="1">
      <c r="A6" s="787"/>
      <c r="B6" s="775"/>
      <c r="C6" s="874"/>
      <c r="D6" s="515" t="s">
        <v>868</v>
      </c>
      <c r="E6" s="283" t="s">
        <v>805</v>
      </c>
      <c r="F6" s="283" t="s">
        <v>806</v>
      </c>
      <c r="G6" s="283" t="s">
        <v>807</v>
      </c>
      <c r="H6" s="283" t="s">
        <v>826</v>
      </c>
      <c r="I6" s="283" t="s">
        <v>808</v>
      </c>
      <c r="J6" s="283" t="s">
        <v>882</v>
      </c>
      <c r="K6" s="283" t="s">
        <v>920</v>
      </c>
      <c r="L6" s="283" t="s">
        <v>883</v>
      </c>
      <c r="M6" s="878" t="s">
        <v>614</v>
      </c>
      <c r="N6" s="515" t="s">
        <v>868</v>
      </c>
      <c r="O6" s="283" t="s">
        <v>847</v>
      </c>
      <c r="P6" s="283" t="s">
        <v>878</v>
      </c>
      <c r="Q6" s="283" t="s">
        <v>826</v>
      </c>
      <c r="R6" s="878" t="s">
        <v>616</v>
      </c>
      <c r="S6" s="431" t="s">
        <v>868</v>
      </c>
      <c r="T6" s="283" t="s">
        <v>826</v>
      </c>
      <c r="U6" s="283" t="s">
        <v>860</v>
      </c>
      <c r="V6" s="283" t="s">
        <v>859</v>
      </c>
      <c r="W6" s="283" t="s">
        <v>861</v>
      </c>
      <c r="X6" s="283" t="s">
        <v>890</v>
      </c>
      <c r="Y6" s="878" t="s">
        <v>615</v>
      </c>
      <c r="Z6" s="878" t="s">
        <v>601</v>
      </c>
    </row>
    <row r="7" spans="1:26" s="504" customFormat="1" ht="15" customHeight="1">
      <c r="A7" s="787"/>
      <c r="B7" s="775"/>
      <c r="C7" s="874"/>
      <c r="D7" s="515" t="s">
        <v>617</v>
      </c>
      <c r="E7" s="283" t="s">
        <v>776</v>
      </c>
      <c r="F7" s="321" t="s">
        <v>619</v>
      </c>
      <c r="G7" s="321" t="s">
        <v>621</v>
      </c>
      <c r="H7" s="321" t="s">
        <v>624</v>
      </c>
      <c r="I7" s="321" t="s">
        <v>626</v>
      </c>
      <c r="J7" s="321" t="s">
        <v>875</v>
      </c>
      <c r="K7" s="321" t="s">
        <v>640</v>
      </c>
      <c r="L7" s="321" t="s">
        <v>876</v>
      </c>
      <c r="M7" s="879"/>
      <c r="N7" s="515" t="s">
        <v>617</v>
      </c>
      <c r="O7" s="283" t="s">
        <v>618</v>
      </c>
      <c r="P7" s="259" t="s">
        <v>877</v>
      </c>
      <c r="Q7" s="321" t="s">
        <v>624</v>
      </c>
      <c r="R7" s="879"/>
      <c r="S7" s="431" t="s">
        <v>617</v>
      </c>
      <c r="T7" s="283" t="s">
        <v>624</v>
      </c>
      <c r="U7" s="283" t="s">
        <v>652</v>
      </c>
      <c r="V7" s="321" t="s">
        <v>653</v>
      </c>
      <c r="W7" s="321" t="s">
        <v>654</v>
      </c>
      <c r="X7" s="321" t="s">
        <v>655</v>
      </c>
      <c r="Y7" s="879"/>
      <c r="Z7" s="879"/>
    </row>
    <row r="8" spans="1:26" s="504" customFormat="1" ht="25.5">
      <c r="A8" s="787"/>
      <c r="B8" s="775"/>
      <c r="C8" s="874"/>
      <c r="D8" s="436"/>
      <c r="E8" s="432"/>
      <c r="F8" s="322"/>
      <c r="G8" s="322"/>
      <c r="H8" s="287"/>
      <c r="I8" s="322"/>
      <c r="J8" s="287"/>
      <c r="K8" s="321" t="s">
        <v>974</v>
      </c>
      <c r="L8" s="322"/>
      <c r="M8" s="879"/>
      <c r="N8" s="436"/>
      <c r="O8" s="283"/>
      <c r="P8" s="283" t="s">
        <v>975</v>
      </c>
      <c r="Q8" s="432"/>
      <c r="R8" s="879"/>
      <c r="S8" s="434"/>
      <c r="T8" s="284"/>
      <c r="U8" s="436"/>
      <c r="V8" s="436"/>
      <c r="W8" s="436"/>
      <c r="X8" s="287"/>
      <c r="Y8" s="879"/>
      <c r="Z8" s="879"/>
    </row>
    <row r="9" spans="1:26" s="504" customFormat="1" ht="18.75" customHeight="1" thickBot="1">
      <c r="A9" s="788"/>
      <c r="B9" s="776"/>
      <c r="C9" s="875"/>
      <c r="D9" s="323" t="s">
        <v>500</v>
      </c>
      <c r="E9" s="323" t="s">
        <v>500</v>
      </c>
      <c r="F9" s="323" t="s">
        <v>500</v>
      </c>
      <c r="G9" s="323" t="s">
        <v>500</v>
      </c>
      <c r="H9" s="289" t="s">
        <v>500</v>
      </c>
      <c r="I9" s="323" t="s">
        <v>500</v>
      </c>
      <c r="J9" s="289" t="s">
        <v>500</v>
      </c>
      <c r="K9" s="289" t="s">
        <v>500</v>
      </c>
      <c r="L9" s="323" t="s">
        <v>500</v>
      </c>
      <c r="M9" s="880"/>
      <c r="N9" s="323" t="s">
        <v>501</v>
      </c>
      <c r="O9" s="323" t="s">
        <v>501</v>
      </c>
      <c r="P9" s="323" t="s">
        <v>501</v>
      </c>
      <c r="Q9" s="323" t="s">
        <v>501</v>
      </c>
      <c r="R9" s="880"/>
      <c r="S9" s="435" t="s">
        <v>502</v>
      </c>
      <c r="T9" s="289" t="s">
        <v>502</v>
      </c>
      <c r="U9" s="323" t="s">
        <v>502</v>
      </c>
      <c r="V9" s="323" t="s">
        <v>502</v>
      </c>
      <c r="W9" s="323" t="s">
        <v>502</v>
      </c>
      <c r="X9" s="289" t="s">
        <v>502</v>
      </c>
      <c r="Y9" s="880"/>
      <c r="Z9" s="880"/>
    </row>
    <row r="10" spans="1:26" s="504" customFormat="1" ht="12.75">
      <c r="A10" s="549" t="s">
        <v>27</v>
      </c>
      <c r="B10" s="550"/>
      <c r="C10" s="551"/>
      <c r="D10" s="519"/>
      <c r="E10" s="520"/>
      <c r="F10" s="520"/>
      <c r="G10" s="520"/>
      <c r="H10" s="520"/>
      <c r="I10" s="520"/>
      <c r="J10" s="520"/>
      <c r="K10" s="520"/>
      <c r="L10" s="520"/>
      <c r="M10" s="521"/>
      <c r="N10" s="519"/>
      <c r="O10" s="520"/>
      <c r="P10" s="520"/>
      <c r="Q10" s="520"/>
      <c r="R10" s="521"/>
      <c r="S10" s="522"/>
      <c r="T10" s="519"/>
      <c r="U10" s="519"/>
      <c r="V10" s="519"/>
      <c r="W10" s="519"/>
      <c r="X10" s="519"/>
      <c r="Y10" s="521"/>
      <c r="Z10" s="521"/>
    </row>
    <row r="11" spans="1:26" s="509" customFormat="1" ht="12.75">
      <c r="A11" s="16" t="s">
        <v>263</v>
      </c>
      <c r="B11" s="2" t="s">
        <v>94</v>
      </c>
      <c r="C11" s="443" t="s">
        <v>357</v>
      </c>
      <c r="D11" s="444">
        <v>8350</v>
      </c>
      <c r="E11" s="302">
        <v>1240</v>
      </c>
      <c r="F11" s="302">
        <v>0</v>
      </c>
      <c r="G11" s="302">
        <v>0</v>
      </c>
      <c r="H11" s="302">
        <v>0</v>
      </c>
      <c r="I11" s="302">
        <v>0</v>
      </c>
      <c r="J11" s="302">
        <v>0</v>
      </c>
      <c r="K11" s="302">
        <v>0</v>
      </c>
      <c r="L11" s="302">
        <v>0</v>
      </c>
      <c r="M11" s="303">
        <v>9590</v>
      </c>
      <c r="N11" s="446">
        <v>0</v>
      </c>
      <c r="O11" s="302">
        <v>0</v>
      </c>
      <c r="P11" s="302">
        <v>0</v>
      </c>
      <c r="Q11" s="302">
        <v>0</v>
      </c>
      <c r="R11" s="303">
        <v>0</v>
      </c>
      <c r="S11" s="445">
        <v>0</v>
      </c>
      <c r="T11" s="302">
        <v>0</v>
      </c>
      <c r="U11" s="302">
        <v>0</v>
      </c>
      <c r="V11" s="302">
        <v>0</v>
      </c>
      <c r="W11" s="302">
        <v>0</v>
      </c>
      <c r="X11" s="302">
        <v>0</v>
      </c>
      <c r="Y11" s="303">
        <v>0</v>
      </c>
      <c r="Z11" s="303">
        <v>9590</v>
      </c>
    </row>
    <row r="12" spans="1:26" ht="12.75">
      <c r="A12" s="11"/>
      <c r="B12" s="1"/>
      <c r="C12" s="48" t="s">
        <v>1117</v>
      </c>
      <c r="D12" s="366">
        <v>950</v>
      </c>
      <c r="E12" s="296"/>
      <c r="F12" s="296"/>
      <c r="G12" s="296"/>
      <c r="H12" s="296"/>
      <c r="I12" s="296"/>
      <c r="J12" s="296"/>
      <c r="K12" s="296"/>
      <c r="L12" s="296"/>
      <c r="M12" s="395">
        <v>950</v>
      </c>
      <c r="N12" s="366"/>
      <c r="O12" s="296"/>
      <c r="P12" s="296"/>
      <c r="Q12" s="296"/>
      <c r="R12" s="395">
        <v>0</v>
      </c>
      <c r="S12" s="295"/>
      <c r="T12" s="296"/>
      <c r="U12" s="296"/>
      <c r="V12" s="296"/>
      <c r="W12" s="296"/>
      <c r="X12" s="296"/>
      <c r="Y12" s="395">
        <v>0</v>
      </c>
      <c r="Z12" s="395">
        <v>950</v>
      </c>
    </row>
    <row r="13" spans="1:26" ht="12.75">
      <c r="A13" s="11"/>
      <c r="B13" s="1"/>
      <c r="C13" s="48" t="s">
        <v>1133</v>
      </c>
      <c r="D13" s="366"/>
      <c r="E13" s="296">
        <v>1240</v>
      </c>
      <c r="F13" s="296"/>
      <c r="G13" s="296"/>
      <c r="H13" s="296"/>
      <c r="I13" s="296"/>
      <c r="J13" s="296"/>
      <c r="K13" s="296"/>
      <c r="L13" s="296"/>
      <c r="M13" s="395">
        <v>1240</v>
      </c>
      <c r="N13" s="366"/>
      <c r="O13" s="296"/>
      <c r="P13" s="296"/>
      <c r="Q13" s="296"/>
      <c r="R13" s="395">
        <v>0</v>
      </c>
      <c r="S13" s="295"/>
      <c r="T13" s="296"/>
      <c r="U13" s="296"/>
      <c r="V13" s="296"/>
      <c r="W13" s="296"/>
      <c r="X13" s="296"/>
      <c r="Y13" s="395">
        <v>0</v>
      </c>
      <c r="Z13" s="395">
        <v>1240</v>
      </c>
    </row>
    <row r="14" spans="1:26" ht="12.75">
      <c r="A14" s="11"/>
      <c r="B14" s="1"/>
      <c r="C14" s="48" t="s">
        <v>1319</v>
      </c>
      <c r="D14" s="366">
        <v>7400</v>
      </c>
      <c r="E14" s="296"/>
      <c r="F14" s="296"/>
      <c r="G14" s="296"/>
      <c r="H14" s="296"/>
      <c r="I14" s="296"/>
      <c r="J14" s="296"/>
      <c r="K14" s="296"/>
      <c r="L14" s="296"/>
      <c r="M14" s="395">
        <v>7400</v>
      </c>
      <c r="N14" s="366"/>
      <c r="O14" s="296"/>
      <c r="P14" s="296"/>
      <c r="Q14" s="296"/>
      <c r="R14" s="395">
        <v>0</v>
      </c>
      <c r="S14" s="295"/>
      <c r="T14" s="296"/>
      <c r="U14" s="296"/>
      <c r="V14" s="296"/>
      <c r="W14" s="296"/>
      <c r="X14" s="296"/>
      <c r="Y14" s="395">
        <v>0</v>
      </c>
      <c r="Z14" s="395">
        <v>7400</v>
      </c>
    </row>
    <row r="15" spans="1:26" ht="12.75">
      <c r="A15" s="11"/>
      <c r="B15" s="1"/>
      <c r="C15" s="48"/>
      <c r="D15" s="366"/>
      <c r="E15" s="296"/>
      <c r="F15" s="296"/>
      <c r="G15" s="296"/>
      <c r="H15" s="296"/>
      <c r="I15" s="296"/>
      <c r="J15" s="296"/>
      <c r="K15" s="296"/>
      <c r="L15" s="296"/>
      <c r="M15" s="395">
        <v>0</v>
      </c>
      <c r="N15" s="366"/>
      <c r="O15" s="296"/>
      <c r="P15" s="296"/>
      <c r="Q15" s="296"/>
      <c r="R15" s="395">
        <v>0</v>
      </c>
      <c r="S15" s="295"/>
      <c r="T15" s="296"/>
      <c r="U15" s="296"/>
      <c r="V15" s="296"/>
      <c r="W15" s="296"/>
      <c r="X15" s="296"/>
      <c r="Y15" s="395">
        <v>0</v>
      </c>
      <c r="Z15" s="395">
        <v>0</v>
      </c>
    </row>
    <row r="16" spans="1:26" ht="12.75">
      <c r="A16" s="11"/>
      <c r="B16" s="1"/>
      <c r="C16" s="48"/>
      <c r="D16" s="366"/>
      <c r="E16" s="296"/>
      <c r="F16" s="296"/>
      <c r="G16" s="296"/>
      <c r="H16" s="296"/>
      <c r="I16" s="296"/>
      <c r="J16" s="296"/>
      <c r="K16" s="296"/>
      <c r="L16" s="296"/>
      <c r="M16" s="395">
        <v>0</v>
      </c>
      <c r="N16" s="366"/>
      <c r="O16" s="296"/>
      <c r="P16" s="296"/>
      <c r="Q16" s="296"/>
      <c r="R16" s="395">
        <v>0</v>
      </c>
      <c r="S16" s="295"/>
      <c r="T16" s="296"/>
      <c r="U16" s="296"/>
      <c r="V16" s="296"/>
      <c r="W16" s="296"/>
      <c r="X16" s="296"/>
      <c r="Y16" s="395">
        <v>0</v>
      </c>
      <c r="Z16" s="395">
        <v>0</v>
      </c>
    </row>
    <row r="17" spans="1:26" ht="12.75">
      <c r="A17" s="11"/>
      <c r="B17" s="1"/>
      <c r="C17" s="48"/>
      <c r="D17" s="366"/>
      <c r="E17" s="296"/>
      <c r="F17" s="296"/>
      <c r="G17" s="296"/>
      <c r="H17" s="296"/>
      <c r="I17" s="296"/>
      <c r="J17" s="296"/>
      <c r="K17" s="296"/>
      <c r="L17" s="296"/>
      <c r="M17" s="395">
        <v>0</v>
      </c>
      <c r="N17" s="366"/>
      <c r="O17" s="296"/>
      <c r="P17" s="296"/>
      <c r="Q17" s="296"/>
      <c r="R17" s="395">
        <v>0</v>
      </c>
      <c r="S17" s="295"/>
      <c r="T17" s="296"/>
      <c r="U17" s="296"/>
      <c r="V17" s="296"/>
      <c r="W17" s="296"/>
      <c r="X17" s="296"/>
      <c r="Y17" s="395">
        <v>0</v>
      </c>
      <c r="Z17" s="395">
        <v>0</v>
      </c>
    </row>
    <row r="18" spans="1:26" s="509" customFormat="1" ht="12.75">
      <c r="A18" s="16" t="s">
        <v>264</v>
      </c>
      <c r="B18" s="2" t="s">
        <v>95</v>
      </c>
      <c r="C18" s="443" t="s">
        <v>358</v>
      </c>
      <c r="D18" s="446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2">
        <v>0</v>
      </c>
      <c r="L18" s="302">
        <v>0</v>
      </c>
      <c r="M18" s="303">
        <v>0</v>
      </c>
      <c r="N18" s="446">
        <v>0</v>
      </c>
      <c r="O18" s="302">
        <v>0</v>
      </c>
      <c r="P18" s="302">
        <v>0</v>
      </c>
      <c r="Q18" s="302">
        <v>0</v>
      </c>
      <c r="R18" s="303">
        <v>0</v>
      </c>
      <c r="S18" s="445">
        <v>0</v>
      </c>
      <c r="T18" s="302">
        <v>0</v>
      </c>
      <c r="U18" s="302">
        <v>0</v>
      </c>
      <c r="V18" s="302">
        <v>0</v>
      </c>
      <c r="W18" s="302">
        <v>0</v>
      </c>
      <c r="X18" s="302">
        <v>0</v>
      </c>
      <c r="Y18" s="303">
        <v>0</v>
      </c>
      <c r="Z18" s="303">
        <v>0</v>
      </c>
    </row>
    <row r="19" spans="1:26" ht="12.75">
      <c r="A19" s="11"/>
      <c r="B19" s="1"/>
      <c r="C19" s="48"/>
      <c r="D19" s="366"/>
      <c r="E19" s="296"/>
      <c r="F19" s="296"/>
      <c r="G19" s="296"/>
      <c r="H19" s="296"/>
      <c r="I19" s="296"/>
      <c r="J19" s="296"/>
      <c r="K19" s="296"/>
      <c r="L19" s="296"/>
      <c r="M19" s="395">
        <v>0</v>
      </c>
      <c r="N19" s="366"/>
      <c r="O19" s="296"/>
      <c r="P19" s="296"/>
      <c r="Q19" s="296"/>
      <c r="R19" s="395">
        <v>0</v>
      </c>
      <c r="S19" s="295"/>
      <c r="T19" s="296"/>
      <c r="U19" s="296"/>
      <c r="V19" s="296"/>
      <c r="W19" s="296"/>
      <c r="X19" s="296"/>
      <c r="Y19" s="395">
        <v>0</v>
      </c>
      <c r="Z19" s="395">
        <v>0</v>
      </c>
    </row>
    <row r="20" spans="1:26" ht="12.75">
      <c r="A20" s="11"/>
      <c r="B20" s="1"/>
      <c r="C20" s="48"/>
      <c r="D20" s="366"/>
      <c r="E20" s="296"/>
      <c r="F20" s="296"/>
      <c r="G20" s="296"/>
      <c r="H20" s="296"/>
      <c r="I20" s="296"/>
      <c r="J20" s="296"/>
      <c r="K20" s="296"/>
      <c r="L20" s="296"/>
      <c r="M20" s="395">
        <v>0</v>
      </c>
      <c r="N20" s="366"/>
      <c r="O20" s="296"/>
      <c r="P20" s="296"/>
      <c r="Q20" s="296"/>
      <c r="R20" s="395">
        <v>0</v>
      </c>
      <c r="S20" s="295"/>
      <c r="T20" s="296"/>
      <c r="U20" s="296"/>
      <c r="V20" s="296"/>
      <c r="W20" s="296"/>
      <c r="X20" s="296"/>
      <c r="Y20" s="395">
        <v>0</v>
      </c>
      <c r="Z20" s="395">
        <v>0</v>
      </c>
    </row>
    <row r="21" spans="1:26" s="509" customFormat="1" ht="12.75">
      <c r="A21" s="16" t="s">
        <v>265</v>
      </c>
      <c r="B21" s="2" t="s">
        <v>96</v>
      </c>
      <c r="C21" s="443" t="s">
        <v>359</v>
      </c>
      <c r="D21" s="446">
        <v>18826</v>
      </c>
      <c r="E21" s="302">
        <v>7619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302">
        <v>0</v>
      </c>
      <c r="L21" s="302">
        <v>0</v>
      </c>
      <c r="M21" s="303">
        <v>26445</v>
      </c>
      <c r="N21" s="446">
        <v>0</v>
      </c>
      <c r="O21" s="302">
        <v>0</v>
      </c>
      <c r="P21" s="302">
        <v>0</v>
      </c>
      <c r="Q21" s="302">
        <v>0</v>
      </c>
      <c r="R21" s="303">
        <v>0</v>
      </c>
      <c r="S21" s="445">
        <v>0</v>
      </c>
      <c r="T21" s="302">
        <v>0</v>
      </c>
      <c r="U21" s="302">
        <v>0</v>
      </c>
      <c r="V21" s="302">
        <v>0</v>
      </c>
      <c r="W21" s="302">
        <v>0</v>
      </c>
      <c r="X21" s="302">
        <v>0</v>
      </c>
      <c r="Y21" s="303">
        <v>0</v>
      </c>
      <c r="Z21" s="303">
        <v>26445</v>
      </c>
    </row>
    <row r="22" spans="1:26" ht="12.75">
      <c r="A22" s="11"/>
      <c r="B22" s="1"/>
      <c r="C22" s="531" t="s">
        <v>1068</v>
      </c>
      <c r="D22" s="366">
        <v>1386</v>
      </c>
      <c r="E22" s="296"/>
      <c r="F22" s="296"/>
      <c r="G22" s="296"/>
      <c r="H22" s="296"/>
      <c r="I22" s="296"/>
      <c r="J22" s="296"/>
      <c r="K22" s="296"/>
      <c r="L22" s="296"/>
      <c r="M22" s="395">
        <v>1386</v>
      </c>
      <c r="N22" s="366"/>
      <c r="O22" s="296"/>
      <c r="P22" s="296"/>
      <c r="Q22" s="296"/>
      <c r="R22" s="395">
        <v>0</v>
      </c>
      <c r="S22" s="295"/>
      <c r="T22" s="296"/>
      <c r="U22" s="296"/>
      <c r="V22" s="296"/>
      <c r="W22" s="296"/>
      <c r="X22" s="296"/>
      <c r="Y22" s="395">
        <v>0</v>
      </c>
      <c r="Z22" s="395">
        <v>1386</v>
      </c>
    </row>
    <row r="23" spans="1:26" ht="12.75">
      <c r="A23" s="11"/>
      <c r="B23" s="1"/>
      <c r="C23" s="531" t="s">
        <v>892</v>
      </c>
      <c r="D23" s="366">
        <v>9500</v>
      </c>
      <c r="E23" s="296"/>
      <c r="F23" s="296"/>
      <c r="G23" s="296"/>
      <c r="H23" s="296"/>
      <c r="I23" s="296"/>
      <c r="J23" s="296"/>
      <c r="K23" s="296"/>
      <c r="L23" s="296"/>
      <c r="M23" s="395">
        <v>9500</v>
      </c>
      <c r="N23" s="366"/>
      <c r="O23" s="296"/>
      <c r="P23" s="296"/>
      <c r="Q23" s="296"/>
      <c r="R23" s="395">
        <v>0</v>
      </c>
      <c r="S23" s="295"/>
      <c r="T23" s="296"/>
      <c r="U23" s="296"/>
      <c r="V23" s="296"/>
      <c r="W23" s="296"/>
      <c r="X23" s="296"/>
      <c r="Y23" s="395">
        <v>0</v>
      </c>
      <c r="Z23" s="395">
        <v>9500</v>
      </c>
    </row>
    <row r="24" spans="1:26" ht="12.75">
      <c r="A24" s="11"/>
      <c r="B24" s="1"/>
      <c r="C24" s="48" t="s">
        <v>1073</v>
      </c>
      <c r="D24" s="366"/>
      <c r="E24" s="296">
        <v>1299</v>
      </c>
      <c r="F24" s="296"/>
      <c r="G24" s="296"/>
      <c r="H24" s="296"/>
      <c r="I24" s="296"/>
      <c r="J24" s="296"/>
      <c r="K24" s="296"/>
      <c r="L24" s="296"/>
      <c r="M24" s="395">
        <v>1299</v>
      </c>
      <c r="N24" s="366"/>
      <c r="O24" s="296"/>
      <c r="P24" s="296"/>
      <c r="Q24" s="296"/>
      <c r="R24" s="395">
        <v>0</v>
      </c>
      <c r="S24" s="295"/>
      <c r="T24" s="296"/>
      <c r="U24" s="296"/>
      <c r="V24" s="296"/>
      <c r="W24" s="296"/>
      <c r="X24" s="296"/>
      <c r="Y24" s="395">
        <v>0</v>
      </c>
      <c r="Z24" s="395">
        <v>1299</v>
      </c>
    </row>
    <row r="25" spans="1:26" ht="25.5">
      <c r="A25" s="11"/>
      <c r="B25" s="1"/>
      <c r="C25" s="48" t="s">
        <v>1100</v>
      </c>
      <c r="D25" s="366"/>
      <c r="E25" s="296">
        <v>5295</v>
      </c>
      <c r="F25" s="296"/>
      <c r="G25" s="296"/>
      <c r="H25" s="296"/>
      <c r="I25" s="296"/>
      <c r="J25" s="296"/>
      <c r="K25" s="296"/>
      <c r="L25" s="296"/>
      <c r="M25" s="395">
        <v>5295</v>
      </c>
      <c r="N25" s="366"/>
      <c r="O25" s="296"/>
      <c r="P25" s="296"/>
      <c r="Q25" s="296"/>
      <c r="R25" s="395">
        <v>0</v>
      </c>
      <c r="S25" s="295"/>
      <c r="T25" s="296"/>
      <c r="U25" s="296"/>
      <c r="V25" s="296"/>
      <c r="W25" s="296"/>
      <c r="X25" s="296"/>
      <c r="Y25" s="395">
        <v>0</v>
      </c>
      <c r="Z25" s="395">
        <v>5295</v>
      </c>
    </row>
    <row r="26" spans="1:26" ht="25.5">
      <c r="A26" s="11"/>
      <c r="B26" s="1"/>
      <c r="C26" s="531" t="s">
        <v>1101</v>
      </c>
      <c r="D26" s="366"/>
      <c r="E26" s="296">
        <v>1025</v>
      </c>
      <c r="F26" s="296"/>
      <c r="G26" s="296"/>
      <c r="H26" s="296"/>
      <c r="I26" s="296"/>
      <c r="J26" s="296"/>
      <c r="K26" s="296"/>
      <c r="L26" s="296"/>
      <c r="M26" s="395">
        <v>1025</v>
      </c>
      <c r="N26" s="366"/>
      <c r="O26" s="296"/>
      <c r="P26" s="296"/>
      <c r="Q26" s="296"/>
      <c r="R26" s="395">
        <v>0</v>
      </c>
      <c r="S26" s="295"/>
      <c r="T26" s="296"/>
      <c r="U26" s="296"/>
      <c r="V26" s="296"/>
      <c r="W26" s="296"/>
      <c r="X26" s="296"/>
      <c r="Y26" s="395">
        <v>0</v>
      </c>
      <c r="Z26" s="395">
        <v>1025</v>
      </c>
    </row>
    <row r="27" spans="1:26" ht="12.75">
      <c r="A27" s="11"/>
      <c r="B27" s="1"/>
      <c r="C27" s="531" t="s">
        <v>1069</v>
      </c>
      <c r="D27" s="366">
        <v>7900</v>
      </c>
      <c r="E27" s="296"/>
      <c r="F27" s="296"/>
      <c r="G27" s="296"/>
      <c r="H27" s="296"/>
      <c r="I27" s="296"/>
      <c r="J27" s="296"/>
      <c r="K27" s="296"/>
      <c r="L27" s="296"/>
      <c r="M27" s="395">
        <v>7900</v>
      </c>
      <c r="N27" s="366"/>
      <c r="O27" s="296"/>
      <c r="P27" s="296"/>
      <c r="Q27" s="296"/>
      <c r="R27" s="395">
        <v>0</v>
      </c>
      <c r="S27" s="295"/>
      <c r="T27" s="296"/>
      <c r="U27" s="296"/>
      <c r="V27" s="296"/>
      <c r="W27" s="296"/>
      <c r="X27" s="296"/>
      <c r="Y27" s="395">
        <v>0</v>
      </c>
      <c r="Z27" s="395">
        <v>7900</v>
      </c>
    </row>
    <row r="28" spans="1:26" ht="12.75">
      <c r="A28" s="11"/>
      <c r="B28" s="1"/>
      <c r="C28" s="531" t="s">
        <v>1167</v>
      </c>
      <c r="D28" s="366">
        <v>40</v>
      </c>
      <c r="E28" s="296"/>
      <c r="F28" s="296"/>
      <c r="G28" s="296"/>
      <c r="H28" s="296"/>
      <c r="I28" s="296"/>
      <c r="J28" s="296"/>
      <c r="K28" s="296"/>
      <c r="L28" s="296"/>
      <c r="M28" s="395">
        <v>40</v>
      </c>
      <c r="N28" s="366"/>
      <c r="O28" s="296"/>
      <c r="P28" s="296"/>
      <c r="Q28" s="296"/>
      <c r="R28" s="395">
        <v>0</v>
      </c>
      <c r="S28" s="295"/>
      <c r="T28" s="296"/>
      <c r="U28" s="296"/>
      <c r="V28" s="296"/>
      <c r="W28" s="296"/>
      <c r="X28" s="296"/>
      <c r="Y28" s="395">
        <v>0</v>
      </c>
      <c r="Z28" s="395">
        <v>40</v>
      </c>
    </row>
    <row r="29" spans="1:26" ht="12.75">
      <c r="A29" s="11"/>
      <c r="B29" s="1"/>
      <c r="C29" s="531"/>
      <c r="D29" s="366"/>
      <c r="E29" s="296"/>
      <c r="F29" s="296"/>
      <c r="G29" s="296"/>
      <c r="H29" s="296"/>
      <c r="I29" s="296"/>
      <c r="J29" s="296"/>
      <c r="K29" s="296"/>
      <c r="L29" s="296"/>
      <c r="M29" s="395">
        <v>0</v>
      </c>
      <c r="N29" s="366"/>
      <c r="O29" s="296"/>
      <c r="P29" s="296"/>
      <c r="Q29" s="296"/>
      <c r="R29" s="395">
        <v>0</v>
      </c>
      <c r="S29" s="295"/>
      <c r="T29" s="296"/>
      <c r="U29" s="296"/>
      <c r="V29" s="296"/>
      <c r="W29" s="296"/>
      <c r="X29" s="296"/>
      <c r="Y29" s="395">
        <v>0</v>
      </c>
      <c r="Z29" s="395">
        <v>0</v>
      </c>
    </row>
    <row r="30" spans="1:26" ht="12.75">
      <c r="A30" s="11"/>
      <c r="B30" s="1"/>
      <c r="C30" s="531"/>
      <c r="D30" s="366"/>
      <c r="E30" s="296"/>
      <c r="F30" s="296"/>
      <c r="G30" s="296"/>
      <c r="H30" s="296"/>
      <c r="I30" s="296"/>
      <c r="J30" s="296"/>
      <c r="K30" s="296"/>
      <c r="L30" s="296"/>
      <c r="M30" s="395">
        <v>0</v>
      </c>
      <c r="N30" s="366"/>
      <c r="O30" s="296"/>
      <c r="P30" s="296"/>
      <c r="Q30" s="296"/>
      <c r="R30" s="395">
        <v>0</v>
      </c>
      <c r="S30" s="295"/>
      <c r="T30" s="296"/>
      <c r="U30" s="296"/>
      <c r="V30" s="296"/>
      <c r="W30" s="296"/>
      <c r="X30" s="296"/>
      <c r="Y30" s="395">
        <v>0</v>
      </c>
      <c r="Z30" s="395">
        <v>0</v>
      </c>
    </row>
    <row r="31" spans="1:26" ht="12.75">
      <c r="A31" s="11"/>
      <c r="B31" s="1"/>
      <c r="C31" s="531"/>
      <c r="D31" s="366"/>
      <c r="E31" s="296"/>
      <c r="F31" s="296"/>
      <c r="G31" s="296"/>
      <c r="H31" s="296"/>
      <c r="I31" s="296"/>
      <c r="J31" s="296"/>
      <c r="K31" s="296"/>
      <c r="L31" s="296"/>
      <c r="M31" s="395">
        <v>0</v>
      </c>
      <c r="N31" s="366"/>
      <c r="O31" s="296"/>
      <c r="P31" s="296"/>
      <c r="Q31" s="296"/>
      <c r="R31" s="395">
        <v>0</v>
      </c>
      <c r="S31" s="295"/>
      <c r="T31" s="296"/>
      <c r="U31" s="296"/>
      <c r="V31" s="296"/>
      <c r="W31" s="296"/>
      <c r="X31" s="296"/>
      <c r="Y31" s="395">
        <v>0</v>
      </c>
      <c r="Z31" s="395">
        <v>0</v>
      </c>
    </row>
    <row r="32" spans="1:26" ht="12.75">
      <c r="A32" s="11"/>
      <c r="B32" s="1"/>
      <c r="C32" s="48"/>
      <c r="D32" s="366"/>
      <c r="E32" s="296"/>
      <c r="F32" s="296"/>
      <c r="G32" s="296"/>
      <c r="H32" s="296"/>
      <c r="I32" s="296"/>
      <c r="J32" s="296"/>
      <c r="K32" s="296"/>
      <c r="L32" s="296"/>
      <c r="M32" s="395">
        <v>0</v>
      </c>
      <c r="N32" s="366"/>
      <c r="O32" s="296"/>
      <c r="P32" s="296"/>
      <c r="Q32" s="296"/>
      <c r="R32" s="395">
        <v>0</v>
      </c>
      <c r="S32" s="295"/>
      <c r="T32" s="296"/>
      <c r="U32" s="296"/>
      <c r="V32" s="296"/>
      <c r="W32" s="296"/>
      <c r="X32" s="296"/>
      <c r="Y32" s="395">
        <v>0</v>
      </c>
      <c r="Z32" s="395">
        <v>0</v>
      </c>
    </row>
    <row r="33" spans="1:26" s="509" customFormat="1" ht="12.75">
      <c r="A33" s="16" t="s">
        <v>266</v>
      </c>
      <c r="B33" s="2" t="s">
        <v>97</v>
      </c>
      <c r="C33" s="443" t="s">
        <v>360</v>
      </c>
      <c r="D33" s="446">
        <v>27809</v>
      </c>
      <c r="E33" s="302">
        <v>0</v>
      </c>
      <c r="F33" s="302">
        <v>0</v>
      </c>
      <c r="G33" s="302">
        <v>0</v>
      </c>
      <c r="H33" s="302">
        <v>0</v>
      </c>
      <c r="I33" s="302">
        <v>775</v>
      </c>
      <c r="J33" s="302">
        <v>0</v>
      </c>
      <c r="K33" s="302">
        <v>0</v>
      </c>
      <c r="L33" s="302">
        <v>0</v>
      </c>
      <c r="M33" s="303">
        <v>28584</v>
      </c>
      <c r="N33" s="446">
        <v>0</v>
      </c>
      <c r="O33" s="302">
        <v>0</v>
      </c>
      <c r="P33" s="302">
        <v>0</v>
      </c>
      <c r="Q33" s="302">
        <v>0</v>
      </c>
      <c r="R33" s="303">
        <v>0</v>
      </c>
      <c r="S33" s="445">
        <v>0</v>
      </c>
      <c r="T33" s="302">
        <v>0</v>
      </c>
      <c r="U33" s="302">
        <v>0</v>
      </c>
      <c r="V33" s="302">
        <v>0</v>
      </c>
      <c r="W33" s="302">
        <v>0</v>
      </c>
      <c r="X33" s="302">
        <v>0</v>
      </c>
      <c r="Y33" s="303">
        <v>0</v>
      </c>
      <c r="Z33" s="303">
        <v>28584</v>
      </c>
    </row>
    <row r="34" spans="1:26" ht="12.75">
      <c r="A34" s="11"/>
      <c r="B34" s="1"/>
      <c r="C34" s="48" t="s">
        <v>894</v>
      </c>
      <c r="D34" s="366">
        <v>3000</v>
      </c>
      <c r="E34" s="296"/>
      <c r="F34" s="296"/>
      <c r="G34" s="296"/>
      <c r="H34" s="296"/>
      <c r="I34" s="296"/>
      <c r="J34" s="296"/>
      <c r="K34" s="296"/>
      <c r="L34" s="296"/>
      <c r="M34" s="395">
        <v>3000</v>
      </c>
      <c r="N34" s="366"/>
      <c r="O34" s="296"/>
      <c r="P34" s="296"/>
      <c r="Q34" s="296"/>
      <c r="R34" s="395">
        <v>0</v>
      </c>
      <c r="S34" s="295"/>
      <c r="T34" s="296"/>
      <c r="U34" s="296"/>
      <c r="V34" s="296"/>
      <c r="W34" s="296"/>
      <c r="X34" s="296"/>
      <c r="Y34" s="395">
        <v>0</v>
      </c>
      <c r="Z34" s="395">
        <v>3000</v>
      </c>
    </row>
    <row r="35" spans="1:26" ht="12.75">
      <c r="A35" s="11"/>
      <c r="B35" s="1"/>
      <c r="C35" s="48" t="s">
        <v>1115</v>
      </c>
      <c r="D35" s="366">
        <v>10500</v>
      </c>
      <c r="E35" s="296"/>
      <c r="F35" s="296"/>
      <c r="G35" s="296"/>
      <c r="H35" s="296"/>
      <c r="I35" s="296"/>
      <c r="J35" s="296"/>
      <c r="K35" s="296"/>
      <c r="L35" s="296"/>
      <c r="M35" s="395">
        <v>10500</v>
      </c>
      <c r="N35" s="366"/>
      <c r="O35" s="296"/>
      <c r="P35" s="296"/>
      <c r="Q35" s="296"/>
      <c r="R35" s="395">
        <v>0</v>
      </c>
      <c r="S35" s="295"/>
      <c r="T35" s="296"/>
      <c r="U35" s="296"/>
      <c r="V35" s="296"/>
      <c r="W35" s="296"/>
      <c r="X35" s="296"/>
      <c r="Y35" s="395">
        <v>0</v>
      </c>
      <c r="Z35" s="395">
        <v>10500</v>
      </c>
    </row>
    <row r="36" spans="1:26" ht="12.75">
      <c r="A36" s="11"/>
      <c r="B36" s="1"/>
      <c r="C36" s="48" t="s">
        <v>1114</v>
      </c>
      <c r="D36" s="366">
        <v>26</v>
      </c>
      <c r="E36" s="296"/>
      <c r="F36" s="296"/>
      <c r="G36" s="296"/>
      <c r="H36" s="296"/>
      <c r="I36" s="296"/>
      <c r="J36" s="296"/>
      <c r="K36" s="296"/>
      <c r="L36" s="296"/>
      <c r="M36" s="395">
        <v>26</v>
      </c>
      <c r="N36" s="366"/>
      <c r="O36" s="296"/>
      <c r="P36" s="296"/>
      <c r="Q36" s="296"/>
      <c r="R36" s="395">
        <v>0</v>
      </c>
      <c r="S36" s="295"/>
      <c r="T36" s="296"/>
      <c r="U36" s="296"/>
      <c r="V36" s="296"/>
      <c r="W36" s="296"/>
      <c r="X36" s="296"/>
      <c r="Y36" s="395">
        <v>0</v>
      </c>
      <c r="Z36" s="395">
        <v>26</v>
      </c>
    </row>
    <row r="37" spans="1:26" ht="12.75">
      <c r="A37" s="11"/>
      <c r="B37" s="1"/>
      <c r="C37" s="48" t="s">
        <v>1033</v>
      </c>
      <c r="D37" s="366">
        <v>7</v>
      </c>
      <c r="E37" s="296"/>
      <c r="F37" s="296"/>
      <c r="G37" s="296"/>
      <c r="H37" s="296"/>
      <c r="I37" s="296"/>
      <c r="J37" s="296"/>
      <c r="K37" s="296"/>
      <c r="L37" s="296"/>
      <c r="M37" s="395">
        <v>7</v>
      </c>
      <c r="N37" s="366"/>
      <c r="O37" s="296"/>
      <c r="P37" s="296"/>
      <c r="Q37" s="296"/>
      <c r="R37" s="395">
        <v>0</v>
      </c>
      <c r="S37" s="295"/>
      <c r="T37" s="296"/>
      <c r="U37" s="296"/>
      <c r="V37" s="296"/>
      <c r="W37" s="296"/>
      <c r="X37" s="296"/>
      <c r="Y37" s="395">
        <v>0</v>
      </c>
      <c r="Z37" s="395">
        <v>7</v>
      </c>
    </row>
    <row r="38" spans="1:26" ht="12.75">
      <c r="A38" s="11"/>
      <c r="B38" s="1"/>
      <c r="C38" s="48" t="s">
        <v>1067</v>
      </c>
      <c r="D38" s="366">
        <v>7348</v>
      </c>
      <c r="E38" s="296"/>
      <c r="F38" s="296"/>
      <c r="G38" s="296"/>
      <c r="H38" s="296"/>
      <c r="I38" s="296"/>
      <c r="J38" s="296"/>
      <c r="K38" s="296"/>
      <c r="L38" s="296"/>
      <c r="M38" s="395">
        <v>7348</v>
      </c>
      <c r="N38" s="366"/>
      <c r="O38" s="296"/>
      <c r="P38" s="296"/>
      <c r="Q38" s="296"/>
      <c r="R38" s="395">
        <v>0</v>
      </c>
      <c r="S38" s="295"/>
      <c r="T38" s="296"/>
      <c r="U38" s="296"/>
      <c r="V38" s="296"/>
      <c r="W38" s="296"/>
      <c r="X38" s="296"/>
      <c r="Y38" s="395">
        <v>0</v>
      </c>
      <c r="Z38" s="395">
        <v>7348</v>
      </c>
    </row>
    <row r="39" spans="1:26" ht="12.75">
      <c r="A39" s="11"/>
      <c r="B39" s="1"/>
      <c r="C39" s="531" t="s">
        <v>1066</v>
      </c>
      <c r="D39" s="366">
        <v>3937</v>
      </c>
      <c r="E39" s="296"/>
      <c r="F39" s="296"/>
      <c r="G39" s="296"/>
      <c r="H39" s="296"/>
      <c r="I39" s="296"/>
      <c r="J39" s="296"/>
      <c r="K39" s="296"/>
      <c r="L39" s="296"/>
      <c r="M39" s="395">
        <v>3937</v>
      </c>
      <c r="N39" s="366"/>
      <c r="O39" s="296"/>
      <c r="P39" s="296"/>
      <c r="Q39" s="296"/>
      <c r="R39" s="395">
        <v>0</v>
      </c>
      <c r="S39" s="295"/>
      <c r="T39" s="296"/>
      <c r="U39" s="296"/>
      <c r="V39" s="296"/>
      <c r="W39" s="296"/>
      <c r="X39" s="296"/>
      <c r="Y39" s="395">
        <v>0</v>
      </c>
      <c r="Z39" s="395">
        <v>3937</v>
      </c>
    </row>
    <row r="40" spans="1:26" ht="12.75">
      <c r="A40" s="11"/>
      <c r="B40" s="1"/>
      <c r="C40" s="531" t="s">
        <v>1069</v>
      </c>
      <c r="D40" s="366">
        <v>0</v>
      </c>
      <c r="E40" s="296"/>
      <c r="F40" s="296"/>
      <c r="G40" s="296"/>
      <c r="H40" s="296"/>
      <c r="I40" s="296"/>
      <c r="J40" s="296"/>
      <c r="K40" s="296"/>
      <c r="L40" s="296"/>
      <c r="M40" s="395">
        <v>0</v>
      </c>
      <c r="N40" s="366"/>
      <c r="O40" s="296"/>
      <c r="P40" s="296"/>
      <c r="Q40" s="296"/>
      <c r="R40" s="395">
        <v>0</v>
      </c>
      <c r="S40" s="295"/>
      <c r="T40" s="296"/>
      <c r="U40" s="296"/>
      <c r="V40" s="296"/>
      <c r="W40" s="296"/>
      <c r="X40" s="296"/>
      <c r="Y40" s="395">
        <v>0</v>
      </c>
      <c r="Z40" s="395">
        <v>0</v>
      </c>
    </row>
    <row r="41" spans="1:26" ht="12.75">
      <c r="A41" s="11"/>
      <c r="B41" s="1"/>
      <c r="C41" s="531" t="s">
        <v>1072</v>
      </c>
      <c r="D41" s="366">
        <v>2638</v>
      </c>
      <c r="E41" s="296"/>
      <c r="F41" s="296"/>
      <c r="G41" s="296"/>
      <c r="H41" s="296"/>
      <c r="I41" s="296"/>
      <c r="J41" s="296"/>
      <c r="K41" s="296"/>
      <c r="L41" s="296"/>
      <c r="M41" s="395">
        <v>2638</v>
      </c>
      <c r="N41" s="366"/>
      <c r="O41" s="296"/>
      <c r="P41" s="296"/>
      <c r="Q41" s="296"/>
      <c r="R41" s="395">
        <v>0</v>
      </c>
      <c r="S41" s="295"/>
      <c r="T41" s="296"/>
      <c r="U41" s="296"/>
      <c r="V41" s="296"/>
      <c r="W41" s="296"/>
      <c r="X41" s="296"/>
      <c r="Y41" s="395">
        <v>0</v>
      </c>
      <c r="Z41" s="395">
        <v>2638</v>
      </c>
    </row>
    <row r="42" spans="1:26" ht="12.75">
      <c r="A42" s="11"/>
      <c r="B42" s="1"/>
      <c r="C42" s="531" t="s">
        <v>1102</v>
      </c>
      <c r="D42" s="366"/>
      <c r="E42" s="296"/>
      <c r="F42" s="296"/>
      <c r="G42" s="296"/>
      <c r="H42" s="296"/>
      <c r="I42" s="296">
        <v>50</v>
      </c>
      <c r="J42" s="296"/>
      <c r="K42" s="296"/>
      <c r="L42" s="296"/>
      <c r="M42" s="395">
        <v>50</v>
      </c>
      <c r="N42" s="366"/>
      <c r="O42" s="296"/>
      <c r="P42" s="296"/>
      <c r="Q42" s="296"/>
      <c r="R42" s="395">
        <v>0</v>
      </c>
      <c r="S42" s="295"/>
      <c r="T42" s="296"/>
      <c r="U42" s="296"/>
      <c r="V42" s="296"/>
      <c r="W42" s="296"/>
      <c r="X42" s="296"/>
      <c r="Y42" s="395">
        <v>0</v>
      </c>
      <c r="Z42" s="395">
        <v>50</v>
      </c>
    </row>
    <row r="43" spans="1:26" ht="12.75">
      <c r="A43" s="11"/>
      <c r="B43" s="1"/>
      <c r="C43" s="531" t="s">
        <v>1103</v>
      </c>
      <c r="D43" s="366"/>
      <c r="E43" s="296"/>
      <c r="F43" s="296"/>
      <c r="G43" s="296"/>
      <c r="H43" s="296"/>
      <c r="I43" s="296">
        <v>725</v>
      </c>
      <c r="J43" s="296"/>
      <c r="K43" s="296"/>
      <c r="L43" s="296"/>
      <c r="M43" s="395">
        <v>725</v>
      </c>
      <c r="N43" s="366"/>
      <c r="O43" s="296"/>
      <c r="P43" s="296"/>
      <c r="Q43" s="296"/>
      <c r="R43" s="395">
        <v>0</v>
      </c>
      <c r="S43" s="295"/>
      <c r="T43" s="296"/>
      <c r="U43" s="296"/>
      <c r="V43" s="296"/>
      <c r="W43" s="296"/>
      <c r="X43" s="296"/>
      <c r="Y43" s="395">
        <v>0</v>
      </c>
      <c r="Z43" s="395">
        <v>725</v>
      </c>
    </row>
    <row r="44" spans="1:26" ht="12.75">
      <c r="A44" s="11"/>
      <c r="B44" s="1"/>
      <c r="C44" s="531" t="s">
        <v>1168</v>
      </c>
      <c r="D44" s="366">
        <v>25</v>
      </c>
      <c r="E44" s="296"/>
      <c r="F44" s="296"/>
      <c r="G44" s="296"/>
      <c r="H44" s="296"/>
      <c r="I44" s="296"/>
      <c r="J44" s="296"/>
      <c r="K44" s="296"/>
      <c r="L44" s="296"/>
      <c r="M44" s="395">
        <v>25</v>
      </c>
      <c r="N44" s="366"/>
      <c r="O44" s="296"/>
      <c r="P44" s="296"/>
      <c r="Q44" s="296"/>
      <c r="R44" s="395">
        <v>0</v>
      </c>
      <c r="S44" s="295"/>
      <c r="T44" s="296"/>
      <c r="U44" s="296"/>
      <c r="V44" s="296"/>
      <c r="W44" s="296"/>
      <c r="X44" s="296"/>
      <c r="Y44" s="395">
        <v>0</v>
      </c>
      <c r="Z44" s="395">
        <v>25</v>
      </c>
    </row>
    <row r="45" spans="1:26" ht="12.75">
      <c r="A45" s="11"/>
      <c r="B45" s="1"/>
      <c r="C45" s="531" t="s">
        <v>1169</v>
      </c>
      <c r="D45" s="366">
        <v>22</v>
      </c>
      <c r="E45" s="296"/>
      <c r="F45" s="296"/>
      <c r="G45" s="296"/>
      <c r="H45" s="296"/>
      <c r="I45" s="296"/>
      <c r="J45" s="296"/>
      <c r="K45" s="296"/>
      <c r="L45" s="296"/>
      <c r="M45" s="395">
        <v>22</v>
      </c>
      <c r="N45" s="366"/>
      <c r="O45" s="296"/>
      <c r="P45" s="296"/>
      <c r="Q45" s="296"/>
      <c r="R45" s="395">
        <v>0</v>
      </c>
      <c r="S45" s="295"/>
      <c r="T45" s="296"/>
      <c r="U45" s="296"/>
      <c r="V45" s="296"/>
      <c r="W45" s="296"/>
      <c r="X45" s="296"/>
      <c r="Y45" s="395">
        <v>0</v>
      </c>
      <c r="Z45" s="395">
        <v>22</v>
      </c>
    </row>
    <row r="46" spans="1:26" ht="12.75">
      <c r="A46" s="11"/>
      <c r="B46" s="1"/>
      <c r="C46" s="531" t="s">
        <v>1170</v>
      </c>
      <c r="D46" s="366">
        <v>95</v>
      </c>
      <c r="E46" s="296"/>
      <c r="F46" s="296"/>
      <c r="G46" s="296"/>
      <c r="H46" s="296"/>
      <c r="I46" s="296"/>
      <c r="J46" s="296"/>
      <c r="K46" s="296"/>
      <c r="L46" s="296"/>
      <c r="M46" s="395">
        <v>95</v>
      </c>
      <c r="N46" s="366"/>
      <c r="O46" s="296"/>
      <c r="P46" s="296"/>
      <c r="Q46" s="296"/>
      <c r="R46" s="395">
        <v>0</v>
      </c>
      <c r="S46" s="295"/>
      <c r="T46" s="296"/>
      <c r="U46" s="296"/>
      <c r="V46" s="296"/>
      <c r="W46" s="296"/>
      <c r="X46" s="296"/>
      <c r="Y46" s="395">
        <v>0</v>
      </c>
      <c r="Z46" s="395">
        <v>95</v>
      </c>
    </row>
    <row r="47" spans="1:26" ht="12.75">
      <c r="A47" s="11"/>
      <c r="B47" s="1"/>
      <c r="C47" s="531" t="s">
        <v>1171</v>
      </c>
      <c r="D47" s="366">
        <v>31</v>
      </c>
      <c r="E47" s="296"/>
      <c r="F47" s="296"/>
      <c r="G47" s="296"/>
      <c r="H47" s="296"/>
      <c r="I47" s="296"/>
      <c r="J47" s="296"/>
      <c r="K47" s="296"/>
      <c r="L47" s="296"/>
      <c r="M47" s="395">
        <v>31</v>
      </c>
      <c r="N47" s="366"/>
      <c r="O47" s="296"/>
      <c r="P47" s="296"/>
      <c r="Q47" s="296"/>
      <c r="R47" s="395">
        <v>0</v>
      </c>
      <c r="S47" s="295"/>
      <c r="T47" s="296"/>
      <c r="U47" s="296"/>
      <c r="V47" s="296"/>
      <c r="W47" s="296"/>
      <c r="X47" s="296"/>
      <c r="Y47" s="395">
        <v>0</v>
      </c>
      <c r="Z47" s="395">
        <v>31</v>
      </c>
    </row>
    <row r="48" spans="1:26" ht="25.5">
      <c r="A48" s="11"/>
      <c r="B48" s="1"/>
      <c r="C48" s="531" t="s">
        <v>1222</v>
      </c>
      <c r="D48" s="366">
        <v>180</v>
      </c>
      <c r="E48" s="296"/>
      <c r="F48" s="296"/>
      <c r="G48" s="296"/>
      <c r="H48" s="296"/>
      <c r="I48" s="296"/>
      <c r="J48" s="296"/>
      <c r="K48" s="296"/>
      <c r="L48" s="296"/>
      <c r="M48" s="395">
        <v>180</v>
      </c>
      <c r="N48" s="366"/>
      <c r="O48" s="296"/>
      <c r="P48" s="296"/>
      <c r="Q48" s="296"/>
      <c r="R48" s="395">
        <v>0</v>
      </c>
      <c r="S48" s="295"/>
      <c r="T48" s="296"/>
      <c r="U48" s="296"/>
      <c r="V48" s="296"/>
      <c r="W48" s="296"/>
      <c r="X48" s="296"/>
      <c r="Y48" s="395">
        <v>0</v>
      </c>
      <c r="Z48" s="395">
        <v>180</v>
      </c>
    </row>
    <row r="49" spans="1:26" ht="12.75">
      <c r="A49" s="11"/>
      <c r="B49" s="1"/>
      <c r="C49" s="531"/>
      <c r="D49" s="366"/>
      <c r="E49" s="296"/>
      <c r="F49" s="296"/>
      <c r="G49" s="296"/>
      <c r="H49" s="296"/>
      <c r="I49" s="296"/>
      <c r="J49" s="296"/>
      <c r="K49" s="296"/>
      <c r="L49" s="296"/>
      <c r="M49" s="395">
        <v>0</v>
      </c>
      <c r="N49" s="366"/>
      <c r="O49" s="296"/>
      <c r="P49" s="296"/>
      <c r="Q49" s="296"/>
      <c r="R49" s="395">
        <v>0</v>
      </c>
      <c r="S49" s="295"/>
      <c r="T49" s="296"/>
      <c r="U49" s="296"/>
      <c r="V49" s="296"/>
      <c r="W49" s="296"/>
      <c r="X49" s="296"/>
      <c r="Y49" s="395">
        <v>0</v>
      </c>
      <c r="Z49" s="395">
        <v>0</v>
      </c>
    </row>
    <row r="50" spans="1:26" ht="12.75">
      <c r="A50" s="11"/>
      <c r="B50" s="1"/>
      <c r="C50" s="531"/>
      <c r="D50" s="366"/>
      <c r="E50" s="296"/>
      <c r="F50" s="296"/>
      <c r="G50" s="296"/>
      <c r="H50" s="296"/>
      <c r="I50" s="296"/>
      <c r="J50" s="296"/>
      <c r="K50" s="296"/>
      <c r="L50" s="296"/>
      <c r="M50" s="395">
        <v>0</v>
      </c>
      <c r="N50" s="366"/>
      <c r="O50" s="296"/>
      <c r="P50" s="296"/>
      <c r="Q50" s="296"/>
      <c r="R50" s="395">
        <v>0</v>
      </c>
      <c r="S50" s="295"/>
      <c r="T50" s="296"/>
      <c r="U50" s="296"/>
      <c r="V50" s="296"/>
      <c r="W50" s="296"/>
      <c r="X50" s="296"/>
      <c r="Y50" s="395">
        <v>0</v>
      </c>
      <c r="Z50" s="395">
        <v>0</v>
      </c>
    </row>
    <row r="51" spans="1:26" ht="12.75">
      <c r="A51" s="11"/>
      <c r="B51" s="1"/>
      <c r="C51" s="531"/>
      <c r="D51" s="366"/>
      <c r="E51" s="296"/>
      <c r="F51" s="296"/>
      <c r="G51" s="296"/>
      <c r="H51" s="296"/>
      <c r="I51" s="296"/>
      <c r="J51" s="296"/>
      <c r="K51" s="296"/>
      <c r="L51" s="296"/>
      <c r="M51" s="395">
        <v>0</v>
      </c>
      <c r="N51" s="366"/>
      <c r="O51" s="296"/>
      <c r="P51" s="296"/>
      <c r="Q51" s="296"/>
      <c r="R51" s="395">
        <v>0</v>
      </c>
      <c r="S51" s="295"/>
      <c r="T51" s="296"/>
      <c r="U51" s="296"/>
      <c r="V51" s="296"/>
      <c r="W51" s="296"/>
      <c r="X51" s="296"/>
      <c r="Y51" s="395">
        <v>0</v>
      </c>
      <c r="Z51" s="395">
        <v>0</v>
      </c>
    </row>
    <row r="52" spans="1:26" ht="12.75">
      <c r="A52" s="11"/>
      <c r="B52" s="1"/>
      <c r="C52" s="531"/>
      <c r="D52" s="366"/>
      <c r="E52" s="296"/>
      <c r="F52" s="296"/>
      <c r="G52" s="296"/>
      <c r="H52" s="296"/>
      <c r="I52" s="296"/>
      <c r="J52" s="296"/>
      <c r="K52" s="296"/>
      <c r="L52" s="296"/>
      <c r="M52" s="395">
        <v>0</v>
      </c>
      <c r="N52" s="366"/>
      <c r="O52" s="296"/>
      <c r="P52" s="296"/>
      <c r="Q52" s="296"/>
      <c r="R52" s="395">
        <v>0</v>
      </c>
      <c r="S52" s="295"/>
      <c r="T52" s="296"/>
      <c r="U52" s="296"/>
      <c r="V52" s="296"/>
      <c r="W52" s="296"/>
      <c r="X52" s="296"/>
      <c r="Y52" s="395">
        <v>0</v>
      </c>
      <c r="Z52" s="395">
        <v>0</v>
      </c>
    </row>
    <row r="53" spans="1:26" ht="12.75">
      <c r="A53" s="11"/>
      <c r="B53" s="1"/>
      <c r="C53" s="531"/>
      <c r="D53" s="366"/>
      <c r="E53" s="296"/>
      <c r="F53" s="296"/>
      <c r="G53" s="296"/>
      <c r="H53" s="296"/>
      <c r="I53" s="296"/>
      <c r="J53" s="296"/>
      <c r="K53" s="296"/>
      <c r="L53" s="296"/>
      <c r="M53" s="395">
        <v>0</v>
      </c>
      <c r="N53" s="366"/>
      <c r="O53" s="296"/>
      <c r="P53" s="296"/>
      <c r="Q53" s="296"/>
      <c r="R53" s="395">
        <v>0</v>
      </c>
      <c r="S53" s="295"/>
      <c r="T53" s="296"/>
      <c r="U53" s="296"/>
      <c r="V53" s="296"/>
      <c r="W53" s="296"/>
      <c r="X53" s="296"/>
      <c r="Y53" s="395">
        <v>0</v>
      </c>
      <c r="Z53" s="395">
        <v>0</v>
      </c>
    </row>
    <row r="54" spans="1:26" ht="12.75">
      <c r="A54" s="11"/>
      <c r="B54" s="1"/>
      <c r="C54" s="531"/>
      <c r="D54" s="366"/>
      <c r="E54" s="296"/>
      <c r="F54" s="296"/>
      <c r="G54" s="296"/>
      <c r="H54" s="296"/>
      <c r="I54" s="296"/>
      <c r="J54" s="296"/>
      <c r="K54" s="296"/>
      <c r="L54" s="296"/>
      <c r="M54" s="395">
        <v>0</v>
      </c>
      <c r="N54" s="366"/>
      <c r="O54" s="296"/>
      <c r="P54" s="296"/>
      <c r="Q54" s="296"/>
      <c r="R54" s="395">
        <v>0</v>
      </c>
      <c r="S54" s="295"/>
      <c r="T54" s="296"/>
      <c r="U54" s="296"/>
      <c r="V54" s="296"/>
      <c r="W54" s="296"/>
      <c r="X54" s="296"/>
      <c r="Y54" s="395">
        <v>0</v>
      </c>
      <c r="Z54" s="395">
        <v>0</v>
      </c>
    </row>
    <row r="55" spans="1:26" ht="12.75">
      <c r="A55" s="11"/>
      <c r="B55" s="1"/>
      <c r="C55" s="531"/>
      <c r="D55" s="366"/>
      <c r="E55" s="296"/>
      <c r="F55" s="296"/>
      <c r="G55" s="296"/>
      <c r="H55" s="296"/>
      <c r="I55" s="296"/>
      <c r="J55" s="296"/>
      <c r="K55" s="296"/>
      <c r="L55" s="296"/>
      <c r="M55" s="395">
        <v>0</v>
      </c>
      <c r="N55" s="366"/>
      <c r="O55" s="296"/>
      <c r="P55" s="296"/>
      <c r="Q55" s="296"/>
      <c r="R55" s="395">
        <v>0</v>
      </c>
      <c r="S55" s="295"/>
      <c r="T55" s="296"/>
      <c r="U55" s="296"/>
      <c r="V55" s="296"/>
      <c r="W55" s="296"/>
      <c r="X55" s="296"/>
      <c r="Y55" s="395">
        <v>0</v>
      </c>
      <c r="Z55" s="395">
        <v>0</v>
      </c>
    </row>
    <row r="56" spans="1:26" ht="12.75">
      <c r="A56" s="11"/>
      <c r="B56" s="1"/>
      <c r="C56" s="48"/>
      <c r="D56" s="366"/>
      <c r="E56" s="296"/>
      <c r="F56" s="296"/>
      <c r="G56" s="296"/>
      <c r="H56" s="296"/>
      <c r="I56" s="296"/>
      <c r="J56" s="296"/>
      <c r="K56" s="296"/>
      <c r="L56" s="296"/>
      <c r="M56" s="395">
        <v>0</v>
      </c>
      <c r="N56" s="366"/>
      <c r="O56" s="296"/>
      <c r="P56" s="296"/>
      <c r="Q56" s="296"/>
      <c r="R56" s="395">
        <v>0</v>
      </c>
      <c r="S56" s="295"/>
      <c r="T56" s="296"/>
      <c r="U56" s="296"/>
      <c r="V56" s="296"/>
      <c r="W56" s="296"/>
      <c r="X56" s="296"/>
      <c r="Y56" s="395">
        <v>0</v>
      </c>
      <c r="Z56" s="395">
        <v>0</v>
      </c>
    </row>
    <row r="57" spans="1:26" s="509" customFormat="1" ht="12.75">
      <c r="A57" s="16" t="s">
        <v>267</v>
      </c>
      <c r="B57" s="2" t="s">
        <v>98</v>
      </c>
      <c r="C57" s="443" t="s">
        <v>361</v>
      </c>
      <c r="D57" s="446">
        <v>0</v>
      </c>
      <c r="E57" s="302">
        <v>0</v>
      </c>
      <c r="F57" s="302">
        <v>0</v>
      </c>
      <c r="G57" s="302">
        <v>0</v>
      </c>
      <c r="H57" s="302">
        <v>0</v>
      </c>
      <c r="I57" s="302">
        <v>0</v>
      </c>
      <c r="J57" s="302">
        <v>0</v>
      </c>
      <c r="K57" s="302">
        <v>0</v>
      </c>
      <c r="L57" s="302">
        <v>0</v>
      </c>
      <c r="M57" s="303">
        <v>0</v>
      </c>
      <c r="N57" s="446">
        <v>0</v>
      </c>
      <c r="O57" s="302">
        <v>0</v>
      </c>
      <c r="P57" s="302">
        <v>0</v>
      </c>
      <c r="Q57" s="302">
        <v>0</v>
      </c>
      <c r="R57" s="303">
        <v>0</v>
      </c>
      <c r="S57" s="445">
        <v>0</v>
      </c>
      <c r="T57" s="302">
        <v>0</v>
      </c>
      <c r="U57" s="302">
        <v>0</v>
      </c>
      <c r="V57" s="302">
        <v>0</v>
      </c>
      <c r="W57" s="302">
        <v>0</v>
      </c>
      <c r="X57" s="302">
        <v>0</v>
      </c>
      <c r="Y57" s="303">
        <v>0</v>
      </c>
      <c r="Z57" s="303">
        <v>0</v>
      </c>
    </row>
    <row r="58" spans="1:26" ht="12.75">
      <c r="A58" s="11"/>
      <c r="B58" s="1"/>
      <c r="C58" s="48"/>
      <c r="D58" s="366"/>
      <c r="E58" s="296"/>
      <c r="F58" s="296"/>
      <c r="G58" s="296"/>
      <c r="H58" s="296"/>
      <c r="I58" s="296"/>
      <c r="J58" s="296"/>
      <c r="K58" s="296"/>
      <c r="L58" s="296"/>
      <c r="M58" s="395">
        <v>0</v>
      </c>
      <c r="N58" s="366"/>
      <c r="O58" s="296"/>
      <c r="P58" s="296"/>
      <c r="Q58" s="296"/>
      <c r="R58" s="395">
        <v>0</v>
      </c>
      <c r="S58" s="295"/>
      <c r="T58" s="296"/>
      <c r="U58" s="296"/>
      <c r="V58" s="296"/>
      <c r="W58" s="296"/>
      <c r="X58" s="296"/>
      <c r="Y58" s="395">
        <v>0</v>
      </c>
      <c r="Z58" s="395">
        <v>0</v>
      </c>
    </row>
    <row r="59" spans="1:26" ht="12.75">
      <c r="A59" s="11"/>
      <c r="B59" s="1"/>
      <c r="C59" s="48"/>
      <c r="D59" s="366"/>
      <c r="E59" s="296"/>
      <c r="F59" s="296"/>
      <c r="G59" s="296"/>
      <c r="H59" s="296"/>
      <c r="I59" s="296"/>
      <c r="J59" s="296"/>
      <c r="K59" s="296"/>
      <c r="L59" s="296"/>
      <c r="M59" s="395">
        <v>0</v>
      </c>
      <c r="N59" s="366"/>
      <c r="O59" s="296"/>
      <c r="P59" s="296"/>
      <c r="Q59" s="296"/>
      <c r="R59" s="395">
        <v>0</v>
      </c>
      <c r="S59" s="295"/>
      <c r="T59" s="296"/>
      <c r="U59" s="296"/>
      <c r="V59" s="296"/>
      <c r="W59" s="296"/>
      <c r="X59" s="296"/>
      <c r="Y59" s="395">
        <v>0</v>
      </c>
      <c r="Z59" s="395">
        <v>0</v>
      </c>
    </row>
    <row r="60" spans="1:26" s="509" customFormat="1" ht="12.75">
      <c r="A60" s="16" t="s">
        <v>268</v>
      </c>
      <c r="B60" s="2" t="s">
        <v>99</v>
      </c>
      <c r="C60" s="443" t="s">
        <v>522</v>
      </c>
      <c r="D60" s="446">
        <v>0</v>
      </c>
      <c r="E60" s="302">
        <v>0</v>
      </c>
      <c r="F60" s="302">
        <v>0</v>
      </c>
      <c r="G60" s="302">
        <v>0</v>
      </c>
      <c r="H60" s="302">
        <v>0</v>
      </c>
      <c r="I60" s="302">
        <v>0</v>
      </c>
      <c r="J60" s="302">
        <v>0</v>
      </c>
      <c r="K60" s="302">
        <v>0</v>
      </c>
      <c r="L60" s="302">
        <v>0</v>
      </c>
      <c r="M60" s="303">
        <v>0</v>
      </c>
      <c r="N60" s="446">
        <v>0</v>
      </c>
      <c r="O60" s="302">
        <v>0</v>
      </c>
      <c r="P60" s="302">
        <v>0</v>
      </c>
      <c r="Q60" s="302">
        <v>0</v>
      </c>
      <c r="R60" s="303">
        <v>0</v>
      </c>
      <c r="S60" s="445">
        <v>0</v>
      </c>
      <c r="T60" s="302">
        <v>0</v>
      </c>
      <c r="U60" s="302">
        <v>0</v>
      </c>
      <c r="V60" s="302">
        <v>0</v>
      </c>
      <c r="W60" s="302">
        <v>0</v>
      </c>
      <c r="X60" s="302">
        <v>0</v>
      </c>
      <c r="Y60" s="303">
        <v>0</v>
      </c>
      <c r="Z60" s="303">
        <v>0</v>
      </c>
    </row>
    <row r="61" spans="1:26" ht="12.75">
      <c r="A61" s="12"/>
      <c r="B61" s="3"/>
      <c r="C61" s="47"/>
      <c r="D61" s="401"/>
      <c r="E61" s="298"/>
      <c r="F61" s="298"/>
      <c r="G61" s="298"/>
      <c r="H61" s="298"/>
      <c r="I61" s="298"/>
      <c r="J61" s="298"/>
      <c r="K61" s="298"/>
      <c r="L61" s="298"/>
      <c r="M61" s="395">
        <v>0</v>
      </c>
      <c r="N61" s="401"/>
      <c r="O61" s="298"/>
      <c r="P61" s="298"/>
      <c r="Q61" s="298"/>
      <c r="R61" s="395">
        <v>0</v>
      </c>
      <c r="S61" s="297"/>
      <c r="T61" s="298"/>
      <c r="U61" s="298"/>
      <c r="V61" s="298"/>
      <c r="W61" s="298"/>
      <c r="X61" s="298"/>
      <c r="Y61" s="395">
        <v>0</v>
      </c>
      <c r="Z61" s="395">
        <v>0</v>
      </c>
    </row>
    <row r="62" spans="1:26" ht="12.75">
      <c r="A62" s="12"/>
      <c r="B62" s="3"/>
      <c r="C62" s="47"/>
      <c r="D62" s="401"/>
      <c r="E62" s="298"/>
      <c r="F62" s="298"/>
      <c r="G62" s="298"/>
      <c r="H62" s="298"/>
      <c r="I62" s="298"/>
      <c r="J62" s="298"/>
      <c r="K62" s="298"/>
      <c r="L62" s="298"/>
      <c r="M62" s="395">
        <v>0</v>
      </c>
      <c r="N62" s="401"/>
      <c r="O62" s="298"/>
      <c r="P62" s="298"/>
      <c r="Q62" s="298"/>
      <c r="R62" s="395">
        <v>0</v>
      </c>
      <c r="S62" s="297"/>
      <c r="T62" s="298"/>
      <c r="U62" s="298"/>
      <c r="V62" s="298"/>
      <c r="W62" s="298"/>
      <c r="X62" s="298"/>
      <c r="Y62" s="395">
        <v>0</v>
      </c>
      <c r="Z62" s="395">
        <v>0</v>
      </c>
    </row>
    <row r="63" spans="1:26" s="509" customFormat="1" ht="12.75">
      <c r="A63" s="17" t="s">
        <v>269</v>
      </c>
      <c r="B63" s="50" t="s">
        <v>100</v>
      </c>
      <c r="C63" s="51" t="s">
        <v>523</v>
      </c>
      <c r="D63" s="447">
        <v>14847</v>
      </c>
      <c r="E63" s="304">
        <v>2393</v>
      </c>
      <c r="F63" s="304">
        <v>0</v>
      </c>
      <c r="G63" s="304">
        <v>0</v>
      </c>
      <c r="H63" s="304">
        <v>0</v>
      </c>
      <c r="I63" s="304">
        <v>209</v>
      </c>
      <c r="J63" s="304">
        <v>0</v>
      </c>
      <c r="K63" s="304">
        <v>0</v>
      </c>
      <c r="L63" s="304">
        <v>0</v>
      </c>
      <c r="M63" s="303">
        <v>17449</v>
      </c>
      <c r="N63" s="447">
        <v>0</v>
      </c>
      <c r="O63" s="304">
        <v>0</v>
      </c>
      <c r="P63" s="304">
        <v>0</v>
      </c>
      <c r="Q63" s="304">
        <v>0</v>
      </c>
      <c r="R63" s="303">
        <v>0</v>
      </c>
      <c r="S63" s="448">
        <v>0</v>
      </c>
      <c r="T63" s="304">
        <v>0</v>
      </c>
      <c r="U63" s="304">
        <v>0</v>
      </c>
      <c r="V63" s="304">
        <v>0</v>
      </c>
      <c r="W63" s="304">
        <v>0</v>
      </c>
      <c r="X63" s="304">
        <v>0</v>
      </c>
      <c r="Y63" s="303">
        <v>0</v>
      </c>
      <c r="Z63" s="303">
        <v>17449</v>
      </c>
    </row>
    <row r="64" spans="1:26" ht="12.75">
      <c r="A64" s="11"/>
      <c r="B64" s="1"/>
      <c r="C64" s="531" t="s">
        <v>894</v>
      </c>
      <c r="D64" s="439">
        <v>810</v>
      </c>
      <c r="E64" s="296"/>
      <c r="F64" s="296"/>
      <c r="G64" s="296"/>
      <c r="H64" s="296"/>
      <c r="I64" s="296"/>
      <c r="J64" s="296"/>
      <c r="K64" s="296"/>
      <c r="L64" s="296"/>
      <c r="M64" s="395">
        <v>810</v>
      </c>
      <c r="N64" s="366"/>
      <c r="O64" s="296"/>
      <c r="P64" s="296"/>
      <c r="Q64" s="296"/>
      <c r="R64" s="395">
        <v>0</v>
      </c>
      <c r="S64" s="295"/>
      <c r="T64" s="296"/>
      <c r="U64" s="296"/>
      <c r="V64" s="296"/>
      <c r="W64" s="296"/>
      <c r="X64" s="296"/>
      <c r="Y64" s="395">
        <v>0</v>
      </c>
      <c r="Z64" s="395">
        <v>810</v>
      </c>
    </row>
    <row r="65" spans="1:26" ht="12.75">
      <c r="A65" s="11"/>
      <c r="B65" s="1"/>
      <c r="C65" s="48" t="s">
        <v>1115</v>
      </c>
      <c r="D65" s="366">
        <v>2835</v>
      </c>
      <c r="E65" s="296"/>
      <c r="F65" s="296"/>
      <c r="G65" s="296"/>
      <c r="H65" s="296"/>
      <c r="I65" s="296"/>
      <c r="J65" s="296"/>
      <c r="K65" s="296"/>
      <c r="L65" s="296"/>
      <c r="M65" s="395">
        <v>2835</v>
      </c>
      <c r="N65" s="366"/>
      <c r="O65" s="296"/>
      <c r="P65" s="296"/>
      <c r="Q65" s="296"/>
      <c r="R65" s="395">
        <v>0</v>
      </c>
      <c r="S65" s="295"/>
      <c r="T65" s="296"/>
      <c r="U65" s="296"/>
      <c r="V65" s="296"/>
      <c r="W65" s="296"/>
      <c r="X65" s="296"/>
      <c r="Y65" s="395">
        <v>0</v>
      </c>
      <c r="Z65" s="395">
        <v>2835</v>
      </c>
    </row>
    <row r="66" spans="1:26" ht="12.75">
      <c r="A66" s="11"/>
      <c r="B66" s="1"/>
      <c r="C66" s="48" t="s">
        <v>1114</v>
      </c>
      <c r="D66" s="366">
        <v>7</v>
      </c>
      <c r="E66" s="296"/>
      <c r="F66" s="296"/>
      <c r="G66" s="296"/>
      <c r="H66" s="296"/>
      <c r="I66" s="296"/>
      <c r="J66" s="296"/>
      <c r="K66" s="296"/>
      <c r="L66" s="296"/>
      <c r="M66" s="395">
        <v>7</v>
      </c>
      <c r="N66" s="366"/>
      <c r="O66" s="296"/>
      <c r="P66" s="296"/>
      <c r="Q66" s="296"/>
      <c r="R66" s="395">
        <v>0</v>
      </c>
      <c r="S66" s="295"/>
      <c r="T66" s="296"/>
      <c r="U66" s="296"/>
      <c r="V66" s="296"/>
      <c r="W66" s="296"/>
      <c r="X66" s="296"/>
      <c r="Y66" s="395">
        <v>0</v>
      </c>
      <c r="Z66" s="395">
        <v>7</v>
      </c>
    </row>
    <row r="67" spans="1:26" ht="12.75">
      <c r="A67" s="11"/>
      <c r="B67" s="1"/>
      <c r="C67" s="48" t="s">
        <v>1033</v>
      </c>
      <c r="D67" s="366">
        <v>2</v>
      </c>
      <c r="E67" s="296"/>
      <c r="F67" s="296"/>
      <c r="G67" s="296"/>
      <c r="H67" s="296"/>
      <c r="I67" s="296"/>
      <c r="J67" s="296"/>
      <c r="K67" s="296"/>
      <c r="L67" s="296"/>
      <c r="M67" s="395">
        <v>2</v>
      </c>
      <c r="N67" s="366"/>
      <c r="O67" s="296"/>
      <c r="P67" s="296"/>
      <c r="Q67" s="296"/>
      <c r="R67" s="395">
        <v>0</v>
      </c>
      <c r="S67" s="295"/>
      <c r="T67" s="296"/>
      <c r="U67" s="296"/>
      <c r="V67" s="296"/>
      <c r="W67" s="296"/>
      <c r="X67" s="296"/>
      <c r="Y67" s="395">
        <v>0</v>
      </c>
      <c r="Z67" s="395">
        <v>2</v>
      </c>
    </row>
    <row r="68" spans="1:26" ht="12.75">
      <c r="A68" s="11"/>
      <c r="B68" s="1"/>
      <c r="C68" s="48" t="s">
        <v>1067</v>
      </c>
      <c r="D68" s="366">
        <v>1984</v>
      </c>
      <c r="E68" s="296"/>
      <c r="F68" s="296"/>
      <c r="G68" s="296"/>
      <c r="H68" s="296"/>
      <c r="I68" s="296"/>
      <c r="J68" s="296"/>
      <c r="K68" s="296"/>
      <c r="L68" s="296"/>
      <c r="M68" s="395">
        <v>1984</v>
      </c>
      <c r="N68" s="366"/>
      <c r="O68" s="296"/>
      <c r="P68" s="296"/>
      <c r="Q68" s="296"/>
      <c r="R68" s="395">
        <v>0</v>
      </c>
      <c r="S68" s="295"/>
      <c r="T68" s="296"/>
      <c r="U68" s="296"/>
      <c r="V68" s="296"/>
      <c r="W68" s="296"/>
      <c r="X68" s="296"/>
      <c r="Y68" s="395">
        <v>0</v>
      </c>
      <c r="Z68" s="395">
        <v>1984</v>
      </c>
    </row>
    <row r="69" spans="1:26" ht="12.75">
      <c r="A69" s="11"/>
      <c r="B69" s="1"/>
      <c r="C69" s="531" t="s">
        <v>1066</v>
      </c>
      <c r="D69" s="366">
        <v>1063</v>
      </c>
      <c r="E69" s="296"/>
      <c r="F69" s="296"/>
      <c r="G69" s="296"/>
      <c r="H69" s="296"/>
      <c r="I69" s="296"/>
      <c r="J69" s="296"/>
      <c r="K69" s="296"/>
      <c r="L69" s="296"/>
      <c r="M69" s="395">
        <v>1063</v>
      </c>
      <c r="N69" s="366"/>
      <c r="O69" s="296"/>
      <c r="P69" s="296"/>
      <c r="Q69" s="296"/>
      <c r="R69" s="395">
        <v>0</v>
      </c>
      <c r="S69" s="295"/>
      <c r="T69" s="296"/>
      <c r="U69" s="296"/>
      <c r="V69" s="296"/>
      <c r="W69" s="296"/>
      <c r="X69" s="296"/>
      <c r="Y69" s="395">
        <v>0</v>
      </c>
      <c r="Z69" s="395">
        <v>1063</v>
      </c>
    </row>
    <row r="70" spans="1:26" ht="12.75">
      <c r="A70" s="11"/>
      <c r="B70" s="1"/>
      <c r="C70" s="531" t="s">
        <v>1068</v>
      </c>
      <c r="D70" s="366">
        <v>2372</v>
      </c>
      <c r="E70" s="296"/>
      <c r="F70" s="296"/>
      <c r="G70" s="296"/>
      <c r="H70" s="296"/>
      <c r="I70" s="296"/>
      <c r="J70" s="296"/>
      <c r="K70" s="296"/>
      <c r="L70" s="296"/>
      <c r="M70" s="395">
        <v>2372</v>
      </c>
      <c r="N70" s="366"/>
      <c r="O70" s="296"/>
      <c r="P70" s="296"/>
      <c r="Q70" s="296"/>
      <c r="R70" s="395">
        <v>0</v>
      </c>
      <c r="S70" s="295"/>
      <c r="T70" s="296"/>
      <c r="U70" s="296"/>
      <c r="V70" s="296"/>
      <c r="W70" s="296"/>
      <c r="X70" s="296"/>
      <c r="Y70" s="395">
        <v>0</v>
      </c>
      <c r="Z70" s="395">
        <v>2372</v>
      </c>
    </row>
    <row r="71" spans="1:26" ht="12.75">
      <c r="A71" s="11"/>
      <c r="B71" s="1"/>
      <c r="C71" s="531" t="s">
        <v>892</v>
      </c>
      <c r="D71" s="366">
        <v>2565</v>
      </c>
      <c r="E71" s="296"/>
      <c r="F71" s="296"/>
      <c r="G71" s="296"/>
      <c r="H71" s="296"/>
      <c r="I71" s="296"/>
      <c r="J71" s="296"/>
      <c r="K71" s="296"/>
      <c r="L71" s="296"/>
      <c r="M71" s="395">
        <v>2565</v>
      </c>
      <c r="N71" s="366"/>
      <c r="O71" s="296"/>
      <c r="P71" s="296"/>
      <c r="Q71" s="296"/>
      <c r="R71" s="395">
        <v>0</v>
      </c>
      <c r="S71" s="295"/>
      <c r="T71" s="296"/>
      <c r="U71" s="296"/>
      <c r="V71" s="296"/>
      <c r="W71" s="296"/>
      <c r="X71" s="296"/>
      <c r="Y71" s="395">
        <v>0</v>
      </c>
      <c r="Z71" s="395">
        <v>2565</v>
      </c>
    </row>
    <row r="72" spans="1:26" ht="12.75">
      <c r="A72" s="11"/>
      <c r="B72" s="1"/>
      <c r="C72" s="531" t="s">
        <v>1069</v>
      </c>
      <c r="D72" s="366">
        <v>2133</v>
      </c>
      <c r="E72" s="296"/>
      <c r="F72" s="296"/>
      <c r="G72" s="296"/>
      <c r="H72" s="296"/>
      <c r="I72" s="296"/>
      <c r="J72" s="296"/>
      <c r="K72" s="296"/>
      <c r="L72" s="296"/>
      <c r="M72" s="395">
        <v>2133</v>
      </c>
      <c r="N72" s="366"/>
      <c r="O72" s="296"/>
      <c r="P72" s="296"/>
      <c r="Q72" s="296"/>
      <c r="R72" s="395">
        <v>0</v>
      </c>
      <c r="S72" s="295"/>
      <c r="T72" s="296"/>
      <c r="U72" s="296"/>
      <c r="V72" s="296"/>
      <c r="W72" s="296"/>
      <c r="X72" s="296"/>
      <c r="Y72" s="395">
        <v>0</v>
      </c>
      <c r="Z72" s="395">
        <v>2133</v>
      </c>
    </row>
    <row r="73" spans="1:26" ht="12.75">
      <c r="A73" s="11"/>
      <c r="B73" s="1"/>
      <c r="C73" s="48" t="s">
        <v>1073</v>
      </c>
      <c r="D73" s="366"/>
      <c r="E73" s="296">
        <v>351</v>
      </c>
      <c r="F73" s="296"/>
      <c r="G73" s="296"/>
      <c r="H73" s="296"/>
      <c r="I73" s="296"/>
      <c r="J73" s="296"/>
      <c r="K73" s="296"/>
      <c r="L73" s="296"/>
      <c r="M73" s="395">
        <v>351</v>
      </c>
      <c r="N73" s="366"/>
      <c r="O73" s="296"/>
      <c r="P73" s="296"/>
      <c r="Q73" s="296"/>
      <c r="R73" s="395">
        <v>0</v>
      </c>
      <c r="S73" s="295"/>
      <c r="T73" s="296"/>
      <c r="U73" s="296"/>
      <c r="V73" s="296"/>
      <c r="W73" s="296"/>
      <c r="X73" s="296"/>
      <c r="Y73" s="395">
        <v>0</v>
      </c>
      <c r="Z73" s="395">
        <v>351</v>
      </c>
    </row>
    <row r="74" spans="1:26" ht="25.5">
      <c r="A74" s="11"/>
      <c r="B74" s="1"/>
      <c r="C74" s="531" t="s">
        <v>1101</v>
      </c>
      <c r="D74" s="366"/>
      <c r="E74" s="296">
        <v>277</v>
      </c>
      <c r="F74" s="296"/>
      <c r="G74" s="296"/>
      <c r="H74" s="296"/>
      <c r="I74" s="296"/>
      <c r="J74" s="296"/>
      <c r="K74" s="296"/>
      <c r="L74" s="296"/>
      <c r="M74" s="395">
        <v>277</v>
      </c>
      <c r="N74" s="366"/>
      <c r="O74" s="296"/>
      <c r="P74" s="296"/>
      <c r="Q74" s="296"/>
      <c r="R74" s="395">
        <v>0</v>
      </c>
      <c r="S74" s="295"/>
      <c r="T74" s="296"/>
      <c r="U74" s="296"/>
      <c r="V74" s="296"/>
      <c r="W74" s="296"/>
      <c r="X74" s="296"/>
      <c r="Y74" s="395">
        <v>0</v>
      </c>
      <c r="Z74" s="395">
        <v>277</v>
      </c>
    </row>
    <row r="75" spans="1:26" ht="25.5">
      <c r="A75" s="11"/>
      <c r="B75" s="1"/>
      <c r="C75" s="48" t="s">
        <v>1100</v>
      </c>
      <c r="D75" s="366"/>
      <c r="E75" s="296">
        <v>1430</v>
      </c>
      <c r="F75" s="296"/>
      <c r="G75" s="296"/>
      <c r="H75" s="296"/>
      <c r="I75" s="296"/>
      <c r="J75" s="296"/>
      <c r="K75" s="296"/>
      <c r="L75" s="296"/>
      <c r="M75" s="395">
        <v>1430</v>
      </c>
      <c r="N75" s="366"/>
      <c r="O75" s="296"/>
      <c r="P75" s="296"/>
      <c r="Q75" s="296"/>
      <c r="R75" s="395">
        <v>0</v>
      </c>
      <c r="S75" s="295"/>
      <c r="T75" s="296"/>
      <c r="U75" s="296"/>
      <c r="V75" s="296"/>
      <c r="W75" s="296"/>
      <c r="X75" s="296"/>
      <c r="Y75" s="395">
        <v>0</v>
      </c>
      <c r="Z75" s="395">
        <v>1430</v>
      </c>
    </row>
    <row r="76" spans="1:26" ht="12.75">
      <c r="A76" s="11"/>
      <c r="B76" s="1"/>
      <c r="C76" s="531" t="s">
        <v>1072</v>
      </c>
      <c r="D76" s="366">
        <v>712</v>
      </c>
      <c r="E76" s="296"/>
      <c r="F76" s="296"/>
      <c r="G76" s="296"/>
      <c r="H76" s="296"/>
      <c r="I76" s="296"/>
      <c r="J76" s="296"/>
      <c r="K76" s="296"/>
      <c r="L76" s="296"/>
      <c r="M76" s="395">
        <v>712</v>
      </c>
      <c r="N76" s="366"/>
      <c r="O76" s="296"/>
      <c r="P76" s="296"/>
      <c r="Q76" s="296"/>
      <c r="R76" s="395">
        <v>0</v>
      </c>
      <c r="S76" s="295"/>
      <c r="T76" s="296"/>
      <c r="U76" s="296"/>
      <c r="V76" s="296"/>
      <c r="W76" s="296"/>
      <c r="X76" s="296"/>
      <c r="Y76" s="395">
        <v>0</v>
      </c>
      <c r="Z76" s="395">
        <v>712</v>
      </c>
    </row>
    <row r="77" spans="1:26" ht="12.75">
      <c r="A77" s="11"/>
      <c r="B77" s="1"/>
      <c r="C77" s="531" t="s">
        <v>1102</v>
      </c>
      <c r="D77" s="366"/>
      <c r="E77" s="296"/>
      <c r="F77" s="296"/>
      <c r="G77" s="296"/>
      <c r="H77" s="296"/>
      <c r="I77" s="296">
        <v>14</v>
      </c>
      <c r="J77" s="296"/>
      <c r="K77" s="296"/>
      <c r="L77" s="296"/>
      <c r="M77" s="395">
        <v>14</v>
      </c>
      <c r="N77" s="366"/>
      <c r="O77" s="296"/>
      <c r="P77" s="296"/>
      <c r="Q77" s="296"/>
      <c r="R77" s="395">
        <v>0</v>
      </c>
      <c r="S77" s="295"/>
      <c r="T77" s="296"/>
      <c r="U77" s="296"/>
      <c r="V77" s="296"/>
      <c r="W77" s="296"/>
      <c r="X77" s="296"/>
      <c r="Y77" s="395">
        <v>0</v>
      </c>
      <c r="Z77" s="395">
        <v>14</v>
      </c>
    </row>
    <row r="78" spans="1:26" ht="12.75">
      <c r="A78" s="11"/>
      <c r="B78" s="1"/>
      <c r="C78" s="531" t="s">
        <v>1103</v>
      </c>
      <c r="D78" s="366"/>
      <c r="E78" s="296"/>
      <c r="F78" s="296"/>
      <c r="G78" s="296"/>
      <c r="H78" s="296"/>
      <c r="I78" s="296">
        <v>195</v>
      </c>
      <c r="J78" s="296"/>
      <c r="K78" s="296"/>
      <c r="L78" s="296"/>
      <c r="M78" s="395">
        <v>195</v>
      </c>
      <c r="N78" s="366"/>
      <c r="O78" s="296"/>
      <c r="P78" s="296"/>
      <c r="Q78" s="296"/>
      <c r="R78" s="395">
        <v>0</v>
      </c>
      <c r="S78" s="295"/>
      <c r="T78" s="296"/>
      <c r="U78" s="296"/>
      <c r="V78" s="296"/>
      <c r="W78" s="296"/>
      <c r="X78" s="296"/>
      <c r="Y78" s="395">
        <v>0</v>
      </c>
      <c r="Z78" s="395">
        <v>195</v>
      </c>
    </row>
    <row r="79" spans="1:26" ht="12.75">
      <c r="A79" s="11"/>
      <c r="B79" s="1"/>
      <c r="C79" s="48" t="s">
        <v>1117</v>
      </c>
      <c r="D79" s="366">
        <v>257</v>
      </c>
      <c r="E79" s="296"/>
      <c r="F79" s="296"/>
      <c r="G79" s="296"/>
      <c r="H79" s="296"/>
      <c r="I79" s="296"/>
      <c r="J79" s="296"/>
      <c r="K79" s="296"/>
      <c r="L79" s="296"/>
      <c r="M79" s="395">
        <v>257</v>
      </c>
      <c r="N79" s="366"/>
      <c r="O79" s="296"/>
      <c r="P79" s="296"/>
      <c r="Q79" s="296"/>
      <c r="R79" s="395">
        <v>0</v>
      </c>
      <c r="S79" s="295"/>
      <c r="T79" s="296"/>
      <c r="U79" s="296"/>
      <c r="V79" s="296"/>
      <c r="W79" s="296"/>
      <c r="X79" s="296"/>
      <c r="Y79" s="395">
        <v>0</v>
      </c>
      <c r="Z79" s="395">
        <v>257</v>
      </c>
    </row>
    <row r="80" spans="1:26" ht="12.75">
      <c r="A80" s="11"/>
      <c r="B80" s="1"/>
      <c r="C80" s="48" t="s">
        <v>1133</v>
      </c>
      <c r="D80" s="366"/>
      <c r="E80" s="296">
        <v>335</v>
      </c>
      <c r="F80" s="296"/>
      <c r="G80" s="296"/>
      <c r="H80" s="296"/>
      <c r="I80" s="296"/>
      <c r="J80" s="296"/>
      <c r="K80" s="296"/>
      <c r="L80" s="296"/>
      <c r="M80" s="395">
        <v>335</v>
      </c>
      <c r="N80" s="366"/>
      <c r="O80" s="296"/>
      <c r="P80" s="296"/>
      <c r="Q80" s="296"/>
      <c r="R80" s="395">
        <v>0</v>
      </c>
      <c r="S80" s="295"/>
      <c r="T80" s="296"/>
      <c r="U80" s="296"/>
      <c r="V80" s="296"/>
      <c r="W80" s="296"/>
      <c r="X80" s="296"/>
      <c r="Y80" s="395">
        <v>0</v>
      </c>
      <c r="Z80" s="395">
        <v>335</v>
      </c>
    </row>
    <row r="81" spans="1:26" ht="12.75">
      <c r="A81" s="11"/>
      <c r="B81" s="1"/>
      <c r="C81" s="531" t="s">
        <v>1167</v>
      </c>
      <c r="D81" s="366">
        <v>11</v>
      </c>
      <c r="E81" s="296"/>
      <c r="F81" s="296"/>
      <c r="G81" s="296"/>
      <c r="H81" s="296"/>
      <c r="I81" s="296"/>
      <c r="J81" s="296"/>
      <c r="K81" s="296"/>
      <c r="L81" s="296"/>
      <c r="M81" s="395">
        <v>11</v>
      </c>
      <c r="N81" s="366"/>
      <c r="O81" s="296"/>
      <c r="P81" s="296"/>
      <c r="Q81" s="296"/>
      <c r="R81" s="395">
        <v>0</v>
      </c>
      <c r="S81" s="295"/>
      <c r="T81" s="296"/>
      <c r="U81" s="296"/>
      <c r="V81" s="296"/>
      <c r="W81" s="296"/>
      <c r="X81" s="296"/>
      <c r="Y81" s="395">
        <v>0</v>
      </c>
      <c r="Z81" s="395">
        <v>11</v>
      </c>
    </row>
    <row r="82" spans="1:26" ht="12.75">
      <c r="A82" s="11"/>
      <c r="B82" s="1"/>
      <c r="C82" s="531" t="s">
        <v>1168</v>
      </c>
      <c r="D82" s="366">
        <v>7</v>
      </c>
      <c r="E82" s="296"/>
      <c r="F82" s="296"/>
      <c r="G82" s="296"/>
      <c r="H82" s="296"/>
      <c r="I82" s="296"/>
      <c r="J82" s="296"/>
      <c r="K82" s="296"/>
      <c r="L82" s="296"/>
      <c r="M82" s="395">
        <v>7</v>
      </c>
      <c r="N82" s="366"/>
      <c r="O82" s="296"/>
      <c r="P82" s="296"/>
      <c r="Q82" s="296"/>
      <c r="R82" s="395">
        <v>0</v>
      </c>
      <c r="S82" s="295"/>
      <c r="T82" s="296"/>
      <c r="U82" s="296"/>
      <c r="V82" s="296"/>
      <c r="W82" s="296"/>
      <c r="X82" s="296"/>
      <c r="Y82" s="395">
        <v>0</v>
      </c>
      <c r="Z82" s="395">
        <v>7</v>
      </c>
    </row>
    <row r="83" spans="1:26" ht="12.75">
      <c r="A83" s="11"/>
      <c r="B83" s="1"/>
      <c r="C83" s="531" t="s">
        <v>1169</v>
      </c>
      <c r="D83" s="366">
        <v>6</v>
      </c>
      <c r="E83" s="296"/>
      <c r="F83" s="296"/>
      <c r="G83" s="296"/>
      <c r="H83" s="296"/>
      <c r="I83" s="296"/>
      <c r="J83" s="296"/>
      <c r="K83" s="296"/>
      <c r="L83" s="296"/>
      <c r="M83" s="395">
        <v>6</v>
      </c>
      <c r="N83" s="366"/>
      <c r="O83" s="296"/>
      <c r="P83" s="296"/>
      <c r="Q83" s="296"/>
      <c r="R83" s="395">
        <v>0</v>
      </c>
      <c r="S83" s="295"/>
      <c r="T83" s="296"/>
      <c r="U83" s="296"/>
      <c r="V83" s="296"/>
      <c r="W83" s="296"/>
      <c r="X83" s="296"/>
      <c r="Y83" s="395">
        <v>0</v>
      </c>
      <c r="Z83" s="395">
        <v>6</v>
      </c>
    </row>
    <row r="84" spans="1:26" ht="12.75">
      <c r="A84" s="11"/>
      <c r="B84" s="1"/>
      <c r="C84" s="531" t="s">
        <v>1170</v>
      </c>
      <c r="D84" s="366">
        <v>26</v>
      </c>
      <c r="E84" s="296"/>
      <c r="F84" s="296"/>
      <c r="G84" s="296"/>
      <c r="H84" s="296"/>
      <c r="I84" s="296"/>
      <c r="J84" s="296"/>
      <c r="K84" s="296"/>
      <c r="L84" s="296"/>
      <c r="M84" s="395">
        <v>26</v>
      </c>
      <c r="N84" s="366"/>
      <c r="O84" s="296"/>
      <c r="P84" s="296"/>
      <c r="Q84" s="296"/>
      <c r="R84" s="395">
        <v>0</v>
      </c>
      <c r="S84" s="295"/>
      <c r="T84" s="296"/>
      <c r="U84" s="296"/>
      <c r="V84" s="296"/>
      <c r="W84" s="296"/>
      <c r="X84" s="296"/>
      <c r="Y84" s="395">
        <v>0</v>
      </c>
      <c r="Z84" s="395">
        <v>26</v>
      </c>
    </row>
    <row r="85" spans="1:26" ht="12.75">
      <c r="A85" s="11"/>
      <c r="B85" s="1"/>
      <c r="C85" s="531" t="s">
        <v>1171</v>
      </c>
      <c r="D85" s="366">
        <v>8</v>
      </c>
      <c r="E85" s="296"/>
      <c r="F85" s="296"/>
      <c r="G85" s="296"/>
      <c r="H85" s="296"/>
      <c r="I85" s="296"/>
      <c r="J85" s="296"/>
      <c r="K85" s="296"/>
      <c r="L85" s="296"/>
      <c r="M85" s="395">
        <v>8</v>
      </c>
      <c r="N85" s="366"/>
      <c r="O85" s="296"/>
      <c r="P85" s="296"/>
      <c r="Q85" s="296"/>
      <c r="R85" s="395">
        <v>0</v>
      </c>
      <c r="S85" s="295"/>
      <c r="T85" s="296"/>
      <c r="U85" s="296"/>
      <c r="V85" s="296"/>
      <c r="W85" s="296"/>
      <c r="X85" s="296"/>
      <c r="Y85" s="395">
        <v>0</v>
      </c>
      <c r="Z85" s="395">
        <v>8</v>
      </c>
    </row>
    <row r="86" spans="1:26" ht="25.5">
      <c r="A86" s="11"/>
      <c r="B86" s="1"/>
      <c r="C86" s="531" t="s">
        <v>1222</v>
      </c>
      <c r="D86" s="366">
        <v>49</v>
      </c>
      <c r="E86" s="296"/>
      <c r="F86" s="296"/>
      <c r="G86" s="296"/>
      <c r="H86" s="296"/>
      <c r="I86" s="296"/>
      <c r="J86" s="296"/>
      <c r="K86" s="296"/>
      <c r="L86" s="296"/>
      <c r="M86" s="395">
        <v>49</v>
      </c>
      <c r="N86" s="366"/>
      <c r="O86" s="296"/>
      <c r="P86" s="296"/>
      <c r="Q86" s="296"/>
      <c r="R86" s="395">
        <v>0</v>
      </c>
      <c r="S86" s="295"/>
      <c r="T86" s="296"/>
      <c r="U86" s="296"/>
      <c r="V86" s="296"/>
      <c r="W86" s="296"/>
      <c r="X86" s="296"/>
      <c r="Y86" s="395">
        <v>0</v>
      </c>
      <c r="Z86" s="395">
        <v>49</v>
      </c>
    </row>
    <row r="87" spans="1:26" ht="12.75">
      <c r="A87" s="11"/>
      <c r="B87" s="1"/>
      <c r="C87" s="48"/>
      <c r="D87" s="366"/>
      <c r="E87" s="296"/>
      <c r="F87" s="296"/>
      <c r="G87" s="296"/>
      <c r="H87" s="296"/>
      <c r="I87" s="296"/>
      <c r="J87" s="296"/>
      <c r="K87" s="296"/>
      <c r="L87" s="296"/>
      <c r="M87" s="395">
        <v>0</v>
      </c>
      <c r="N87" s="366"/>
      <c r="O87" s="296"/>
      <c r="P87" s="296"/>
      <c r="Q87" s="296"/>
      <c r="R87" s="395">
        <v>0</v>
      </c>
      <c r="S87" s="295"/>
      <c r="T87" s="296"/>
      <c r="U87" s="296"/>
      <c r="V87" s="296"/>
      <c r="W87" s="296"/>
      <c r="X87" s="296"/>
      <c r="Y87" s="395">
        <v>0</v>
      </c>
      <c r="Z87" s="395">
        <v>0</v>
      </c>
    </row>
    <row r="88" spans="1:26" ht="12.75">
      <c r="A88" s="11"/>
      <c r="B88" s="1"/>
      <c r="C88" s="48"/>
      <c r="D88" s="366"/>
      <c r="E88" s="296"/>
      <c r="F88" s="296"/>
      <c r="G88" s="296"/>
      <c r="H88" s="296"/>
      <c r="I88" s="296"/>
      <c r="J88" s="296"/>
      <c r="K88" s="296"/>
      <c r="L88" s="296"/>
      <c r="M88" s="395">
        <v>0</v>
      </c>
      <c r="N88" s="366"/>
      <c r="O88" s="296"/>
      <c r="P88" s="296"/>
      <c r="Q88" s="296"/>
      <c r="R88" s="395">
        <v>0</v>
      </c>
      <c r="S88" s="295"/>
      <c r="T88" s="296"/>
      <c r="U88" s="296"/>
      <c r="V88" s="296"/>
      <c r="W88" s="296"/>
      <c r="X88" s="296"/>
      <c r="Y88" s="395">
        <v>0</v>
      </c>
      <c r="Z88" s="395">
        <v>0</v>
      </c>
    </row>
    <row r="89" spans="1:26" ht="12.75">
      <c r="A89" s="11"/>
      <c r="B89" s="1"/>
      <c r="C89" s="48"/>
      <c r="D89" s="366"/>
      <c r="E89" s="296"/>
      <c r="F89" s="296"/>
      <c r="G89" s="296"/>
      <c r="H89" s="296"/>
      <c r="I89" s="296"/>
      <c r="J89" s="296"/>
      <c r="K89" s="296"/>
      <c r="L89" s="296"/>
      <c r="M89" s="395">
        <v>0</v>
      </c>
      <c r="N89" s="366"/>
      <c r="O89" s="296"/>
      <c r="P89" s="296"/>
      <c r="Q89" s="296"/>
      <c r="R89" s="395">
        <v>0</v>
      </c>
      <c r="S89" s="295"/>
      <c r="T89" s="296"/>
      <c r="U89" s="296"/>
      <c r="V89" s="296"/>
      <c r="W89" s="296"/>
      <c r="X89" s="296"/>
      <c r="Y89" s="395">
        <v>0</v>
      </c>
      <c r="Z89" s="395">
        <v>0</v>
      </c>
    </row>
    <row r="90" spans="1:26" ht="12.75">
      <c r="A90" s="11"/>
      <c r="B90" s="1"/>
      <c r="C90" s="48"/>
      <c r="D90" s="366"/>
      <c r="E90" s="296"/>
      <c r="F90" s="296"/>
      <c r="G90" s="296"/>
      <c r="H90" s="296"/>
      <c r="I90" s="296"/>
      <c r="J90" s="296"/>
      <c r="K90" s="296"/>
      <c r="L90" s="296"/>
      <c r="M90" s="395">
        <v>0</v>
      </c>
      <c r="N90" s="366"/>
      <c r="O90" s="296"/>
      <c r="P90" s="296"/>
      <c r="Q90" s="296"/>
      <c r="R90" s="395">
        <v>0</v>
      </c>
      <c r="S90" s="295"/>
      <c r="T90" s="296"/>
      <c r="U90" s="296"/>
      <c r="V90" s="296"/>
      <c r="W90" s="296"/>
      <c r="X90" s="296"/>
      <c r="Y90" s="395">
        <v>0</v>
      </c>
      <c r="Z90" s="395">
        <v>0</v>
      </c>
    </row>
    <row r="91" spans="1:26" ht="12.75">
      <c r="A91" s="11"/>
      <c r="B91" s="1"/>
      <c r="C91" s="48"/>
      <c r="D91" s="366"/>
      <c r="E91" s="296"/>
      <c r="F91" s="296"/>
      <c r="G91" s="296"/>
      <c r="H91" s="296"/>
      <c r="I91" s="296"/>
      <c r="J91" s="296"/>
      <c r="K91" s="296"/>
      <c r="L91" s="296"/>
      <c r="M91" s="395">
        <v>0</v>
      </c>
      <c r="N91" s="366"/>
      <c r="O91" s="296"/>
      <c r="P91" s="296"/>
      <c r="Q91" s="296"/>
      <c r="R91" s="395">
        <v>0</v>
      </c>
      <c r="S91" s="295"/>
      <c r="T91" s="296"/>
      <c r="U91" s="296"/>
      <c r="V91" s="296"/>
      <c r="W91" s="296"/>
      <c r="X91" s="296"/>
      <c r="Y91" s="395">
        <v>0</v>
      </c>
      <c r="Z91" s="395">
        <v>0</v>
      </c>
    </row>
    <row r="92" spans="1:26" ht="13.5" thickBot="1">
      <c r="A92" s="11"/>
      <c r="B92" s="1"/>
      <c r="C92" s="48"/>
      <c r="D92" s="366"/>
      <c r="E92" s="296"/>
      <c r="F92" s="296"/>
      <c r="G92" s="296"/>
      <c r="H92" s="296"/>
      <c r="I92" s="296"/>
      <c r="J92" s="296"/>
      <c r="K92" s="296"/>
      <c r="L92" s="296"/>
      <c r="M92" s="395">
        <v>0</v>
      </c>
      <c r="N92" s="366"/>
      <c r="O92" s="296"/>
      <c r="P92" s="296"/>
      <c r="Q92" s="296"/>
      <c r="R92" s="395">
        <v>0</v>
      </c>
      <c r="S92" s="295"/>
      <c r="T92" s="296"/>
      <c r="U92" s="296"/>
      <c r="V92" s="296"/>
      <c r="W92" s="296"/>
      <c r="X92" s="296"/>
      <c r="Y92" s="395">
        <v>0</v>
      </c>
      <c r="Z92" s="395">
        <v>0</v>
      </c>
    </row>
    <row r="93" spans="1:26" ht="18" customHeight="1" thickBot="1">
      <c r="A93" s="255" t="s">
        <v>270</v>
      </c>
      <c r="B93" s="256"/>
      <c r="C93" s="257" t="s">
        <v>303</v>
      </c>
      <c r="D93" s="376">
        <v>69832</v>
      </c>
      <c r="E93" s="376">
        <v>11252</v>
      </c>
      <c r="F93" s="376">
        <v>0</v>
      </c>
      <c r="G93" s="376">
        <v>0</v>
      </c>
      <c r="H93" s="376">
        <v>0</v>
      </c>
      <c r="I93" s="376">
        <v>984</v>
      </c>
      <c r="J93" s="376">
        <v>0</v>
      </c>
      <c r="K93" s="376">
        <v>0</v>
      </c>
      <c r="L93" s="376">
        <v>0</v>
      </c>
      <c r="M93" s="399">
        <v>82068</v>
      </c>
      <c r="N93" s="376">
        <v>0</v>
      </c>
      <c r="O93" s="307">
        <v>0</v>
      </c>
      <c r="P93" s="307">
        <v>0</v>
      </c>
      <c r="Q93" s="307">
        <v>0</v>
      </c>
      <c r="R93" s="307">
        <v>0</v>
      </c>
      <c r="S93" s="306">
        <v>0</v>
      </c>
      <c r="T93" s="307">
        <v>0</v>
      </c>
      <c r="U93" s="307">
        <v>0</v>
      </c>
      <c r="V93" s="307">
        <v>0</v>
      </c>
      <c r="W93" s="307">
        <v>0</v>
      </c>
      <c r="X93" s="307">
        <v>0</v>
      </c>
      <c r="Y93" s="377">
        <v>0</v>
      </c>
      <c r="Z93" s="378">
        <v>82068</v>
      </c>
    </row>
    <row r="94" spans="1:26" ht="12.75">
      <c r="A94" s="13" t="s">
        <v>0</v>
      </c>
      <c r="B94" s="4"/>
      <c r="C94" s="424"/>
      <c r="D94" s="372"/>
      <c r="E94" s="292"/>
      <c r="F94" s="292"/>
      <c r="G94" s="292"/>
      <c r="H94" s="292"/>
      <c r="I94" s="292"/>
      <c r="J94" s="292"/>
      <c r="K94" s="292"/>
      <c r="L94" s="292"/>
      <c r="M94" s="395">
        <v>0</v>
      </c>
      <c r="N94" s="372"/>
      <c r="O94" s="292"/>
      <c r="P94" s="292"/>
      <c r="Q94" s="292"/>
      <c r="R94" s="395">
        <v>0</v>
      </c>
      <c r="S94" s="291"/>
      <c r="T94" s="292"/>
      <c r="U94" s="292"/>
      <c r="V94" s="292"/>
      <c r="W94" s="292"/>
      <c r="X94" s="292"/>
      <c r="Y94" s="395">
        <v>0</v>
      </c>
      <c r="Z94" s="294"/>
    </row>
    <row r="95" spans="1:26" s="509" customFormat="1" ht="12.75">
      <c r="A95" s="16" t="s">
        <v>272</v>
      </c>
      <c r="B95" s="2" t="s">
        <v>101</v>
      </c>
      <c r="C95" s="443" t="s">
        <v>362</v>
      </c>
      <c r="D95" s="446">
        <v>20212</v>
      </c>
      <c r="E95" s="302">
        <v>0</v>
      </c>
      <c r="F95" s="302">
        <v>0</v>
      </c>
      <c r="G95" s="302">
        <v>0</v>
      </c>
      <c r="H95" s="302">
        <v>0</v>
      </c>
      <c r="I95" s="302">
        <v>0</v>
      </c>
      <c r="J95" s="302">
        <v>0</v>
      </c>
      <c r="K95" s="302">
        <v>0</v>
      </c>
      <c r="L95" s="302">
        <v>0</v>
      </c>
      <c r="M95" s="303">
        <v>20212</v>
      </c>
      <c r="N95" s="446">
        <v>0</v>
      </c>
      <c r="O95" s="302">
        <v>0</v>
      </c>
      <c r="P95" s="302">
        <v>0</v>
      </c>
      <c r="Q95" s="302">
        <v>0</v>
      </c>
      <c r="R95" s="303">
        <v>0</v>
      </c>
      <c r="S95" s="445">
        <v>0</v>
      </c>
      <c r="T95" s="302">
        <v>0</v>
      </c>
      <c r="U95" s="302">
        <v>0</v>
      </c>
      <c r="V95" s="302">
        <v>0</v>
      </c>
      <c r="W95" s="302">
        <v>0</v>
      </c>
      <c r="X95" s="302">
        <v>0</v>
      </c>
      <c r="Y95" s="303">
        <v>0</v>
      </c>
      <c r="Z95" s="303">
        <v>20212</v>
      </c>
    </row>
    <row r="96" spans="1:26" ht="12.75">
      <c r="A96" s="11"/>
      <c r="B96" s="1"/>
      <c r="C96" s="531" t="s">
        <v>1056</v>
      </c>
      <c r="D96" s="366">
        <v>12012</v>
      </c>
      <c r="E96" s="296"/>
      <c r="F96" s="296"/>
      <c r="G96" s="296"/>
      <c r="H96" s="296"/>
      <c r="I96" s="296"/>
      <c r="J96" s="296"/>
      <c r="K96" s="296"/>
      <c r="L96" s="296"/>
      <c r="M96" s="395">
        <v>12012</v>
      </c>
      <c r="N96" s="366"/>
      <c r="O96" s="296"/>
      <c r="P96" s="296"/>
      <c r="Q96" s="296"/>
      <c r="R96" s="395">
        <v>0</v>
      </c>
      <c r="S96" s="295"/>
      <c r="T96" s="296"/>
      <c r="U96" s="296"/>
      <c r="V96" s="296"/>
      <c r="W96" s="296"/>
      <c r="X96" s="296"/>
      <c r="Y96" s="395">
        <v>0</v>
      </c>
      <c r="Z96" s="303">
        <v>12012</v>
      </c>
    </row>
    <row r="97" spans="1:26" ht="12.75">
      <c r="A97" s="11"/>
      <c r="B97" s="1"/>
      <c r="C97" s="531" t="s">
        <v>1057</v>
      </c>
      <c r="D97" s="366">
        <v>8200</v>
      </c>
      <c r="E97" s="296"/>
      <c r="F97" s="296"/>
      <c r="G97" s="296"/>
      <c r="H97" s="296"/>
      <c r="I97" s="296"/>
      <c r="J97" s="296"/>
      <c r="K97" s="296"/>
      <c r="L97" s="296"/>
      <c r="M97" s="395">
        <v>8200</v>
      </c>
      <c r="N97" s="366"/>
      <c r="O97" s="296"/>
      <c r="P97" s="296"/>
      <c r="Q97" s="296"/>
      <c r="R97" s="395">
        <v>0</v>
      </c>
      <c r="S97" s="295"/>
      <c r="T97" s="296"/>
      <c r="U97" s="296"/>
      <c r="V97" s="296"/>
      <c r="W97" s="296"/>
      <c r="X97" s="296"/>
      <c r="Y97" s="395">
        <v>0</v>
      </c>
      <c r="Z97" s="303">
        <v>8200</v>
      </c>
    </row>
    <row r="98" spans="1:26" ht="12.75">
      <c r="A98" s="11"/>
      <c r="B98" s="1"/>
      <c r="C98" s="629"/>
      <c r="D98" s="366"/>
      <c r="E98" s="296"/>
      <c r="F98" s="296"/>
      <c r="G98" s="296"/>
      <c r="H98" s="296"/>
      <c r="I98" s="296"/>
      <c r="J98" s="296"/>
      <c r="K98" s="296"/>
      <c r="L98" s="296"/>
      <c r="M98" s="395">
        <v>0</v>
      </c>
      <c r="N98" s="366"/>
      <c r="O98" s="296"/>
      <c r="P98" s="296"/>
      <c r="Q98" s="296"/>
      <c r="R98" s="395">
        <v>0</v>
      </c>
      <c r="S98" s="295"/>
      <c r="T98" s="296"/>
      <c r="U98" s="296"/>
      <c r="V98" s="296"/>
      <c r="W98" s="296"/>
      <c r="X98" s="296"/>
      <c r="Y98" s="395"/>
      <c r="Z98" s="303">
        <v>0</v>
      </c>
    </row>
    <row r="99" spans="1:26" ht="12.75">
      <c r="A99" s="11"/>
      <c r="B99" s="1"/>
      <c r="C99" s="48"/>
      <c r="D99" s="366"/>
      <c r="E99" s="296"/>
      <c r="F99" s="296"/>
      <c r="G99" s="296"/>
      <c r="H99" s="296"/>
      <c r="I99" s="296"/>
      <c r="J99" s="296"/>
      <c r="K99" s="296"/>
      <c r="L99" s="296"/>
      <c r="M99" s="395">
        <v>0</v>
      </c>
      <c r="N99" s="366"/>
      <c r="O99" s="296"/>
      <c r="P99" s="296"/>
      <c r="Q99" s="296"/>
      <c r="R99" s="395">
        <v>0</v>
      </c>
      <c r="S99" s="295"/>
      <c r="T99" s="296"/>
      <c r="U99" s="296"/>
      <c r="V99" s="296"/>
      <c r="W99" s="296"/>
      <c r="X99" s="296"/>
      <c r="Y99" s="395">
        <v>0</v>
      </c>
      <c r="Z99" s="303">
        <v>0</v>
      </c>
    </row>
    <row r="100" spans="1:26" s="509" customFormat="1" ht="12.75">
      <c r="A100" s="16" t="s">
        <v>273</v>
      </c>
      <c r="B100" s="2" t="s">
        <v>102</v>
      </c>
      <c r="C100" s="443" t="s">
        <v>363</v>
      </c>
      <c r="D100" s="446">
        <v>0</v>
      </c>
      <c r="E100" s="302">
        <v>0</v>
      </c>
      <c r="F100" s="302">
        <v>0</v>
      </c>
      <c r="G100" s="302">
        <v>0</v>
      </c>
      <c r="H100" s="302">
        <v>0</v>
      </c>
      <c r="I100" s="302">
        <v>0</v>
      </c>
      <c r="J100" s="302">
        <v>0</v>
      </c>
      <c r="K100" s="302">
        <v>0</v>
      </c>
      <c r="L100" s="302">
        <v>0</v>
      </c>
      <c r="M100" s="303">
        <v>0</v>
      </c>
      <c r="N100" s="446">
        <v>0</v>
      </c>
      <c r="O100" s="302">
        <v>0</v>
      </c>
      <c r="P100" s="302">
        <v>0</v>
      </c>
      <c r="Q100" s="302">
        <v>0</v>
      </c>
      <c r="R100" s="303">
        <v>0</v>
      </c>
      <c r="S100" s="445">
        <v>0</v>
      </c>
      <c r="T100" s="302">
        <v>0</v>
      </c>
      <c r="U100" s="302">
        <v>0</v>
      </c>
      <c r="V100" s="302">
        <v>0</v>
      </c>
      <c r="W100" s="302">
        <v>0</v>
      </c>
      <c r="X100" s="302">
        <v>0</v>
      </c>
      <c r="Y100" s="303">
        <v>0</v>
      </c>
      <c r="Z100" s="303">
        <v>0</v>
      </c>
    </row>
    <row r="101" spans="1:26" ht="12.75">
      <c r="A101" s="11"/>
      <c r="B101" s="1"/>
      <c r="C101" s="48"/>
      <c r="D101" s="366"/>
      <c r="E101" s="296"/>
      <c r="F101" s="296"/>
      <c r="G101" s="296"/>
      <c r="H101" s="296"/>
      <c r="I101" s="296"/>
      <c r="J101" s="296"/>
      <c r="K101" s="296"/>
      <c r="L101" s="296"/>
      <c r="M101" s="395">
        <v>0</v>
      </c>
      <c r="N101" s="366"/>
      <c r="O101" s="296"/>
      <c r="P101" s="296"/>
      <c r="Q101" s="296"/>
      <c r="R101" s="395">
        <v>0</v>
      </c>
      <c r="S101" s="295"/>
      <c r="T101" s="296"/>
      <c r="U101" s="296"/>
      <c r="V101" s="296"/>
      <c r="W101" s="296"/>
      <c r="X101" s="296"/>
      <c r="Y101" s="395">
        <v>0</v>
      </c>
      <c r="Z101" s="395">
        <v>0</v>
      </c>
    </row>
    <row r="102" spans="1:26" ht="12.75">
      <c r="A102" s="11"/>
      <c r="B102" s="1"/>
      <c r="C102" s="48"/>
      <c r="D102" s="366"/>
      <c r="E102" s="296"/>
      <c r="F102" s="296"/>
      <c r="G102" s="296"/>
      <c r="H102" s="296"/>
      <c r="I102" s="296"/>
      <c r="J102" s="296"/>
      <c r="K102" s="296"/>
      <c r="L102" s="296"/>
      <c r="M102" s="395">
        <v>0</v>
      </c>
      <c r="N102" s="366"/>
      <c r="O102" s="296"/>
      <c r="P102" s="296"/>
      <c r="Q102" s="296"/>
      <c r="R102" s="395">
        <v>0</v>
      </c>
      <c r="S102" s="295"/>
      <c r="T102" s="296"/>
      <c r="U102" s="296"/>
      <c r="V102" s="296"/>
      <c r="W102" s="296"/>
      <c r="X102" s="296"/>
      <c r="Y102" s="395">
        <v>0</v>
      </c>
      <c r="Z102" s="395">
        <v>0</v>
      </c>
    </row>
    <row r="103" spans="1:26" s="509" customFormat="1" ht="12.75">
      <c r="A103" s="16" t="s">
        <v>274</v>
      </c>
      <c r="B103" s="2" t="s">
        <v>103</v>
      </c>
      <c r="C103" s="443" t="s">
        <v>364</v>
      </c>
      <c r="D103" s="446">
        <v>0</v>
      </c>
      <c r="E103" s="302">
        <v>0</v>
      </c>
      <c r="F103" s="302">
        <v>0</v>
      </c>
      <c r="G103" s="302">
        <v>0</v>
      </c>
      <c r="H103" s="302">
        <v>0</v>
      </c>
      <c r="I103" s="302">
        <v>0</v>
      </c>
      <c r="J103" s="302">
        <v>0</v>
      </c>
      <c r="K103" s="302">
        <v>0</v>
      </c>
      <c r="L103" s="302">
        <v>0</v>
      </c>
      <c r="M103" s="303">
        <v>0</v>
      </c>
      <c r="N103" s="446">
        <v>0</v>
      </c>
      <c r="O103" s="302">
        <v>0</v>
      </c>
      <c r="P103" s="302">
        <v>0</v>
      </c>
      <c r="Q103" s="302">
        <v>0</v>
      </c>
      <c r="R103" s="303">
        <v>0</v>
      </c>
      <c r="S103" s="445">
        <v>0</v>
      </c>
      <c r="T103" s="302">
        <v>0</v>
      </c>
      <c r="U103" s="302">
        <v>0</v>
      </c>
      <c r="V103" s="302">
        <v>0</v>
      </c>
      <c r="W103" s="302">
        <v>0</v>
      </c>
      <c r="X103" s="302">
        <v>0</v>
      </c>
      <c r="Y103" s="303">
        <v>0</v>
      </c>
      <c r="Z103" s="303">
        <v>0</v>
      </c>
    </row>
    <row r="104" spans="1:26" ht="12.75">
      <c r="A104" s="12"/>
      <c r="B104" s="3"/>
      <c r="C104" s="47"/>
      <c r="D104" s="401"/>
      <c r="E104" s="298"/>
      <c r="F104" s="298"/>
      <c r="G104" s="298"/>
      <c r="H104" s="298"/>
      <c r="I104" s="298"/>
      <c r="J104" s="298"/>
      <c r="K104" s="298"/>
      <c r="L104" s="298"/>
      <c r="M104" s="395">
        <v>0</v>
      </c>
      <c r="N104" s="401"/>
      <c r="O104" s="298"/>
      <c r="P104" s="298"/>
      <c r="Q104" s="298"/>
      <c r="R104" s="395">
        <v>0</v>
      </c>
      <c r="S104" s="297"/>
      <c r="T104" s="298"/>
      <c r="U104" s="298"/>
      <c r="V104" s="298"/>
      <c r="W104" s="298"/>
      <c r="X104" s="298"/>
      <c r="Y104" s="395">
        <v>0</v>
      </c>
      <c r="Z104" s="395">
        <v>0</v>
      </c>
    </row>
    <row r="105" spans="1:26" ht="12.75">
      <c r="A105" s="12"/>
      <c r="B105" s="3"/>
      <c r="C105" s="47"/>
      <c r="D105" s="401"/>
      <c r="E105" s="298"/>
      <c r="F105" s="298"/>
      <c r="G105" s="298"/>
      <c r="H105" s="298"/>
      <c r="I105" s="298"/>
      <c r="J105" s="298"/>
      <c r="K105" s="298"/>
      <c r="L105" s="298"/>
      <c r="M105" s="395">
        <v>0</v>
      </c>
      <c r="N105" s="401"/>
      <c r="O105" s="298"/>
      <c r="P105" s="298"/>
      <c r="Q105" s="298"/>
      <c r="R105" s="395">
        <v>0</v>
      </c>
      <c r="S105" s="297"/>
      <c r="T105" s="298"/>
      <c r="U105" s="298"/>
      <c r="V105" s="298"/>
      <c r="W105" s="298"/>
      <c r="X105" s="298"/>
      <c r="Y105" s="395">
        <v>0</v>
      </c>
      <c r="Z105" s="395">
        <v>0</v>
      </c>
    </row>
    <row r="106" spans="1:26" s="509" customFormat="1" ht="12.75">
      <c r="A106" s="17" t="s">
        <v>275</v>
      </c>
      <c r="B106" s="50" t="s">
        <v>104</v>
      </c>
      <c r="C106" s="51" t="s">
        <v>524</v>
      </c>
      <c r="D106" s="447">
        <v>5457</v>
      </c>
      <c r="E106" s="304">
        <v>0</v>
      </c>
      <c r="F106" s="304">
        <v>0</v>
      </c>
      <c r="G106" s="304">
        <v>0</v>
      </c>
      <c r="H106" s="304">
        <v>0</v>
      </c>
      <c r="I106" s="304">
        <v>0</v>
      </c>
      <c r="J106" s="304">
        <v>0</v>
      </c>
      <c r="K106" s="304">
        <v>0</v>
      </c>
      <c r="L106" s="304">
        <v>0</v>
      </c>
      <c r="M106" s="303">
        <v>5457</v>
      </c>
      <c r="N106" s="447">
        <v>0</v>
      </c>
      <c r="O106" s="304">
        <v>0</v>
      </c>
      <c r="P106" s="304">
        <v>0</v>
      </c>
      <c r="Q106" s="304">
        <v>0</v>
      </c>
      <c r="R106" s="303">
        <v>0</v>
      </c>
      <c r="S106" s="448">
        <v>0</v>
      </c>
      <c r="T106" s="304">
        <v>0</v>
      </c>
      <c r="U106" s="304">
        <v>0</v>
      </c>
      <c r="V106" s="304">
        <v>0</v>
      </c>
      <c r="W106" s="304">
        <v>0</v>
      </c>
      <c r="X106" s="304">
        <v>0</v>
      </c>
      <c r="Y106" s="303">
        <v>0</v>
      </c>
      <c r="Z106" s="303">
        <v>5457</v>
      </c>
    </row>
    <row r="107" spans="1:26" ht="12.75">
      <c r="A107" s="12"/>
      <c r="B107" s="3"/>
      <c r="C107" s="531" t="s">
        <v>1056</v>
      </c>
      <c r="D107" s="401">
        <v>3243</v>
      </c>
      <c r="E107" s="298"/>
      <c r="F107" s="298"/>
      <c r="G107" s="298"/>
      <c r="H107" s="298"/>
      <c r="I107" s="298"/>
      <c r="J107" s="298"/>
      <c r="K107" s="298"/>
      <c r="L107" s="298"/>
      <c r="M107" s="395">
        <v>3243</v>
      </c>
      <c r="N107" s="401"/>
      <c r="O107" s="298"/>
      <c r="P107" s="298"/>
      <c r="Q107" s="298"/>
      <c r="R107" s="395">
        <v>0</v>
      </c>
      <c r="S107" s="297"/>
      <c r="T107" s="298"/>
      <c r="U107" s="298"/>
      <c r="V107" s="298"/>
      <c r="W107" s="298"/>
      <c r="X107" s="298"/>
      <c r="Y107" s="395">
        <v>0</v>
      </c>
      <c r="Z107" s="395">
        <v>3243</v>
      </c>
    </row>
    <row r="108" spans="1:26" ht="12.75">
      <c r="A108" s="12"/>
      <c r="B108" s="3"/>
      <c r="C108" s="531" t="s">
        <v>1057</v>
      </c>
      <c r="D108" s="401">
        <v>2214</v>
      </c>
      <c r="E108" s="298"/>
      <c r="F108" s="298"/>
      <c r="G108" s="298"/>
      <c r="H108" s="298"/>
      <c r="I108" s="298"/>
      <c r="J108" s="298"/>
      <c r="K108" s="298"/>
      <c r="L108" s="298"/>
      <c r="M108" s="395">
        <v>2214</v>
      </c>
      <c r="N108" s="401"/>
      <c r="O108" s="298"/>
      <c r="P108" s="298"/>
      <c r="Q108" s="298"/>
      <c r="R108" s="395">
        <v>0</v>
      </c>
      <c r="S108" s="297"/>
      <c r="T108" s="298"/>
      <c r="U108" s="298"/>
      <c r="V108" s="298"/>
      <c r="W108" s="298"/>
      <c r="X108" s="298"/>
      <c r="Y108" s="395">
        <v>0</v>
      </c>
      <c r="Z108" s="395">
        <v>2214</v>
      </c>
    </row>
    <row r="109" spans="1:26" ht="12.75">
      <c r="A109" s="12"/>
      <c r="B109" s="3"/>
      <c r="C109" s="630"/>
      <c r="D109" s="401"/>
      <c r="E109" s="298"/>
      <c r="F109" s="298"/>
      <c r="G109" s="298"/>
      <c r="H109" s="298"/>
      <c r="I109" s="298"/>
      <c r="J109" s="298"/>
      <c r="K109" s="298"/>
      <c r="L109" s="298"/>
      <c r="M109" s="395">
        <v>0</v>
      </c>
      <c r="N109" s="401"/>
      <c r="O109" s="298"/>
      <c r="P109" s="298"/>
      <c r="Q109" s="298"/>
      <c r="R109" s="395">
        <v>0</v>
      </c>
      <c r="S109" s="297"/>
      <c r="T109" s="298"/>
      <c r="U109" s="298"/>
      <c r="V109" s="298"/>
      <c r="W109" s="298"/>
      <c r="X109" s="298"/>
      <c r="Y109" s="395">
        <v>0</v>
      </c>
      <c r="Z109" s="395">
        <v>0</v>
      </c>
    </row>
    <row r="110" spans="1:26" ht="13.5" thickBot="1">
      <c r="A110" s="12"/>
      <c r="B110" s="3"/>
      <c r="C110" s="47"/>
      <c r="D110" s="401"/>
      <c r="E110" s="298"/>
      <c r="F110" s="298"/>
      <c r="G110" s="298"/>
      <c r="H110" s="298"/>
      <c r="I110" s="298"/>
      <c r="J110" s="298"/>
      <c r="K110" s="298"/>
      <c r="L110" s="298"/>
      <c r="M110" s="395">
        <v>0</v>
      </c>
      <c r="N110" s="401"/>
      <c r="O110" s="298"/>
      <c r="P110" s="298"/>
      <c r="Q110" s="298"/>
      <c r="R110" s="395">
        <v>0</v>
      </c>
      <c r="S110" s="297"/>
      <c r="T110" s="298"/>
      <c r="U110" s="298"/>
      <c r="V110" s="298"/>
      <c r="W110" s="298"/>
      <c r="X110" s="298"/>
      <c r="Y110" s="395">
        <v>0</v>
      </c>
      <c r="Z110" s="395">
        <v>0</v>
      </c>
    </row>
    <row r="111" spans="1:26" ht="18" customHeight="1" thickBot="1">
      <c r="A111" s="255" t="s">
        <v>276</v>
      </c>
      <c r="B111" s="256"/>
      <c r="C111" s="257" t="s">
        <v>304</v>
      </c>
      <c r="D111" s="449">
        <v>25669</v>
      </c>
      <c r="E111" s="307">
        <v>0</v>
      </c>
      <c r="F111" s="307">
        <v>0</v>
      </c>
      <c r="G111" s="307">
        <v>0</v>
      </c>
      <c r="H111" s="307">
        <v>0</v>
      </c>
      <c r="I111" s="307">
        <v>0</v>
      </c>
      <c r="J111" s="307">
        <v>0</v>
      </c>
      <c r="K111" s="307">
        <v>0</v>
      </c>
      <c r="L111" s="307">
        <v>0</v>
      </c>
      <c r="M111" s="308">
        <v>25669</v>
      </c>
      <c r="N111" s="376">
        <v>0</v>
      </c>
      <c r="O111" s="307">
        <v>0</v>
      </c>
      <c r="P111" s="307">
        <v>0</v>
      </c>
      <c r="Q111" s="307">
        <v>0</v>
      </c>
      <c r="R111" s="307">
        <v>0</v>
      </c>
      <c r="S111" s="306">
        <v>0</v>
      </c>
      <c r="T111" s="307">
        <v>0</v>
      </c>
      <c r="U111" s="307">
        <v>0</v>
      </c>
      <c r="V111" s="307">
        <v>0</v>
      </c>
      <c r="W111" s="307">
        <v>0</v>
      </c>
      <c r="X111" s="307">
        <v>0</v>
      </c>
      <c r="Y111" s="307">
        <v>0</v>
      </c>
      <c r="Z111" s="308">
        <v>25669</v>
      </c>
    </row>
    <row r="112" spans="1:26" ht="12.75">
      <c r="A112" s="13" t="s">
        <v>1</v>
      </c>
      <c r="B112" s="4"/>
      <c r="C112" s="424"/>
      <c r="D112" s="372"/>
      <c r="E112" s="292"/>
      <c r="F112" s="292"/>
      <c r="G112" s="292"/>
      <c r="H112" s="292"/>
      <c r="I112" s="292"/>
      <c r="J112" s="292"/>
      <c r="K112" s="292"/>
      <c r="L112" s="292"/>
      <c r="M112" s="395">
        <v>0</v>
      </c>
      <c r="N112" s="372"/>
      <c r="O112" s="292"/>
      <c r="P112" s="292"/>
      <c r="Q112" s="292"/>
      <c r="R112" s="395">
        <v>0</v>
      </c>
      <c r="S112" s="291"/>
      <c r="T112" s="292"/>
      <c r="U112" s="292"/>
      <c r="V112" s="292"/>
      <c r="W112" s="292"/>
      <c r="X112" s="292"/>
      <c r="Y112" s="395">
        <v>0</v>
      </c>
      <c r="Z112" s="294"/>
    </row>
    <row r="113" spans="1:26" s="509" customFormat="1" ht="15" customHeight="1">
      <c r="A113" s="16" t="s">
        <v>271</v>
      </c>
      <c r="B113" s="2" t="s">
        <v>105</v>
      </c>
      <c r="C113" s="443" t="s">
        <v>660</v>
      </c>
      <c r="D113" s="446">
        <v>0</v>
      </c>
      <c r="E113" s="302">
        <v>0</v>
      </c>
      <c r="F113" s="302">
        <v>0</v>
      </c>
      <c r="G113" s="302">
        <v>0</v>
      </c>
      <c r="H113" s="302">
        <v>0</v>
      </c>
      <c r="I113" s="302">
        <v>0</v>
      </c>
      <c r="J113" s="302">
        <v>0</v>
      </c>
      <c r="K113" s="302">
        <v>0</v>
      </c>
      <c r="L113" s="302">
        <v>0</v>
      </c>
      <c r="M113" s="303">
        <v>0</v>
      </c>
      <c r="N113" s="446">
        <v>0</v>
      </c>
      <c r="O113" s="302">
        <v>0</v>
      </c>
      <c r="P113" s="302">
        <v>0</v>
      </c>
      <c r="Q113" s="302">
        <v>0</v>
      </c>
      <c r="R113" s="303">
        <v>0</v>
      </c>
      <c r="S113" s="445">
        <v>0</v>
      </c>
      <c r="T113" s="302">
        <v>0</v>
      </c>
      <c r="U113" s="302">
        <v>0</v>
      </c>
      <c r="V113" s="302">
        <v>0</v>
      </c>
      <c r="W113" s="302">
        <v>0</v>
      </c>
      <c r="X113" s="302">
        <v>0</v>
      </c>
      <c r="Y113" s="303">
        <v>0</v>
      </c>
      <c r="Z113" s="303">
        <v>0</v>
      </c>
    </row>
    <row r="114" spans="1:26" ht="15" customHeight="1">
      <c r="A114" s="11"/>
      <c r="B114" s="1"/>
      <c r="C114" s="48"/>
      <c r="D114" s="366"/>
      <c r="E114" s="296"/>
      <c r="F114" s="296"/>
      <c r="G114" s="296"/>
      <c r="H114" s="296"/>
      <c r="I114" s="296"/>
      <c r="J114" s="296"/>
      <c r="K114" s="296"/>
      <c r="L114" s="296"/>
      <c r="M114" s="395">
        <v>0</v>
      </c>
      <c r="N114" s="366"/>
      <c r="O114" s="296"/>
      <c r="P114" s="296"/>
      <c r="Q114" s="296"/>
      <c r="R114" s="395">
        <v>0</v>
      </c>
      <c r="S114" s="295"/>
      <c r="T114" s="296"/>
      <c r="U114" s="296"/>
      <c r="V114" s="296"/>
      <c r="W114" s="296"/>
      <c r="X114" s="296"/>
      <c r="Y114" s="395">
        <v>0</v>
      </c>
      <c r="Z114" s="395">
        <v>0</v>
      </c>
    </row>
    <row r="115" spans="1:26" ht="15" customHeight="1">
      <c r="A115" s="11"/>
      <c r="B115" s="1"/>
      <c r="C115" s="48"/>
      <c r="D115" s="366"/>
      <c r="E115" s="296"/>
      <c r="F115" s="296"/>
      <c r="G115" s="296"/>
      <c r="H115" s="296"/>
      <c r="I115" s="296"/>
      <c r="J115" s="296"/>
      <c r="K115" s="296"/>
      <c r="L115" s="296"/>
      <c r="M115" s="395">
        <v>0</v>
      </c>
      <c r="N115" s="366"/>
      <c r="O115" s="296"/>
      <c r="P115" s="296"/>
      <c r="Q115" s="296"/>
      <c r="R115" s="395">
        <v>0</v>
      </c>
      <c r="S115" s="295"/>
      <c r="T115" s="296"/>
      <c r="U115" s="296"/>
      <c r="V115" s="296"/>
      <c r="W115" s="296"/>
      <c r="X115" s="296"/>
      <c r="Y115" s="395">
        <v>0</v>
      </c>
      <c r="Z115" s="395">
        <v>0</v>
      </c>
    </row>
    <row r="116" spans="1:26" s="509" customFormat="1" ht="25.5">
      <c r="A116" s="16" t="s">
        <v>277</v>
      </c>
      <c r="B116" s="2" t="s">
        <v>106</v>
      </c>
      <c r="C116" s="443" t="s">
        <v>526</v>
      </c>
      <c r="D116" s="446">
        <v>0</v>
      </c>
      <c r="E116" s="302">
        <v>0</v>
      </c>
      <c r="F116" s="302">
        <v>0</v>
      </c>
      <c r="G116" s="302">
        <v>0</v>
      </c>
      <c r="H116" s="302">
        <v>0</v>
      </c>
      <c r="I116" s="302">
        <v>0</v>
      </c>
      <c r="J116" s="302">
        <v>0</v>
      </c>
      <c r="K116" s="302">
        <v>0</v>
      </c>
      <c r="L116" s="302">
        <v>0</v>
      </c>
      <c r="M116" s="303">
        <v>0</v>
      </c>
      <c r="N116" s="446">
        <v>0</v>
      </c>
      <c r="O116" s="302">
        <v>0</v>
      </c>
      <c r="P116" s="302">
        <v>0</v>
      </c>
      <c r="Q116" s="302">
        <v>0</v>
      </c>
      <c r="R116" s="303">
        <v>0</v>
      </c>
      <c r="S116" s="445">
        <v>0</v>
      </c>
      <c r="T116" s="302">
        <v>0</v>
      </c>
      <c r="U116" s="302">
        <v>0</v>
      </c>
      <c r="V116" s="302">
        <v>0</v>
      </c>
      <c r="W116" s="302">
        <v>0</v>
      </c>
      <c r="X116" s="302">
        <v>0</v>
      </c>
      <c r="Y116" s="303">
        <v>0</v>
      </c>
      <c r="Z116" s="303">
        <v>0</v>
      </c>
    </row>
    <row r="117" spans="1:26" ht="12.75">
      <c r="A117" s="11"/>
      <c r="B117" s="1"/>
      <c r="C117" s="48"/>
      <c r="D117" s="366"/>
      <c r="E117" s="296"/>
      <c r="F117" s="296"/>
      <c r="G117" s="296"/>
      <c r="H117" s="296"/>
      <c r="I117" s="296"/>
      <c r="J117" s="296"/>
      <c r="K117" s="296"/>
      <c r="L117" s="296"/>
      <c r="M117" s="395">
        <v>0</v>
      </c>
      <c r="N117" s="366"/>
      <c r="O117" s="296"/>
      <c r="P117" s="296"/>
      <c r="Q117" s="296"/>
      <c r="R117" s="395">
        <v>0</v>
      </c>
      <c r="S117" s="295"/>
      <c r="T117" s="296"/>
      <c r="U117" s="296"/>
      <c r="V117" s="296"/>
      <c r="W117" s="296"/>
      <c r="X117" s="296"/>
      <c r="Y117" s="395">
        <v>0</v>
      </c>
      <c r="Z117" s="395">
        <v>0</v>
      </c>
    </row>
    <row r="118" spans="1:26" ht="12.75">
      <c r="A118" s="11"/>
      <c r="B118" s="1"/>
      <c r="C118" s="48"/>
      <c r="D118" s="366"/>
      <c r="E118" s="296"/>
      <c r="F118" s="296"/>
      <c r="G118" s="296"/>
      <c r="H118" s="296"/>
      <c r="I118" s="296"/>
      <c r="J118" s="296"/>
      <c r="K118" s="296"/>
      <c r="L118" s="296"/>
      <c r="M118" s="395">
        <v>0</v>
      </c>
      <c r="N118" s="366"/>
      <c r="O118" s="296"/>
      <c r="P118" s="296"/>
      <c r="Q118" s="296"/>
      <c r="R118" s="395">
        <v>0</v>
      </c>
      <c r="S118" s="295"/>
      <c r="T118" s="296"/>
      <c r="U118" s="296"/>
      <c r="V118" s="296"/>
      <c r="W118" s="296"/>
      <c r="X118" s="296"/>
      <c r="Y118" s="395">
        <v>0</v>
      </c>
      <c r="Z118" s="395">
        <v>0</v>
      </c>
    </row>
    <row r="119" spans="1:26" s="509" customFormat="1" ht="12.75">
      <c r="A119" s="16" t="s">
        <v>278</v>
      </c>
      <c r="B119" s="2" t="s">
        <v>107</v>
      </c>
      <c r="C119" s="443" t="s">
        <v>527</v>
      </c>
      <c r="D119" s="446">
        <v>0</v>
      </c>
      <c r="E119" s="302">
        <v>0</v>
      </c>
      <c r="F119" s="302">
        <v>0</v>
      </c>
      <c r="G119" s="302">
        <v>0</v>
      </c>
      <c r="H119" s="302">
        <v>0</v>
      </c>
      <c r="I119" s="302">
        <v>0</v>
      </c>
      <c r="J119" s="302">
        <v>0</v>
      </c>
      <c r="K119" s="302">
        <v>0</v>
      </c>
      <c r="L119" s="302">
        <v>0</v>
      </c>
      <c r="M119" s="303">
        <v>0</v>
      </c>
      <c r="N119" s="446">
        <v>0</v>
      </c>
      <c r="O119" s="302">
        <v>0</v>
      </c>
      <c r="P119" s="302">
        <v>0</v>
      </c>
      <c r="Q119" s="302">
        <v>0</v>
      </c>
      <c r="R119" s="303">
        <v>0</v>
      </c>
      <c r="S119" s="445">
        <v>0</v>
      </c>
      <c r="T119" s="302">
        <v>0</v>
      </c>
      <c r="U119" s="302">
        <v>0</v>
      </c>
      <c r="V119" s="302">
        <v>0</v>
      </c>
      <c r="W119" s="302">
        <v>0</v>
      </c>
      <c r="X119" s="302">
        <v>0</v>
      </c>
      <c r="Y119" s="303">
        <v>0</v>
      </c>
      <c r="Z119" s="303">
        <v>0</v>
      </c>
    </row>
    <row r="120" spans="1:26" ht="12.75">
      <c r="A120" s="11"/>
      <c r="B120" s="1"/>
      <c r="C120" s="48"/>
      <c r="D120" s="366"/>
      <c r="E120" s="296"/>
      <c r="F120" s="296"/>
      <c r="G120" s="296"/>
      <c r="H120" s="296"/>
      <c r="I120" s="296"/>
      <c r="J120" s="296"/>
      <c r="K120" s="296"/>
      <c r="L120" s="296"/>
      <c r="M120" s="395">
        <v>0</v>
      </c>
      <c r="N120" s="366"/>
      <c r="O120" s="296"/>
      <c r="P120" s="296"/>
      <c r="Q120" s="296"/>
      <c r="R120" s="395">
        <v>0</v>
      </c>
      <c r="S120" s="295"/>
      <c r="T120" s="296"/>
      <c r="U120" s="296"/>
      <c r="V120" s="296"/>
      <c r="W120" s="296"/>
      <c r="X120" s="296"/>
      <c r="Y120" s="395">
        <v>0</v>
      </c>
      <c r="Z120" s="395">
        <v>0</v>
      </c>
    </row>
    <row r="121" spans="1:26" ht="12.75">
      <c r="A121" s="11"/>
      <c r="B121" s="1"/>
      <c r="C121" s="48"/>
      <c r="D121" s="366"/>
      <c r="E121" s="296"/>
      <c r="F121" s="296"/>
      <c r="G121" s="296"/>
      <c r="H121" s="296"/>
      <c r="I121" s="296"/>
      <c r="J121" s="296"/>
      <c r="K121" s="296"/>
      <c r="L121" s="296"/>
      <c r="M121" s="395">
        <v>0</v>
      </c>
      <c r="N121" s="366"/>
      <c r="O121" s="296"/>
      <c r="P121" s="296"/>
      <c r="Q121" s="296"/>
      <c r="R121" s="395">
        <v>0</v>
      </c>
      <c r="S121" s="295"/>
      <c r="T121" s="296"/>
      <c r="U121" s="296"/>
      <c r="V121" s="296"/>
      <c r="W121" s="296"/>
      <c r="X121" s="296"/>
      <c r="Y121" s="395">
        <v>0</v>
      </c>
      <c r="Z121" s="395">
        <v>0</v>
      </c>
    </row>
    <row r="122" spans="1:26" s="509" customFormat="1" ht="12.75">
      <c r="A122" s="16" t="s">
        <v>279</v>
      </c>
      <c r="B122" s="2" t="s">
        <v>108</v>
      </c>
      <c r="C122" s="443" t="s">
        <v>528</v>
      </c>
      <c r="D122" s="446">
        <v>0</v>
      </c>
      <c r="E122" s="302">
        <v>0</v>
      </c>
      <c r="F122" s="302">
        <v>0</v>
      </c>
      <c r="G122" s="302">
        <v>0</v>
      </c>
      <c r="H122" s="302">
        <v>0</v>
      </c>
      <c r="I122" s="302">
        <v>0</v>
      </c>
      <c r="J122" s="302">
        <v>0</v>
      </c>
      <c r="K122" s="302">
        <v>0</v>
      </c>
      <c r="L122" s="302">
        <v>0</v>
      </c>
      <c r="M122" s="303">
        <v>0</v>
      </c>
      <c r="N122" s="446">
        <v>0</v>
      </c>
      <c r="O122" s="302">
        <v>0</v>
      </c>
      <c r="P122" s="302">
        <v>0</v>
      </c>
      <c r="Q122" s="302">
        <v>0</v>
      </c>
      <c r="R122" s="303">
        <v>0</v>
      </c>
      <c r="S122" s="445">
        <v>0</v>
      </c>
      <c r="T122" s="302">
        <v>0</v>
      </c>
      <c r="U122" s="302">
        <v>0</v>
      </c>
      <c r="V122" s="302">
        <v>0</v>
      </c>
      <c r="W122" s="302">
        <v>0</v>
      </c>
      <c r="X122" s="302">
        <v>0</v>
      </c>
      <c r="Y122" s="303">
        <v>0</v>
      </c>
      <c r="Z122" s="303">
        <v>0</v>
      </c>
    </row>
    <row r="123" spans="1:26" ht="12.75">
      <c r="A123" s="11"/>
      <c r="B123" s="1"/>
      <c r="C123" s="48"/>
      <c r="D123" s="366"/>
      <c r="E123" s="296"/>
      <c r="F123" s="296"/>
      <c r="G123" s="296"/>
      <c r="H123" s="296"/>
      <c r="I123" s="296"/>
      <c r="J123" s="296"/>
      <c r="K123" s="296"/>
      <c r="L123" s="296"/>
      <c r="M123" s="395">
        <v>0</v>
      </c>
      <c r="N123" s="366"/>
      <c r="O123" s="296"/>
      <c r="P123" s="296"/>
      <c r="Q123" s="296"/>
      <c r="R123" s="395">
        <v>0</v>
      </c>
      <c r="S123" s="295"/>
      <c r="T123" s="296"/>
      <c r="U123" s="296"/>
      <c r="V123" s="296"/>
      <c r="W123" s="296"/>
      <c r="X123" s="296"/>
      <c r="Y123" s="395">
        <v>0</v>
      </c>
      <c r="Z123" s="395">
        <v>0</v>
      </c>
    </row>
    <row r="124" spans="1:26" ht="12.75">
      <c r="A124" s="11"/>
      <c r="B124" s="1"/>
      <c r="C124" s="48"/>
      <c r="D124" s="366"/>
      <c r="E124" s="296"/>
      <c r="F124" s="296"/>
      <c r="G124" s="296"/>
      <c r="H124" s="296"/>
      <c r="I124" s="296"/>
      <c r="J124" s="296"/>
      <c r="K124" s="296"/>
      <c r="L124" s="296"/>
      <c r="M124" s="395">
        <v>0</v>
      </c>
      <c r="N124" s="366"/>
      <c r="O124" s="296"/>
      <c r="P124" s="296"/>
      <c r="Q124" s="296"/>
      <c r="R124" s="395">
        <v>0</v>
      </c>
      <c r="S124" s="295"/>
      <c r="T124" s="296"/>
      <c r="U124" s="296"/>
      <c r="V124" s="296"/>
      <c r="W124" s="296"/>
      <c r="X124" s="296"/>
      <c r="Y124" s="395">
        <v>0</v>
      </c>
      <c r="Z124" s="395">
        <v>0</v>
      </c>
    </row>
    <row r="125" spans="1:26" s="509" customFormat="1" ht="12.75">
      <c r="A125" s="16" t="s">
        <v>280</v>
      </c>
      <c r="B125" s="2" t="s">
        <v>109</v>
      </c>
      <c r="C125" s="443" t="s">
        <v>661</v>
      </c>
      <c r="D125" s="446">
        <v>0</v>
      </c>
      <c r="E125" s="302">
        <v>0</v>
      </c>
      <c r="F125" s="302">
        <v>0</v>
      </c>
      <c r="G125" s="302">
        <v>0</v>
      </c>
      <c r="H125" s="302">
        <v>0</v>
      </c>
      <c r="I125" s="302">
        <v>0</v>
      </c>
      <c r="J125" s="302">
        <v>0</v>
      </c>
      <c r="K125" s="302">
        <v>0</v>
      </c>
      <c r="L125" s="302">
        <v>0</v>
      </c>
      <c r="M125" s="303">
        <v>0</v>
      </c>
      <c r="N125" s="446">
        <v>0</v>
      </c>
      <c r="O125" s="302">
        <v>0</v>
      </c>
      <c r="P125" s="302">
        <v>0</v>
      </c>
      <c r="Q125" s="302">
        <v>0</v>
      </c>
      <c r="R125" s="303">
        <v>0</v>
      </c>
      <c r="S125" s="445">
        <v>0</v>
      </c>
      <c r="T125" s="302">
        <v>0</v>
      </c>
      <c r="U125" s="302">
        <v>0</v>
      </c>
      <c r="V125" s="302">
        <v>0</v>
      </c>
      <c r="W125" s="302">
        <v>0</v>
      </c>
      <c r="X125" s="302">
        <v>0</v>
      </c>
      <c r="Y125" s="303">
        <v>0</v>
      </c>
      <c r="Z125" s="303">
        <v>0</v>
      </c>
    </row>
    <row r="126" spans="1:26" ht="15" customHeight="1">
      <c r="A126" s="11"/>
      <c r="B126" s="1"/>
      <c r="C126" s="48"/>
      <c r="D126" s="366"/>
      <c r="E126" s="296"/>
      <c r="F126" s="296"/>
      <c r="G126" s="296"/>
      <c r="H126" s="296"/>
      <c r="I126" s="296"/>
      <c r="J126" s="296"/>
      <c r="K126" s="296"/>
      <c r="L126" s="296"/>
      <c r="M126" s="395">
        <v>0</v>
      </c>
      <c r="N126" s="366"/>
      <c r="O126" s="296"/>
      <c r="P126" s="296"/>
      <c r="Q126" s="296"/>
      <c r="R126" s="395">
        <v>0</v>
      </c>
      <c r="S126" s="295"/>
      <c r="T126" s="296"/>
      <c r="U126" s="296"/>
      <c r="V126" s="296"/>
      <c r="W126" s="296"/>
      <c r="X126" s="296"/>
      <c r="Y126" s="395">
        <v>0</v>
      </c>
      <c r="Z126" s="395">
        <v>0</v>
      </c>
    </row>
    <row r="127" spans="1:26" ht="15" customHeight="1">
      <c r="A127" s="11"/>
      <c r="B127" s="1"/>
      <c r="C127" s="48"/>
      <c r="D127" s="366"/>
      <c r="E127" s="296"/>
      <c r="F127" s="296"/>
      <c r="G127" s="296"/>
      <c r="H127" s="296"/>
      <c r="I127" s="296"/>
      <c r="J127" s="296"/>
      <c r="K127" s="296"/>
      <c r="L127" s="296"/>
      <c r="M127" s="395">
        <v>0</v>
      </c>
      <c r="N127" s="366"/>
      <c r="O127" s="296"/>
      <c r="P127" s="296"/>
      <c r="Q127" s="296"/>
      <c r="R127" s="395">
        <v>0</v>
      </c>
      <c r="S127" s="295"/>
      <c r="T127" s="296"/>
      <c r="U127" s="296"/>
      <c r="V127" s="296"/>
      <c r="W127" s="296"/>
      <c r="X127" s="296"/>
      <c r="Y127" s="395">
        <v>0</v>
      </c>
      <c r="Z127" s="395">
        <v>0</v>
      </c>
    </row>
    <row r="128" spans="1:26" s="509" customFormat="1" ht="25.5">
      <c r="A128" s="16" t="s">
        <v>281</v>
      </c>
      <c r="B128" s="2" t="s">
        <v>110</v>
      </c>
      <c r="C128" s="443" t="s">
        <v>530</v>
      </c>
      <c r="D128" s="446">
        <v>0</v>
      </c>
      <c r="E128" s="302">
        <v>0</v>
      </c>
      <c r="F128" s="302">
        <v>0</v>
      </c>
      <c r="G128" s="302">
        <v>0</v>
      </c>
      <c r="H128" s="302">
        <v>0</v>
      </c>
      <c r="I128" s="302">
        <v>0</v>
      </c>
      <c r="J128" s="302">
        <v>0</v>
      </c>
      <c r="K128" s="302">
        <v>0</v>
      </c>
      <c r="L128" s="302">
        <v>0</v>
      </c>
      <c r="M128" s="303">
        <v>0</v>
      </c>
      <c r="N128" s="446">
        <v>0</v>
      </c>
      <c r="O128" s="302">
        <v>0</v>
      </c>
      <c r="P128" s="302">
        <v>0</v>
      </c>
      <c r="Q128" s="302">
        <v>0</v>
      </c>
      <c r="R128" s="303">
        <v>0</v>
      </c>
      <c r="S128" s="445">
        <v>0</v>
      </c>
      <c r="T128" s="302">
        <v>0</v>
      </c>
      <c r="U128" s="302">
        <v>0</v>
      </c>
      <c r="V128" s="302">
        <v>0</v>
      </c>
      <c r="W128" s="302">
        <v>0</v>
      </c>
      <c r="X128" s="302">
        <v>0</v>
      </c>
      <c r="Y128" s="303">
        <v>0</v>
      </c>
      <c r="Z128" s="303">
        <v>0</v>
      </c>
    </row>
    <row r="129" spans="1:26" ht="12.75">
      <c r="A129" s="11"/>
      <c r="B129" s="1"/>
      <c r="C129" s="48"/>
      <c r="D129" s="366"/>
      <c r="E129" s="296"/>
      <c r="F129" s="296"/>
      <c r="G129" s="296"/>
      <c r="H129" s="296"/>
      <c r="I129" s="296"/>
      <c r="J129" s="296"/>
      <c r="K129" s="296"/>
      <c r="L129" s="296"/>
      <c r="M129" s="395">
        <v>0</v>
      </c>
      <c r="N129" s="366"/>
      <c r="O129" s="296"/>
      <c r="P129" s="296"/>
      <c r="Q129" s="296"/>
      <c r="R129" s="395">
        <v>0</v>
      </c>
      <c r="S129" s="295"/>
      <c r="T129" s="296"/>
      <c r="U129" s="296"/>
      <c r="V129" s="296"/>
      <c r="W129" s="296"/>
      <c r="X129" s="296"/>
      <c r="Y129" s="395">
        <v>0</v>
      </c>
      <c r="Z129" s="395">
        <v>0</v>
      </c>
    </row>
    <row r="130" spans="1:26" ht="12.75">
      <c r="A130" s="11"/>
      <c r="B130" s="1"/>
      <c r="C130" s="48"/>
      <c r="D130" s="366"/>
      <c r="E130" s="296"/>
      <c r="F130" s="296"/>
      <c r="G130" s="296"/>
      <c r="H130" s="296"/>
      <c r="I130" s="296"/>
      <c r="J130" s="296"/>
      <c r="K130" s="296"/>
      <c r="L130" s="296"/>
      <c r="M130" s="395">
        <v>0</v>
      </c>
      <c r="N130" s="366"/>
      <c r="O130" s="296"/>
      <c r="P130" s="296"/>
      <c r="Q130" s="296"/>
      <c r="R130" s="395">
        <v>0</v>
      </c>
      <c r="S130" s="295"/>
      <c r="T130" s="296"/>
      <c r="U130" s="296"/>
      <c r="V130" s="296"/>
      <c r="W130" s="296"/>
      <c r="X130" s="296"/>
      <c r="Y130" s="395">
        <v>0</v>
      </c>
      <c r="Z130" s="395">
        <v>0</v>
      </c>
    </row>
    <row r="131" spans="1:26" s="509" customFormat="1" ht="12.75">
      <c r="A131" s="16" t="s">
        <v>282</v>
      </c>
      <c r="B131" s="2" t="s">
        <v>111</v>
      </c>
      <c r="C131" s="443" t="s">
        <v>365</v>
      </c>
      <c r="D131" s="446">
        <v>0</v>
      </c>
      <c r="E131" s="302">
        <v>0</v>
      </c>
      <c r="F131" s="302">
        <v>0</v>
      </c>
      <c r="G131" s="302">
        <v>0</v>
      </c>
      <c r="H131" s="302">
        <v>0</v>
      </c>
      <c r="I131" s="302">
        <v>0</v>
      </c>
      <c r="J131" s="302">
        <v>0</v>
      </c>
      <c r="K131" s="302">
        <v>0</v>
      </c>
      <c r="L131" s="302">
        <v>0</v>
      </c>
      <c r="M131" s="303">
        <v>0</v>
      </c>
      <c r="N131" s="446">
        <v>0</v>
      </c>
      <c r="O131" s="302">
        <v>0</v>
      </c>
      <c r="P131" s="302">
        <v>0</v>
      </c>
      <c r="Q131" s="302">
        <v>0</v>
      </c>
      <c r="R131" s="303">
        <v>0</v>
      </c>
      <c r="S131" s="445">
        <v>0</v>
      </c>
      <c r="T131" s="302">
        <v>0</v>
      </c>
      <c r="U131" s="302">
        <v>0</v>
      </c>
      <c r="V131" s="302">
        <v>0</v>
      </c>
      <c r="W131" s="302">
        <v>0</v>
      </c>
      <c r="X131" s="302">
        <v>0</v>
      </c>
      <c r="Y131" s="303">
        <v>0</v>
      </c>
      <c r="Z131" s="303">
        <v>0</v>
      </c>
    </row>
    <row r="132" spans="1:26" ht="12.75">
      <c r="A132" s="12"/>
      <c r="B132" s="3"/>
      <c r="C132" s="47"/>
      <c r="D132" s="401"/>
      <c r="E132" s="298"/>
      <c r="F132" s="298"/>
      <c r="G132" s="298"/>
      <c r="H132" s="298"/>
      <c r="I132" s="298"/>
      <c r="J132" s="298"/>
      <c r="K132" s="298"/>
      <c r="L132" s="298"/>
      <c r="M132" s="395">
        <v>0</v>
      </c>
      <c r="N132" s="401"/>
      <c r="O132" s="298"/>
      <c r="P132" s="298"/>
      <c r="Q132" s="298"/>
      <c r="R132" s="395">
        <v>0</v>
      </c>
      <c r="S132" s="297"/>
      <c r="T132" s="298"/>
      <c r="U132" s="298"/>
      <c r="V132" s="298"/>
      <c r="W132" s="298"/>
      <c r="X132" s="298"/>
      <c r="Y132" s="395">
        <v>0</v>
      </c>
      <c r="Z132" s="395">
        <v>0</v>
      </c>
    </row>
    <row r="133" spans="1:26" ht="12.75">
      <c r="A133" s="12"/>
      <c r="B133" s="3"/>
      <c r="C133" s="47"/>
      <c r="D133" s="401"/>
      <c r="E133" s="298"/>
      <c r="F133" s="298"/>
      <c r="G133" s="298"/>
      <c r="H133" s="298"/>
      <c r="I133" s="298"/>
      <c r="J133" s="298"/>
      <c r="K133" s="298"/>
      <c r="L133" s="298"/>
      <c r="M133" s="395">
        <v>0</v>
      </c>
      <c r="N133" s="401"/>
      <c r="O133" s="298"/>
      <c r="P133" s="298"/>
      <c r="Q133" s="298"/>
      <c r="R133" s="395">
        <v>0</v>
      </c>
      <c r="S133" s="297"/>
      <c r="T133" s="298"/>
      <c r="U133" s="298"/>
      <c r="V133" s="298"/>
      <c r="W133" s="298"/>
      <c r="X133" s="298"/>
      <c r="Y133" s="395">
        <v>0</v>
      </c>
      <c r="Z133" s="395">
        <v>0</v>
      </c>
    </row>
    <row r="134" spans="1:26" s="641" customFormat="1" ht="12.75">
      <c r="A134" s="538" t="s">
        <v>283</v>
      </c>
      <c r="B134" s="539" t="s">
        <v>112</v>
      </c>
      <c r="C134" s="540" t="s">
        <v>999</v>
      </c>
      <c r="D134" s="446">
        <v>0</v>
      </c>
      <c r="E134" s="302">
        <v>0</v>
      </c>
      <c r="F134" s="302">
        <v>0</v>
      </c>
      <c r="G134" s="302">
        <v>0</v>
      </c>
      <c r="H134" s="302">
        <v>0</v>
      </c>
      <c r="I134" s="302">
        <v>0</v>
      </c>
      <c r="J134" s="302">
        <v>0</v>
      </c>
      <c r="K134" s="302">
        <v>0</v>
      </c>
      <c r="L134" s="302">
        <v>0</v>
      </c>
      <c r="M134" s="303">
        <v>0</v>
      </c>
      <c r="N134" s="446">
        <v>0</v>
      </c>
      <c r="O134" s="302">
        <v>0</v>
      </c>
      <c r="P134" s="302">
        <v>0</v>
      </c>
      <c r="Q134" s="302">
        <v>0</v>
      </c>
      <c r="R134" s="303">
        <v>0</v>
      </c>
      <c r="S134" s="445">
        <v>0</v>
      </c>
      <c r="T134" s="302">
        <v>0</v>
      </c>
      <c r="U134" s="302">
        <v>0</v>
      </c>
      <c r="V134" s="302">
        <v>0</v>
      </c>
      <c r="W134" s="302">
        <v>0</v>
      </c>
      <c r="X134" s="302">
        <v>0</v>
      </c>
      <c r="Y134" s="303">
        <v>0</v>
      </c>
      <c r="Z134" s="303">
        <v>0</v>
      </c>
    </row>
    <row r="135" spans="1:26" s="642" customFormat="1" ht="12.75">
      <c r="A135" s="12"/>
      <c r="B135" s="3"/>
      <c r="C135" s="47"/>
      <c r="D135" s="401"/>
      <c r="E135" s="298"/>
      <c r="F135" s="298"/>
      <c r="G135" s="298"/>
      <c r="H135" s="298"/>
      <c r="I135" s="298"/>
      <c r="J135" s="298"/>
      <c r="K135" s="298"/>
      <c r="L135" s="298"/>
      <c r="M135" s="395">
        <v>0</v>
      </c>
      <c r="N135" s="401"/>
      <c r="O135" s="298"/>
      <c r="P135" s="298"/>
      <c r="Q135" s="298"/>
      <c r="R135" s="395">
        <v>0</v>
      </c>
      <c r="S135" s="297"/>
      <c r="T135" s="298"/>
      <c r="U135" s="298"/>
      <c r="V135" s="298"/>
      <c r="W135" s="298"/>
      <c r="X135" s="298"/>
      <c r="Y135" s="395">
        <v>0</v>
      </c>
      <c r="Z135" s="395">
        <v>0</v>
      </c>
    </row>
    <row r="136" spans="1:26" s="642" customFormat="1" ht="12.75">
      <c r="A136" s="12"/>
      <c r="B136" s="3"/>
      <c r="C136" s="47"/>
      <c r="D136" s="401"/>
      <c r="E136" s="298"/>
      <c r="F136" s="298"/>
      <c r="G136" s="298"/>
      <c r="H136" s="298"/>
      <c r="I136" s="298"/>
      <c r="J136" s="298"/>
      <c r="K136" s="298"/>
      <c r="L136" s="298"/>
      <c r="M136" s="395">
        <v>0</v>
      </c>
      <c r="N136" s="401"/>
      <c r="O136" s="298"/>
      <c r="P136" s="298"/>
      <c r="Q136" s="298"/>
      <c r="R136" s="395">
        <v>0</v>
      </c>
      <c r="S136" s="297"/>
      <c r="T136" s="298"/>
      <c r="U136" s="298"/>
      <c r="V136" s="298"/>
      <c r="W136" s="298"/>
      <c r="X136" s="298"/>
      <c r="Y136" s="395">
        <v>0</v>
      </c>
      <c r="Z136" s="395">
        <v>0</v>
      </c>
    </row>
    <row r="137" spans="1:26" s="641" customFormat="1" ht="12.75">
      <c r="A137" s="538" t="s">
        <v>1000</v>
      </c>
      <c r="B137" s="539" t="s">
        <v>1001</v>
      </c>
      <c r="C137" s="540" t="s">
        <v>531</v>
      </c>
      <c r="D137" s="447">
        <v>0</v>
      </c>
      <c r="E137" s="304">
        <v>0</v>
      </c>
      <c r="F137" s="304">
        <v>0</v>
      </c>
      <c r="G137" s="304">
        <v>0</v>
      </c>
      <c r="H137" s="304">
        <v>0</v>
      </c>
      <c r="I137" s="304">
        <v>0</v>
      </c>
      <c r="J137" s="304">
        <v>0</v>
      </c>
      <c r="K137" s="304">
        <v>0</v>
      </c>
      <c r="L137" s="304">
        <v>0</v>
      </c>
      <c r="M137" s="303">
        <v>0</v>
      </c>
      <c r="N137" s="447">
        <v>0</v>
      </c>
      <c r="O137" s="304">
        <v>0</v>
      </c>
      <c r="P137" s="304">
        <v>0</v>
      </c>
      <c r="Q137" s="304">
        <v>0</v>
      </c>
      <c r="R137" s="303">
        <v>0</v>
      </c>
      <c r="S137" s="448">
        <v>0</v>
      </c>
      <c r="T137" s="304">
        <v>0</v>
      </c>
      <c r="U137" s="304">
        <v>0</v>
      </c>
      <c r="V137" s="304">
        <v>0</v>
      </c>
      <c r="W137" s="304">
        <v>0</v>
      </c>
      <c r="X137" s="304">
        <v>0</v>
      </c>
      <c r="Y137" s="303">
        <v>0</v>
      </c>
      <c r="Z137" s="303">
        <v>0</v>
      </c>
    </row>
    <row r="138" spans="1:26" s="642" customFormat="1" ht="12.75">
      <c r="A138" s="12"/>
      <c r="B138" s="3"/>
      <c r="C138" s="47"/>
      <c r="D138" s="401"/>
      <c r="E138" s="298"/>
      <c r="F138" s="298"/>
      <c r="G138" s="298"/>
      <c r="H138" s="298"/>
      <c r="I138" s="298"/>
      <c r="J138" s="298"/>
      <c r="K138" s="298"/>
      <c r="L138" s="298"/>
      <c r="M138" s="395">
        <v>0</v>
      </c>
      <c r="N138" s="401"/>
      <c r="O138" s="298"/>
      <c r="P138" s="298"/>
      <c r="Q138" s="298"/>
      <c r="R138" s="395">
        <v>0</v>
      </c>
      <c r="S138" s="297"/>
      <c r="T138" s="298"/>
      <c r="U138" s="298"/>
      <c r="V138" s="298"/>
      <c r="W138" s="298"/>
      <c r="X138" s="298"/>
      <c r="Y138" s="395">
        <v>0</v>
      </c>
      <c r="Z138" s="395">
        <v>0</v>
      </c>
    </row>
    <row r="139" spans="1:26" ht="13.5" thickBot="1">
      <c r="A139" s="12"/>
      <c r="B139" s="3"/>
      <c r="C139" s="47"/>
      <c r="D139" s="401"/>
      <c r="E139" s="298"/>
      <c r="F139" s="298"/>
      <c r="G139" s="298"/>
      <c r="H139" s="298"/>
      <c r="I139" s="298"/>
      <c r="J139" s="298"/>
      <c r="K139" s="298"/>
      <c r="L139" s="298"/>
      <c r="M139" s="395">
        <v>0</v>
      </c>
      <c r="N139" s="401"/>
      <c r="O139" s="298"/>
      <c r="P139" s="298"/>
      <c r="Q139" s="298"/>
      <c r="R139" s="395">
        <v>0</v>
      </c>
      <c r="S139" s="297"/>
      <c r="T139" s="298"/>
      <c r="U139" s="298"/>
      <c r="V139" s="298"/>
      <c r="W139" s="298"/>
      <c r="X139" s="298"/>
      <c r="Y139" s="395">
        <v>0</v>
      </c>
      <c r="Z139" s="395">
        <v>0</v>
      </c>
    </row>
    <row r="140" spans="1:26" ht="13.5" thickBot="1">
      <c r="A140" s="255" t="s">
        <v>284</v>
      </c>
      <c r="B140" s="256"/>
      <c r="C140" s="554" t="s">
        <v>934</v>
      </c>
      <c r="D140" s="449">
        <v>0</v>
      </c>
      <c r="E140" s="307">
        <v>0</v>
      </c>
      <c r="F140" s="307">
        <v>0</v>
      </c>
      <c r="G140" s="307">
        <v>0</v>
      </c>
      <c r="H140" s="307">
        <v>0</v>
      </c>
      <c r="I140" s="307">
        <v>0</v>
      </c>
      <c r="J140" s="307">
        <v>0</v>
      </c>
      <c r="K140" s="307">
        <v>0</v>
      </c>
      <c r="L140" s="307">
        <v>0</v>
      </c>
      <c r="M140" s="308">
        <v>0</v>
      </c>
      <c r="N140" s="376">
        <v>0</v>
      </c>
      <c r="O140" s="307">
        <v>0</v>
      </c>
      <c r="P140" s="307">
        <v>0</v>
      </c>
      <c r="Q140" s="307">
        <v>0</v>
      </c>
      <c r="R140" s="307">
        <v>0</v>
      </c>
      <c r="S140" s="306">
        <v>0</v>
      </c>
      <c r="T140" s="307">
        <v>0</v>
      </c>
      <c r="U140" s="307">
        <v>0</v>
      </c>
      <c r="V140" s="307">
        <v>0</v>
      </c>
      <c r="W140" s="307">
        <v>0</v>
      </c>
      <c r="X140" s="307">
        <v>0</v>
      </c>
      <c r="Y140" s="377">
        <v>0</v>
      </c>
      <c r="Z140" s="378">
        <v>0</v>
      </c>
    </row>
    <row r="141" spans="1:26" ht="21" customHeight="1" thickBot="1">
      <c r="A141" s="7" t="s">
        <v>662</v>
      </c>
      <c r="B141" s="8"/>
      <c r="C141" s="427"/>
      <c r="D141" s="450">
        <v>95501</v>
      </c>
      <c r="E141" s="319">
        <v>11252</v>
      </c>
      <c r="F141" s="319">
        <v>0</v>
      </c>
      <c r="G141" s="319">
        <v>0</v>
      </c>
      <c r="H141" s="319">
        <v>0</v>
      </c>
      <c r="I141" s="319">
        <v>984</v>
      </c>
      <c r="J141" s="319">
        <v>0</v>
      </c>
      <c r="K141" s="319">
        <v>0</v>
      </c>
      <c r="L141" s="319">
        <v>0</v>
      </c>
      <c r="M141" s="320">
        <v>107737</v>
      </c>
      <c r="N141" s="405">
        <v>0</v>
      </c>
      <c r="O141" s="319">
        <v>0</v>
      </c>
      <c r="P141" s="319">
        <v>0</v>
      </c>
      <c r="Q141" s="319">
        <v>0</v>
      </c>
      <c r="R141" s="319">
        <v>0</v>
      </c>
      <c r="S141" s="318">
        <v>0</v>
      </c>
      <c r="T141" s="319">
        <v>0</v>
      </c>
      <c r="U141" s="319">
        <v>0</v>
      </c>
      <c r="V141" s="319">
        <v>0</v>
      </c>
      <c r="W141" s="319">
        <v>0</v>
      </c>
      <c r="X141" s="319">
        <v>0</v>
      </c>
      <c r="Y141" s="390">
        <v>0</v>
      </c>
      <c r="Z141" s="391">
        <v>107737</v>
      </c>
    </row>
  </sheetData>
  <sheetProtection/>
  <mergeCells count="11">
    <mergeCell ref="A1:L1"/>
    <mergeCell ref="A2:L2"/>
    <mergeCell ref="A3:L3"/>
    <mergeCell ref="B5:B9"/>
    <mergeCell ref="A5:A9"/>
    <mergeCell ref="M6:M9"/>
    <mergeCell ref="R6:R9"/>
    <mergeCell ref="Y6:Y9"/>
    <mergeCell ref="Z6:Z9"/>
    <mergeCell ref="D5:Z5"/>
    <mergeCell ref="C5:C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0" r:id="rId1"/>
  <headerFooter>
    <oddHeader>&amp;R&amp;"Times New Roman,Normál"&amp;10 8. számú melléklet</oddHeader>
    <oddFooter>&amp;L&amp;"Times New Roman,Normál"&amp;10&amp;F&amp;R&amp;"Times New Roman,Normál"&amp;10&amp;P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58"/>
  <sheetViews>
    <sheetView zoomScale="95" zoomScaleNormal="95" zoomScalePageLayoutView="0" workbookViewId="0" topLeftCell="A1">
      <pane xSplit="3" ySplit="9" topLeftCell="G10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M1" sqref="M1:V16384"/>
    </sheetView>
  </sheetViews>
  <sheetFormatPr defaultColWidth="9.140625" defaultRowHeight="15"/>
  <cols>
    <col min="1" max="1" width="6.7109375" style="0" customWidth="1"/>
    <col min="2" max="2" width="8.7109375" style="0" customWidth="1"/>
    <col min="3" max="3" width="36.7109375" style="0" customWidth="1"/>
    <col min="4" max="6" width="9.140625" style="279" customWidth="1"/>
    <col min="7" max="7" width="9.140625" style="281" customWidth="1"/>
    <col min="8" max="10" width="9.140625" style="279" customWidth="1"/>
    <col min="11" max="11" width="9.140625" style="281" customWidth="1"/>
  </cols>
  <sheetData>
    <row r="1" spans="1:11" ht="15">
      <c r="A1" s="859" t="s">
        <v>969</v>
      </c>
      <c r="B1" s="859"/>
      <c r="C1" s="859"/>
      <c r="D1" s="859"/>
      <c r="E1" s="859"/>
      <c r="F1" s="859"/>
      <c r="G1" s="859"/>
      <c r="H1"/>
      <c r="I1"/>
      <c r="J1"/>
      <c r="K1"/>
    </row>
    <row r="2" spans="1:11" ht="15">
      <c r="A2" s="859" t="s">
        <v>672</v>
      </c>
      <c r="B2" s="859"/>
      <c r="C2" s="859"/>
      <c r="D2" s="859"/>
      <c r="E2" s="859"/>
      <c r="F2" s="859"/>
      <c r="G2" s="859"/>
      <c r="H2"/>
      <c r="I2"/>
      <c r="J2"/>
      <c r="K2"/>
    </row>
    <row r="3" spans="1:11" ht="15">
      <c r="A3" s="46"/>
      <c r="B3" s="46"/>
      <c r="C3" s="46"/>
      <c r="D3" s="465"/>
      <c r="E3" s="465"/>
      <c r="F3" s="465"/>
      <c r="G3" s="465"/>
      <c r="H3" s="465"/>
      <c r="I3" s="465"/>
      <c r="J3" s="465"/>
      <c r="K3" s="465"/>
    </row>
    <row r="4" spans="1:11" ht="15">
      <c r="A4" s="46"/>
      <c r="B4" s="46"/>
      <c r="C4" s="46"/>
      <c r="D4" s="465"/>
      <c r="E4" s="465"/>
      <c r="F4" s="465"/>
      <c r="G4" s="465" t="s">
        <v>671</v>
      </c>
      <c r="H4" s="465"/>
      <c r="I4" s="465"/>
      <c r="J4" s="465"/>
      <c r="K4" s="465" t="s">
        <v>671</v>
      </c>
    </row>
    <row r="5" ht="9" customHeight="1" thickBot="1"/>
    <row r="6" spans="1:11" ht="15" customHeight="1">
      <c r="A6" s="805" t="s">
        <v>504</v>
      </c>
      <c r="B6" s="808" t="s">
        <v>505</v>
      </c>
      <c r="C6" s="811" t="s">
        <v>16</v>
      </c>
      <c r="D6" s="885" t="s">
        <v>968</v>
      </c>
      <c r="E6" s="886"/>
      <c r="F6" s="886"/>
      <c r="G6" s="796" t="s">
        <v>614</v>
      </c>
      <c r="H6" s="885" t="s">
        <v>1123</v>
      </c>
      <c r="I6" s="886"/>
      <c r="J6" s="886"/>
      <c r="K6" s="796" t="s">
        <v>614</v>
      </c>
    </row>
    <row r="7" spans="1:11" ht="25.5" customHeight="1">
      <c r="A7" s="806"/>
      <c r="B7" s="809"/>
      <c r="C7" s="812"/>
      <c r="D7" s="799" t="s">
        <v>804</v>
      </c>
      <c r="E7" s="800"/>
      <c r="F7" s="884"/>
      <c r="G7" s="797"/>
      <c r="H7" s="799" t="s">
        <v>804</v>
      </c>
      <c r="I7" s="800"/>
      <c r="J7" s="884"/>
      <c r="K7" s="797"/>
    </row>
    <row r="8" spans="1:11" ht="15">
      <c r="A8" s="806"/>
      <c r="B8" s="809"/>
      <c r="C8" s="812"/>
      <c r="D8" s="799">
        <v>900070</v>
      </c>
      <c r="E8" s="800"/>
      <c r="F8" s="800"/>
      <c r="G8" s="797"/>
      <c r="H8" s="799">
        <v>900070</v>
      </c>
      <c r="I8" s="800"/>
      <c r="J8" s="800"/>
      <c r="K8" s="797"/>
    </row>
    <row r="9" spans="1:11" ht="18.75" customHeight="1" thickBot="1">
      <c r="A9" s="807"/>
      <c r="B9" s="810"/>
      <c r="C9" s="813"/>
      <c r="D9" s="290" t="s">
        <v>500</v>
      </c>
      <c r="E9" s="289" t="s">
        <v>501</v>
      </c>
      <c r="F9" s="579" t="s">
        <v>502</v>
      </c>
      <c r="G9" s="798"/>
      <c r="H9" s="290" t="s">
        <v>500</v>
      </c>
      <c r="I9" s="289" t="s">
        <v>501</v>
      </c>
      <c r="J9" s="579" t="s">
        <v>502</v>
      </c>
      <c r="K9" s="798"/>
    </row>
    <row r="10" spans="1:11" ht="15">
      <c r="A10" s="13" t="s">
        <v>669</v>
      </c>
      <c r="B10" s="4"/>
      <c r="C10" s="23"/>
      <c r="D10" s="655"/>
      <c r="E10" s="656"/>
      <c r="F10" s="657"/>
      <c r="G10" s="374"/>
      <c r="H10" s="655"/>
      <c r="I10" s="656"/>
      <c r="J10" s="657"/>
      <c r="K10" s="374"/>
    </row>
    <row r="11" spans="1:11" s="44" customFormat="1" ht="15">
      <c r="A11" s="17" t="s">
        <v>986</v>
      </c>
      <c r="B11" s="50" t="s">
        <v>987</v>
      </c>
      <c r="C11" s="52" t="s">
        <v>670</v>
      </c>
      <c r="D11" s="445">
        <v>100000</v>
      </c>
      <c r="E11" s="302"/>
      <c r="F11" s="303"/>
      <c r="G11" s="365">
        <v>100000</v>
      </c>
      <c r="H11" s="445">
        <v>100355</v>
      </c>
      <c r="I11" s="302"/>
      <c r="J11" s="303"/>
      <c r="K11" s="365">
        <v>100355</v>
      </c>
    </row>
    <row r="12" spans="1:11" s="44" customFormat="1" ht="15">
      <c r="A12" s="17" t="s">
        <v>986</v>
      </c>
      <c r="B12" s="50" t="s">
        <v>987</v>
      </c>
      <c r="C12" s="52" t="s">
        <v>944</v>
      </c>
      <c r="D12" s="582">
        <v>42640</v>
      </c>
      <c r="E12" s="302">
        <v>29500</v>
      </c>
      <c r="F12" s="303">
        <v>0</v>
      </c>
      <c r="G12" s="365">
        <v>72140</v>
      </c>
      <c r="H12" s="582">
        <v>87424</v>
      </c>
      <c r="I12" s="302">
        <v>16057</v>
      </c>
      <c r="J12" s="303">
        <v>0</v>
      </c>
      <c r="K12" s="365">
        <v>103481</v>
      </c>
    </row>
    <row r="13" spans="1:11" s="44" customFormat="1" ht="15">
      <c r="A13" s="12"/>
      <c r="B13" s="3"/>
      <c r="C13" s="634" t="s">
        <v>904</v>
      </c>
      <c r="D13" s="533">
        <v>10000</v>
      </c>
      <c r="E13" s="250"/>
      <c r="F13" s="395"/>
      <c r="G13" s="585">
        <v>10000</v>
      </c>
      <c r="H13" s="533">
        <v>21663</v>
      </c>
      <c r="I13" s="250"/>
      <c r="J13" s="395"/>
      <c r="K13" s="585">
        <v>21663</v>
      </c>
    </row>
    <row r="14" spans="1:11" s="44" customFormat="1" ht="25.5">
      <c r="A14" s="12"/>
      <c r="B14" s="3"/>
      <c r="C14" s="634" t="s">
        <v>1034</v>
      </c>
      <c r="D14" s="533">
        <v>220</v>
      </c>
      <c r="E14" s="250"/>
      <c r="F14" s="395"/>
      <c r="G14" s="585">
        <v>220</v>
      </c>
      <c r="H14" s="533">
        <v>220</v>
      </c>
      <c r="I14" s="250"/>
      <c r="J14" s="395"/>
      <c r="K14" s="585">
        <v>220</v>
      </c>
    </row>
    <row r="15" spans="1:11" s="44" customFormat="1" ht="24.75" customHeight="1">
      <c r="A15" s="12"/>
      <c r="B15" s="3"/>
      <c r="C15" s="634" t="s">
        <v>906</v>
      </c>
      <c r="D15" s="533"/>
      <c r="E15" s="250">
        <v>2500</v>
      </c>
      <c r="F15" s="395"/>
      <c r="G15" s="585">
        <v>2500</v>
      </c>
      <c r="H15" s="533"/>
      <c r="I15" s="250">
        <v>0</v>
      </c>
      <c r="J15" s="395"/>
      <c r="K15" s="585">
        <v>0</v>
      </c>
    </row>
    <row r="16" spans="1:11" s="44" customFormat="1" ht="25.5">
      <c r="A16" s="12"/>
      <c r="B16" s="3"/>
      <c r="C16" s="634" t="s">
        <v>907</v>
      </c>
      <c r="D16" s="533"/>
      <c r="E16" s="250">
        <v>2500</v>
      </c>
      <c r="F16" s="395"/>
      <c r="G16" s="585">
        <v>2500</v>
      </c>
      <c r="H16" s="533"/>
      <c r="I16" s="250">
        <v>0</v>
      </c>
      <c r="J16" s="395"/>
      <c r="K16" s="585">
        <v>0</v>
      </c>
    </row>
    <row r="17" spans="1:11" s="44" customFormat="1" ht="15">
      <c r="A17" s="12"/>
      <c r="B17" s="3"/>
      <c r="C17" s="634" t="s">
        <v>908</v>
      </c>
      <c r="D17" s="533"/>
      <c r="E17" s="250">
        <v>1000</v>
      </c>
      <c r="F17" s="395"/>
      <c r="G17" s="585">
        <v>1000</v>
      </c>
      <c r="H17" s="533"/>
      <c r="I17" s="250">
        <v>1000</v>
      </c>
      <c r="J17" s="395"/>
      <c r="K17" s="585">
        <v>1000</v>
      </c>
    </row>
    <row r="18" spans="1:11" s="44" customFormat="1" ht="25.5">
      <c r="A18" s="12"/>
      <c r="B18" s="3"/>
      <c r="C18" s="634" t="s">
        <v>909</v>
      </c>
      <c r="D18" s="533"/>
      <c r="E18" s="250">
        <v>2000</v>
      </c>
      <c r="F18" s="395"/>
      <c r="G18" s="585">
        <v>2000</v>
      </c>
      <c r="H18" s="533"/>
      <c r="I18" s="250">
        <v>2000</v>
      </c>
      <c r="J18" s="395"/>
      <c r="K18" s="585">
        <v>2000</v>
      </c>
    </row>
    <row r="19" spans="1:11" s="44" customFormat="1" ht="15">
      <c r="A19" s="12"/>
      <c r="B19" s="3"/>
      <c r="C19" s="634" t="s">
        <v>910</v>
      </c>
      <c r="D19" s="533">
        <v>6000</v>
      </c>
      <c r="E19" s="250"/>
      <c r="F19" s="395"/>
      <c r="G19" s="585">
        <v>6000</v>
      </c>
      <c r="H19" s="533">
        <v>0</v>
      </c>
      <c r="I19" s="250"/>
      <c r="J19" s="395"/>
      <c r="K19" s="585">
        <v>0</v>
      </c>
    </row>
    <row r="20" spans="1:11" s="44" customFormat="1" ht="15">
      <c r="A20" s="12"/>
      <c r="B20" s="3"/>
      <c r="C20" s="634" t="s">
        <v>1035</v>
      </c>
      <c r="D20" s="533"/>
      <c r="E20" s="250">
        <v>1500</v>
      </c>
      <c r="F20" s="395"/>
      <c r="G20" s="585">
        <v>1500</v>
      </c>
      <c r="H20" s="533"/>
      <c r="I20" s="250">
        <v>0</v>
      </c>
      <c r="J20" s="395"/>
      <c r="K20" s="585">
        <v>0</v>
      </c>
    </row>
    <row r="21" spans="1:11" s="44" customFormat="1" ht="15">
      <c r="A21" s="12"/>
      <c r="B21" s="3"/>
      <c r="C21" s="634" t="s">
        <v>905</v>
      </c>
      <c r="D21" s="533">
        <v>800</v>
      </c>
      <c r="E21" s="250"/>
      <c r="F21" s="395"/>
      <c r="G21" s="585">
        <v>800</v>
      </c>
      <c r="H21" s="533">
        <v>800</v>
      </c>
      <c r="I21" s="250"/>
      <c r="J21" s="395"/>
      <c r="K21" s="585">
        <v>800</v>
      </c>
    </row>
    <row r="22" spans="1:11" s="44" customFormat="1" ht="25.5">
      <c r="A22" s="12"/>
      <c r="B22" s="3"/>
      <c r="C22" s="634" t="s">
        <v>1037</v>
      </c>
      <c r="D22" s="533"/>
      <c r="E22" s="250">
        <v>5000</v>
      </c>
      <c r="F22" s="395"/>
      <c r="G22" s="585">
        <v>5000</v>
      </c>
      <c r="H22" s="533"/>
      <c r="I22" s="250">
        <v>3007</v>
      </c>
      <c r="J22" s="395"/>
      <c r="K22" s="585">
        <v>3007</v>
      </c>
    </row>
    <row r="23" spans="1:11" s="44" customFormat="1" ht="25.5">
      <c r="A23" s="12"/>
      <c r="B23" s="3"/>
      <c r="C23" s="634" t="s">
        <v>1111</v>
      </c>
      <c r="D23" s="533">
        <v>1500</v>
      </c>
      <c r="E23" s="250"/>
      <c r="F23" s="395"/>
      <c r="G23" s="585">
        <v>1500</v>
      </c>
      <c r="H23" s="533">
        <v>1500</v>
      </c>
      <c r="I23" s="250"/>
      <c r="J23" s="395"/>
      <c r="K23" s="585">
        <v>1500</v>
      </c>
    </row>
    <row r="24" spans="1:11" s="44" customFormat="1" ht="15">
      <c r="A24" s="12"/>
      <c r="B24" s="3"/>
      <c r="C24" s="634" t="s">
        <v>1047</v>
      </c>
      <c r="D24" s="533"/>
      <c r="E24" s="250">
        <v>10000</v>
      </c>
      <c r="F24" s="395"/>
      <c r="G24" s="585">
        <v>10000</v>
      </c>
      <c r="H24" s="533"/>
      <c r="I24" s="250">
        <v>0</v>
      </c>
      <c r="J24" s="395"/>
      <c r="K24" s="585">
        <v>0</v>
      </c>
    </row>
    <row r="25" spans="1:11" s="44" customFormat="1" ht="15">
      <c r="A25" s="12"/>
      <c r="B25" s="3"/>
      <c r="C25" s="634" t="s">
        <v>1071</v>
      </c>
      <c r="D25" s="533">
        <v>3000</v>
      </c>
      <c r="E25" s="250"/>
      <c r="F25" s="395"/>
      <c r="G25" s="585">
        <v>3000</v>
      </c>
      <c r="H25" s="533">
        <v>3000</v>
      </c>
      <c r="I25" s="250"/>
      <c r="J25" s="395"/>
      <c r="K25" s="585">
        <v>3000</v>
      </c>
    </row>
    <row r="26" spans="1:11" s="44" customFormat="1" ht="25.5">
      <c r="A26" s="12"/>
      <c r="B26" s="3"/>
      <c r="C26" s="634" t="s">
        <v>1053</v>
      </c>
      <c r="D26" s="533">
        <v>13500</v>
      </c>
      <c r="E26" s="250"/>
      <c r="F26" s="395"/>
      <c r="G26" s="585">
        <v>13500</v>
      </c>
      <c r="H26" s="533">
        <v>0</v>
      </c>
      <c r="I26" s="250"/>
      <c r="J26" s="395"/>
      <c r="K26" s="585">
        <v>0</v>
      </c>
    </row>
    <row r="27" spans="1:11" s="44" customFormat="1" ht="15">
      <c r="A27" s="12"/>
      <c r="B27" s="3"/>
      <c r="C27" s="634" t="s">
        <v>1036</v>
      </c>
      <c r="D27" s="533">
        <v>7620</v>
      </c>
      <c r="E27" s="250"/>
      <c r="F27" s="395"/>
      <c r="G27" s="585">
        <v>7620</v>
      </c>
      <c r="H27" s="533">
        <v>7620</v>
      </c>
      <c r="I27" s="250"/>
      <c r="J27" s="395"/>
      <c r="K27" s="585">
        <v>7620</v>
      </c>
    </row>
    <row r="28" spans="1:11" s="44" customFormat="1" ht="25.5">
      <c r="A28" s="12"/>
      <c r="B28" s="3"/>
      <c r="C28" s="634" t="s">
        <v>886</v>
      </c>
      <c r="D28" s="533"/>
      <c r="E28" s="250">
        <v>5000</v>
      </c>
      <c r="F28" s="395"/>
      <c r="G28" s="585">
        <v>5000</v>
      </c>
      <c r="H28" s="533"/>
      <c r="I28" s="250">
        <v>5000</v>
      </c>
      <c r="J28" s="395"/>
      <c r="K28" s="585">
        <v>5000</v>
      </c>
    </row>
    <row r="29" spans="1:11" s="44" customFormat="1" ht="15">
      <c r="A29" s="12"/>
      <c r="B29" s="3"/>
      <c r="C29" s="634" t="s">
        <v>1139</v>
      </c>
      <c r="D29" s="533"/>
      <c r="E29" s="250"/>
      <c r="F29" s="395"/>
      <c r="G29" s="585">
        <v>0</v>
      </c>
      <c r="H29" s="533">
        <v>0</v>
      </c>
      <c r="I29" s="250"/>
      <c r="J29" s="395"/>
      <c r="K29" s="585">
        <v>0</v>
      </c>
    </row>
    <row r="30" spans="1:11" s="44" customFormat="1" ht="15">
      <c r="A30" s="12"/>
      <c r="B30" s="3"/>
      <c r="C30" s="634" t="s">
        <v>1140</v>
      </c>
      <c r="D30" s="533"/>
      <c r="E30" s="250"/>
      <c r="F30" s="395"/>
      <c r="G30" s="585">
        <v>0</v>
      </c>
      <c r="H30" s="533">
        <v>0</v>
      </c>
      <c r="I30" s="250"/>
      <c r="J30" s="395"/>
      <c r="K30" s="585">
        <v>0</v>
      </c>
    </row>
    <row r="31" spans="1:11" s="44" customFormat="1" ht="25.5">
      <c r="A31" s="12"/>
      <c r="B31" s="3"/>
      <c r="C31" s="634" t="s">
        <v>1142</v>
      </c>
      <c r="D31" s="533"/>
      <c r="E31" s="250"/>
      <c r="F31" s="395"/>
      <c r="G31" s="585">
        <v>0</v>
      </c>
      <c r="H31" s="533">
        <v>0</v>
      </c>
      <c r="I31" s="250"/>
      <c r="J31" s="395"/>
      <c r="K31" s="585">
        <v>0</v>
      </c>
    </row>
    <row r="32" spans="1:11" s="44" customFormat="1" ht="35.25" customHeight="1">
      <c r="A32" s="12"/>
      <c r="B32" s="3"/>
      <c r="C32" s="634" t="s">
        <v>1204</v>
      </c>
      <c r="D32" s="533"/>
      <c r="E32" s="250"/>
      <c r="F32" s="395"/>
      <c r="G32" s="585">
        <v>0</v>
      </c>
      <c r="H32" s="533">
        <v>0</v>
      </c>
      <c r="I32" s="250"/>
      <c r="J32" s="395"/>
      <c r="K32" s="585">
        <v>0</v>
      </c>
    </row>
    <row r="33" spans="1:11" s="44" customFormat="1" ht="38.25">
      <c r="A33" s="12"/>
      <c r="B33" s="3"/>
      <c r="C33" s="634" t="s">
        <v>1205</v>
      </c>
      <c r="D33" s="533"/>
      <c r="E33" s="250"/>
      <c r="F33" s="395"/>
      <c r="G33" s="585">
        <v>0</v>
      </c>
      <c r="H33" s="533">
        <v>36194</v>
      </c>
      <c r="I33" s="250"/>
      <c r="J33" s="395"/>
      <c r="K33" s="585">
        <v>36194</v>
      </c>
    </row>
    <row r="34" spans="1:11" s="44" customFormat="1" ht="57.75" customHeight="1">
      <c r="A34" s="12"/>
      <c r="B34" s="3"/>
      <c r="C34" s="634" t="s">
        <v>1218</v>
      </c>
      <c r="D34" s="533"/>
      <c r="E34" s="250"/>
      <c r="F34" s="395"/>
      <c r="G34" s="585">
        <v>0</v>
      </c>
      <c r="H34" s="533"/>
      <c r="I34" s="250">
        <v>5000</v>
      </c>
      <c r="J34" s="395"/>
      <c r="K34" s="585">
        <v>5000</v>
      </c>
    </row>
    <row r="35" spans="1:11" s="44" customFormat="1" ht="15">
      <c r="A35" s="12"/>
      <c r="B35" s="3"/>
      <c r="C35" s="634" t="s">
        <v>1220</v>
      </c>
      <c r="D35" s="533"/>
      <c r="E35" s="250"/>
      <c r="F35" s="395"/>
      <c r="G35" s="585">
        <v>0</v>
      </c>
      <c r="H35" s="533">
        <v>0</v>
      </c>
      <c r="I35" s="250"/>
      <c r="J35" s="395"/>
      <c r="K35" s="585">
        <v>0</v>
      </c>
    </row>
    <row r="36" spans="1:11" s="44" customFormat="1" ht="25.5">
      <c r="A36" s="12"/>
      <c r="B36" s="3"/>
      <c r="C36" s="634" t="s">
        <v>1225</v>
      </c>
      <c r="D36" s="533"/>
      <c r="E36" s="250"/>
      <c r="F36" s="395"/>
      <c r="G36" s="585">
        <v>0</v>
      </c>
      <c r="H36" s="533">
        <v>2650</v>
      </c>
      <c r="I36" s="250"/>
      <c r="J36" s="395"/>
      <c r="K36" s="585">
        <v>2650</v>
      </c>
    </row>
    <row r="37" spans="1:11" s="44" customFormat="1" ht="63.75">
      <c r="A37" s="12"/>
      <c r="B37" s="3"/>
      <c r="C37" s="634" t="s">
        <v>1226</v>
      </c>
      <c r="D37" s="533"/>
      <c r="E37" s="250"/>
      <c r="F37" s="395"/>
      <c r="G37" s="585">
        <v>0</v>
      </c>
      <c r="H37" s="533">
        <v>0</v>
      </c>
      <c r="I37" s="250"/>
      <c r="J37" s="395"/>
      <c r="K37" s="585">
        <v>0</v>
      </c>
    </row>
    <row r="38" spans="1:11" s="44" customFormat="1" ht="31.5" customHeight="1">
      <c r="A38" s="12"/>
      <c r="B38" s="3"/>
      <c r="C38" s="634" t="s">
        <v>1227</v>
      </c>
      <c r="D38" s="533"/>
      <c r="E38" s="250"/>
      <c r="F38" s="395"/>
      <c r="G38" s="585">
        <v>0</v>
      </c>
      <c r="H38" s="533">
        <v>0</v>
      </c>
      <c r="I38" s="250"/>
      <c r="J38" s="395"/>
      <c r="K38" s="585">
        <v>0</v>
      </c>
    </row>
    <row r="39" spans="1:11" s="44" customFormat="1" ht="25.5">
      <c r="A39" s="12"/>
      <c r="B39" s="3"/>
      <c r="C39" s="634" t="s">
        <v>1228</v>
      </c>
      <c r="D39" s="533"/>
      <c r="E39" s="250"/>
      <c r="F39" s="395"/>
      <c r="G39" s="585">
        <v>0</v>
      </c>
      <c r="H39" s="533">
        <v>0</v>
      </c>
      <c r="I39" s="250"/>
      <c r="J39" s="395"/>
      <c r="K39" s="585">
        <v>0</v>
      </c>
    </row>
    <row r="40" spans="1:11" s="44" customFormat="1" ht="15">
      <c r="A40" s="12"/>
      <c r="B40" s="3"/>
      <c r="C40" s="634" t="s">
        <v>1229</v>
      </c>
      <c r="D40" s="533"/>
      <c r="E40" s="250"/>
      <c r="F40" s="395"/>
      <c r="G40" s="585">
        <v>0</v>
      </c>
      <c r="H40" s="533">
        <v>0</v>
      </c>
      <c r="I40" s="250"/>
      <c r="J40" s="395"/>
      <c r="K40" s="585">
        <v>0</v>
      </c>
    </row>
    <row r="41" spans="1:11" s="44" customFormat="1" ht="54.75" customHeight="1">
      <c r="A41" s="12"/>
      <c r="B41" s="3"/>
      <c r="C41" s="634" t="s">
        <v>1246</v>
      </c>
      <c r="D41" s="533"/>
      <c r="E41" s="250"/>
      <c r="F41" s="395"/>
      <c r="G41" s="585">
        <v>0</v>
      </c>
      <c r="H41" s="533">
        <v>0</v>
      </c>
      <c r="I41" s="250"/>
      <c r="J41" s="395"/>
      <c r="K41" s="585">
        <v>0</v>
      </c>
    </row>
    <row r="42" spans="1:11" s="44" customFormat="1" ht="25.5">
      <c r="A42" s="12"/>
      <c r="B42" s="3"/>
      <c r="C42" s="634" t="s">
        <v>1247</v>
      </c>
      <c r="D42" s="533"/>
      <c r="E42" s="250"/>
      <c r="F42" s="395"/>
      <c r="G42" s="585">
        <v>0</v>
      </c>
      <c r="H42" s="533">
        <v>0</v>
      </c>
      <c r="I42" s="250"/>
      <c r="J42" s="395"/>
      <c r="K42" s="585">
        <v>0</v>
      </c>
    </row>
    <row r="43" spans="1:11" s="44" customFormat="1" ht="51">
      <c r="A43" s="12"/>
      <c r="B43" s="3"/>
      <c r="C43" s="634" t="s">
        <v>1248</v>
      </c>
      <c r="D43" s="533"/>
      <c r="E43" s="250"/>
      <c r="F43" s="395"/>
      <c r="G43" s="585">
        <v>0</v>
      </c>
      <c r="H43" s="533">
        <v>0</v>
      </c>
      <c r="I43" s="250"/>
      <c r="J43" s="395"/>
      <c r="K43" s="585">
        <v>0</v>
      </c>
    </row>
    <row r="44" spans="1:11" s="44" customFormat="1" ht="26.25" customHeight="1">
      <c r="A44" s="12"/>
      <c r="B44" s="3"/>
      <c r="C44" s="634" t="s">
        <v>1281</v>
      </c>
      <c r="D44" s="533"/>
      <c r="E44" s="250"/>
      <c r="F44" s="395"/>
      <c r="G44" s="585">
        <v>0</v>
      </c>
      <c r="H44" s="533">
        <v>0</v>
      </c>
      <c r="I44" s="250"/>
      <c r="J44" s="395"/>
      <c r="K44" s="585">
        <v>0</v>
      </c>
    </row>
    <row r="45" spans="1:11" s="44" customFormat="1" ht="25.5">
      <c r="A45" s="12"/>
      <c r="B45" s="3"/>
      <c r="C45" s="634" t="s">
        <v>1282</v>
      </c>
      <c r="D45" s="533"/>
      <c r="E45" s="250"/>
      <c r="F45" s="395"/>
      <c r="G45" s="585">
        <v>0</v>
      </c>
      <c r="H45" s="533">
        <v>0</v>
      </c>
      <c r="I45" s="250"/>
      <c r="J45" s="395"/>
      <c r="K45" s="585">
        <v>0</v>
      </c>
    </row>
    <row r="46" spans="1:11" s="44" customFormat="1" ht="15">
      <c r="A46" s="12"/>
      <c r="B46" s="3"/>
      <c r="C46" s="634" t="s">
        <v>1283</v>
      </c>
      <c r="D46" s="295"/>
      <c r="E46" s="296"/>
      <c r="F46" s="395"/>
      <c r="G46" s="585">
        <v>0</v>
      </c>
      <c r="H46" s="295">
        <v>0</v>
      </c>
      <c r="I46" s="296"/>
      <c r="J46" s="395"/>
      <c r="K46" s="585">
        <v>0</v>
      </c>
    </row>
    <row r="47" spans="1:11" s="44" customFormat="1" ht="38.25">
      <c r="A47" s="12"/>
      <c r="B47" s="3"/>
      <c r="C47" s="634" t="s">
        <v>1284</v>
      </c>
      <c r="D47" s="297"/>
      <c r="E47" s="298"/>
      <c r="F47" s="397"/>
      <c r="G47" s="585">
        <v>0</v>
      </c>
      <c r="H47" s="297"/>
      <c r="I47" s="298">
        <v>50</v>
      </c>
      <c r="J47" s="397"/>
      <c r="K47" s="585">
        <v>50</v>
      </c>
    </row>
    <row r="48" spans="1:11" s="44" customFormat="1" ht="24.75" customHeight="1">
      <c r="A48" s="12"/>
      <c r="B48" s="3"/>
      <c r="C48" s="634" t="s">
        <v>1285</v>
      </c>
      <c r="D48" s="297"/>
      <c r="E48" s="298"/>
      <c r="F48" s="397"/>
      <c r="G48" s="585">
        <v>0</v>
      </c>
      <c r="H48" s="297">
        <v>0</v>
      </c>
      <c r="I48" s="298"/>
      <c r="J48" s="397"/>
      <c r="K48" s="585">
        <v>0</v>
      </c>
    </row>
    <row r="49" spans="1:11" s="44" customFormat="1" ht="24.75" customHeight="1">
      <c r="A49" s="12"/>
      <c r="B49" s="3"/>
      <c r="C49" s="634" t="s">
        <v>1288</v>
      </c>
      <c r="D49" s="297"/>
      <c r="E49" s="298"/>
      <c r="F49" s="397"/>
      <c r="G49" s="585"/>
      <c r="H49" s="297">
        <v>0</v>
      </c>
      <c r="I49" s="298"/>
      <c r="J49" s="397"/>
      <c r="K49" s="585">
        <v>0</v>
      </c>
    </row>
    <row r="50" spans="1:11" s="44" customFormat="1" ht="24.75" customHeight="1">
      <c r="A50" s="12"/>
      <c r="B50" s="3"/>
      <c r="C50" s="634" t="s">
        <v>1306</v>
      </c>
      <c r="D50" s="297"/>
      <c r="E50" s="298"/>
      <c r="F50" s="397"/>
      <c r="G50" s="585"/>
      <c r="H50" s="297">
        <v>491</v>
      </c>
      <c r="I50" s="298"/>
      <c r="J50" s="397"/>
      <c r="K50" s="585">
        <v>491</v>
      </c>
    </row>
    <row r="51" spans="1:11" s="44" customFormat="1" ht="24.75" customHeight="1">
      <c r="A51" s="12"/>
      <c r="B51" s="3"/>
      <c r="C51" s="634" t="s">
        <v>1307</v>
      </c>
      <c r="D51" s="297"/>
      <c r="E51" s="298"/>
      <c r="F51" s="397"/>
      <c r="G51" s="585"/>
      <c r="H51" s="297">
        <v>9857</v>
      </c>
      <c r="I51" s="298"/>
      <c r="J51" s="397"/>
      <c r="K51" s="585">
        <v>9857</v>
      </c>
    </row>
    <row r="52" spans="1:11" s="44" customFormat="1" ht="24.75" customHeight="1">
      <c r="A52" s="12"/>
      <c r="B52" s="3"/>
      <c r="C52" s="634" t="s">
        <v>1310</v>
      </c>
      <c r="D52" s="297"/>
      <c r="E52" s="298"/>
      <c r="F52" s="397"/>
      <c r="G52" s="585"/>
      <c r="H52" s="297">
        <v>0</v>
      </c>
      <c r="I52" s="298"/>
      <c r="J52" s="397"/>
      <c r="K52" s="585">
        <v>0</v>
      </c>
    </row>
    <row r="53" spans="1:11" s="44" customFormat="1" ht="24.75" customHeight="1">
      <c r="A53" s="12"/>
      <c r="B53" s="3"/>
      <c r="C53" s="634" t="s">
        <v>1312</v>
      </c>
      <c r="D53" s="297"/>
      <c r="E53" s="298"/>
      <c r="F53" s="397"/>
      <c r="G53" s="585"/>
      <c r="H53" s="297"/>
      <c r="I53" s="298"/>
      <c r="J53" s="397"/>
      <c r="K53" s="585">
        <v>0</v>
      </c>
    </row>
    <row r="54" spans="1:11" s="44" customFormat="1" ht="24.75" customHeight="1">
      <c r="A54" s="12"/>
      <c r="B54" s="3"/>
      <c r="C54" s="634" t="s">
        <v>1315</v>
      </c>
      <c r="D54" s="297"/>
      <c r="E54" s="298"/>
      <c r="F54" s="397"/>
      <c r="G54" s="585"/>
      <c r="H54" s="297">
        <v>3429</v>
      </c>
      <c r="I54" s="298"/>
      <c r="J54" s="397"/>
      <c r="K54" s="585">
        <v>3429</v>
      </c>
    </row>
    <row r="55" spans="1:11" s="44" customFormat="1" ht="24.75" customHeight="1">
      <c r="A55" s="12"/>
      <c r="B55" s="3"/>
      <c r="C55" s="634" t="s">
        <v>1317</v>
      </c>
      <c r="D55" s="297"/>
      <c r="E55" s="298"/>
      <c r="F55" s="397"/>
      <c r="G55" s="585"/>
      <c r="H55" s="297">
        <v>0</v>
      </c>
      <c r="I55" s="298"/>
      <c r="J55" s="397"/>
      <c r="K55" s="585">
        <v>0</v>
      </c>
    </row>
    <row r="56" spans="1:11" s="44" customFormat="1" ht="25.5">
      <c r="A56" s="12"/>
      <c r="B56" s="3"/>
      <c r="C56" s="634" t="s">
        <v>1320</v>
      </c>
      <c r="D56" s="297"/>
      <c r="E56" s="298"/>
      <c r="F56" s="397"/>
      <c r="G56" s="585">
        <v>0</v>
      </c>
      <c r="H56" s="297">
        <v>0</v>
      </c>
      <c r="I56" s="298"/>
      <c r="J56" s="397"/>
      <c r="K56" s="585">
        <v>0</v>
      </c>
    </row>
    <row r="57" spans="1:11" ht="15.75" thickBot="1">
      <c r="A57" s="11"/>
      <c r="B57" s="1"/>
      <c r="C57" s="19"/>
      <c r="D57" s="623"/>
      <c r="E57" s="311"/>
      <c r="F57" s="403"/>
      <c r="G57" s="585">
        <v>0</v>
      </c>
      <c r="H57" s="623"/>
      <c r="I57" s="311"/>
      <c r="J57" s="403"/>
      <c r="K57" s="585">
        <v>0</v>
      </c>
    </row>
    <row r="58" spans="1:11" ht="18" customHeight="1" thickBot="1">
      <c r="A58" s="255" t="s">
        <v>986</v>
      </c>
      <c r="B58" s="256" t="s">
        <v>987</v>
      </c>
      <c r="C58" s="258" t="s">
        <v>673</v>
      </c>
      <c r="D58" s="464">
        <v>142640</v>
      </c>
      <c r="E58" s="307">
        <v>29500</v>
      </c>
      <c r="F58" s="307">
        <v>0</v>
      </c>
      <c r="G58" s="378">
        <v>172140</v>
      </c>
      <c r="H58" s="464">
        <v>187779</v>
      </c>
      <c r="I58" s="307">
        <v>16057</v>
      </c>
      <c r="J58" s="307">
        <v>0</v>
      </c>
      <c r="K58" s="378">
        <v>203836</v>
      </c>
    </row>
  </sheetData>
  <sheetProtection/>
  <mergeCells count="13">
    <mergeCell ref="H7:J7"/>
    <mergeCell ref="H6:J6"/>
    <mergeCell ref="D6:F6"/>
    <mergeCell ref="G6:G9"/>
    <mergeCell ref="D7:F7"/>
    <mergeCell ref="K6:K9"/>
    <mergeCell ref="D8:F8"/>
    <mergeCell ref="H8:J8"/>
    <mergeCell ref="A1:G1"/>
    <mergeCell ref="A2:G2"/>
    <mergeCell ref="A6:A9"/>
    <mergeCell ref="B6:B9"/>
    <mergeCell ref="C6:C9"/>
  </mergeCells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scale="70" r:id="rId1"/>
  <headerFooter>
    <oddHeader>&amp;R&amp;"Times New Roman,Normál"&amp;10 9. számú  melléklet</oddHeader>
    <oddFooter>&amp;L&amp;"Times New Roman,Normál"&amp;10&amp;F&amp;R&amp;"Times New Roman,Normál"&amp;10&amp;P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M25"/>
  <sheetViews>
    <sheetView zoomScalePageLayoutView="0" workbookViewId="0" topLeftCell="A1">
      <pane xSplit="2" ySplit="9" topLeftCell="AF10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AN1" sqref="AN1:CA16384"/>
    </sheetView>
  </sheetViews>
  <sheetFormatPr defaultColWidth="9.140625" defaultRowHeight="12.75" customHeight="1"/>
  <cols>
    <col min="1" max="1" width="6.00390625" style="87" customWidth="1"/>
    <col min="2" max="2" width="30.7109375" style="87" customWidth="1"/>
    <col min="3" max="18" width="9.140625" style="87" customWidth="1"/>
    <col min="19" max="19" width="10.7109375" style="87" customWidth="1"/>
    <col min="20" max="37" width="9.140625" style="87" customWidth="1"/>
    <col min="38" max="38" width="10.7109375" style="87" customWidth="1"/>
    <col min="39" max="16384" width="9.140625" style="87" customWidth="1"/>
  </cols>
  <sheetData>
    <row r="1" spans="1:38" ht="15" customHeight="1">
      <c r="A1" s="887" t="s">
        <v>972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 t="s">
        <v>972</v>
      </c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887"/>
    </row>
    <row r="2" spans="1:38" ht="15" customHeight="1">
      <c r="A2" s="887" t="s">
        <v>927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 t="s">
        <v>927</v>
      </c>
      <c r="U2" s="887"/>
      <c r="V2" s="887"/>
      <c r="W2" s="887"/>
      <c r="X2" s="887"/>
      <c r="Y2" s="887"/>
      <c r="Z2" s="887"/>
      <c r="AA2" s="887"/>
      <c r="AB2" s="887"/>
      <c r="AC2" s="887"/>
      <c r="AD2" s="887"/>
      <c r="AE2" s="887"/>
      <c r="AF2" s="887"/>
      <c r="AG2" s="887"/>
      <c r="AH2" s="887"/>
      <c r="AI2" s="887"/>
      <c r="AJ2" s="887"/>
      <c r="AK2" s="887"/>
      <c r="AL2" s="887"/>
    </row>
    <row r="3" spans="1:38" ht="1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9:38" ht="15" customHeight="1">
      <c r="S4" s="220" t="s">
        <v>671</v>
      </c>
      <c r="AL4" s="220" t="s">
        <v>671</v>
      </c>
    </row>
    <row r="5" ht="9" customHeight="1" thickBot="1"/>
    <row r="6" spans="1:38" ht="18" customHeight="1">
      <c r="A6" s="836" t="s">
        <v>600</v>
      </c>
      <c r="B6" s="843" t="s">
        <v>753</v>
      </c>
      <c r="C6" s="771" t="s">
        <v>968</v>
      </c>
      <c r="D6" s="772"/>
      <c r="E6" s="772"/>
      <c r="F6" s="772"/>
      <c r="G6" s="772"/>
      <c r="H6" s="772"/>
      <c r="I6" s="772"/>
      <c r="J6" s="773"/>
      <c r="K6" s="771" t="s">
        <v>968</v>
      </c>
      <c r="L6" s="772"/>
      <c r="M6" s="772"/>
      <c r="N6" s="772"/>
      <c r="O6" s="772"/>
      <c r="P6" s="772"/>
      <c r="Q6" s="772"/>
      <c r="R6" s="773"/>
      <c r="S6" s="823" t="s">
        <v>601</v>
      </c>
      <c r="T6" s="771" t="s">
        <v>1123</v>
      </c>
      <c r="U6" s="772"/>
      <c r="V6" s="772"/>
      <c r="W6" s="772"/>
      <c r="X6" s="772"/>
      <c r="Y6" s="772"/>
      <c r="Z6" s="772"/>
      <c r="AA6" s="772"/>
      <c r="AB6" s="773"/>
      <c r="AC6" s="771" t="s">
        <v>1123</v>
      </c>
      <c r="AD6" s="772"/>
      <c r="AE6" s="772"/>
      <c r="AF6" s="772"/>
      <c r="AG6" s="772"/>
      <c r="AH6" s="772"/>
      <c r="AI6" s="772"/>
      <c r="AJ6" s="772"/>
      <c r="AK6" s="773"/>
      <c r="AL6" s="823" t="s">
        <v>601</v>
      </c>
    </row>
    <row r="7" spans="1:38" ht="27" customHeight="1">
      <c r="A7" s="837"/>
      <c r="B7" s="844"/>
      <c r="C7" s="215" t="s">
        <v>749</v>
      </c>
      <c r="D7" s="206" t="s">
        <v>750</v>
      </c>
      <c r="E7" s="206" t="s">
        <v>751</v>
      </c>
      <c r="F7" s="206" t="s">
        <v>752</v>
      </c>
      <c r="G7" s="237" t="s">
        <v>757</v>
      </c>
      <c r="H7" s="237" t="s">
        <v>758</v>
      </c>
      <c r="I7" s="45" t="s">
        <v>759</v>
      </c>
      <c r="J7" s="840" t="s">
        <v>614</v>
      </c>
      <c r="K7" s="215" t="s">
        <v>749</v>
      </c>
      <c r="L7" s="206" t="s">
        <v>750</v>
      </c>
      <c r="M7" s="206" t="s">
        <v>751</v>
      </c>
      <c r="N7" s="206" t="s">
        <v>752</v>
      </c>
      <c r="O7" s="237" t="s">
        <v>757</v>
      </c>
      <c r="P7" s="237" t="s">
        <v>758</v>
      </c>
      <c r="Q7" s="45" t="s">
        <v>759</v>
      </c>
      <c r="R7" s="840" t="s">
        <v>760</v>
      </c>
      <c r="S7" s="824"/>
      <c r="T7" s="215" t="s">
        <v>749</v>
      </c>
      <c r="U7" s="206" t="s">
        <v>750</v>
      </c>
      <c r="V7" s="206" t="s">
        <v>751</v>
      </c>
      <c r="W7" s="206" t="s">
        <v>752</v>
      </c>
      <c r="X7" s="237" t="s">
        <v>757</v>
      </c>
      <c r="Y7" s="237" t="s">
        <v>758</v>
      </c>
      <c r="Z7" s="45" t="s">
        <v>1134</v>
      </c>
      <c r="AA7" s="45" t="s">
        <v>759</v>
      </c>
      <c r="AB7" s="840" t="s">
        <v>614</v>
      </c>
      <c r="AC7" s="215" t="s">
        <v>749</v>
      </c>
      <c r="AD7" s="206" t="s">
        <v>750</v>
      </c>
      <c r="AE7" s="206" t="s">
        <v>751</v>
      </c>
      <c r="AF7" s="206" t="s">
        <v>752</v>
      </c>
      <c r="AG7" s="237" t="s">
        <v>757</v>
      </c>
      <c r="AH7" s="237" t="s">
        <v>758</v>
      </c>
      <c r="AI7" s="45" t="s">
        <v>1134</v>
      </c>
      <c r="AJ7" s="45" t="s">
        <v>759</v>
      </c>
      <c r="AK7" s="840" t="s">
        <v>760</v>
      </c>
      <c r="AL7" s="824"/>
    </row>
    <row r="8" spans="1:38" s="238" customFormat="1" ht="15" customHeight="1">
      <c r="A8" s="837"/>
      <c r="B8" s="844"/>
      <c r="C8" s="215" t="s">
        <v>415</v>
      </c>
      <c r="D8" s="206" t="s">
        <v>421</v>
      </c>
      <c r="E8" s="206" t="s">
        <v>449</v>
      </c>
      <c r="F8" s="206" t="s">
        <v>457</v>
      </c>
      <c r="G8" s="206" t="s">
        <v>462</v>
      </c>
      <c r="H8" s="206" t="s">
        <v>466</v>
      </c>
      <c r="I8" s="206" t="s">
        <v>487</v>
      </c>
      <c r="J8" s="840"/>
      <c r="K8" s="215" t="s">
        <v>415</v>
      </c>
      <c r="L8" s="206" t="s">
        <v>421</v>
      </c>
      <c r="M8" s="206" t="s">
        <v>449</v>
      </c>
      <c r="N8" s="206" t="s">
        <v>457</v>
      </c>
      <c r="O8" s="206" t="s">
        <v>462</v>
      </c>
      <c r="P8" s="206" t="s">
        <v>466</v>
      </c>
      <c r="Q8" s="206" t="s">
        <v>487</v>
      </c>
      <c r="R8" s="840"/>
      <c r="S8" s="824"/>
      <c r="T8" s="215" t="s">
        <v>415</v>
      </c>
      <c r="U8" s="206" t="s">
        <v>421</v>
      </c>
      <c r="V8" s="206" t="s">
        <v>449</v>
      </c>
      <c r="W8" s="206" t="s">
        <v>457</v>
      </c>
      <c r="X8" s="206" t="s">
        <v>462</v>
      </c>
      <c r="Y8" s="206" t="s">
        <v>466</v>
      </c>
      <c r="Z8" s="206" t="s">
        <v>487</v>
      </c>
      <c r="AA8" s="206" t="s">
        <v>487</v>
      </c>
      <c r="AB8" s="840"/>
      <c r="AC8" s="215" t="s">
        <v>415</v>
      </c>
      <c r="AD8" s="206" t="s">
        <v>421</v>
      </c>
      <c r="AE8" s="206" t="s">
        <v>449</v>
      </c>
      <c r="AF8" s="206" t="s">
        <v>457</v>
      </c>
      <c r="AG8" s="206" t="s">
        <v>462</v>
      </c>
      <c r="AH8" s="206" t="s">
        <v>466</v>
      </c>
      <c r="AI8" s="206" t="s">
        <v>487</v>
      </c>
      <c r="AJ8" s="206" t="s">
        <v>487</v>
      </c>
      <c r="AK8" s="840"/>
      <c r="AL8" s="824"/>
    </row>
    <row r="9" spans="1:38" ht="15" customHeight="1" thickBot="1">
      <c r="A9" s="888"/>
      <c r="B9" s="889"/>
      <c r="C9" s="831" t="s">
        <v>575</v>
      </c>
      <c r="D9" s="832"/>
      <c r="E9" s="832"/>
      <c r="F9" s="832"/>
      <c r="G9" s="832"/>
      <c r="H9" s="832"/>
      <c r="I9" s="832"/>
      <c r="J9" s="841"/>
      <c r="K9" s="831" t="s">
        <v>576</v>
      </c>
      <c r="L9" s="832"/>
      <c r="M9" s="832"/>
      <c r="N9" s="832"/>
      <c r="O9" s="832"/>
      <c r="P9" s="832"/>
      <c r="Q9" s="832"/>
      <c r="R9" s="841"/>
      <c r="S9" s="825"/>
      <c r="T9" s="831" t="s">
        <v>575</v>
      </c>
      <c r="U9" s="832"/>
      <c r="V9" s="832"/>
      <c r="W9" s="832"/>
      <c r="X9" s="832"/>
      <c r="Y9" s="832"/>
      <c r="Z9" s="832"/>
      <c r="AA9" s="832"/>
      <c r="AB9" s="841"/>
      <c r="AC9" s="831" t="s">
        <v>576</v>
      </c>
      <c r="AD9" s="832"/>
      <c r="AE9" s="832"/>
      <c r="AF9" s="832"/>
      <c r="AG9" s="832"/>
      <c r="AH9" s="832"/>
      <c r="AI9" s="832"/>
      <c r="AJ9" s="832"/>
      <c r="AK9" s="841"/>
      <c r="AL9" s="825"/>
    </row>
    <row r="10" spans="1:38" ht="17.25" customHeight="1">
      <c r="A10" s="123" t="s">
        <v>578</v>
      </c>
      <c r="B10" s="659" t="s">
        <v>679</v>
      </c>
      <c r="C10" s="222">
        <v>4183</v>
      </c>
      <c r="D10" s="224">
        <v>0</v>
      </c>
      <c r="E10" s="224">
        <v>109759</v>
      </c>
      <c r="F10" s="224">
        <v>0</v>
      </c>
      <c r="G10" s="224">
        <v>0</v>
      </c>
      <c r="H10" s="224">
        <v>0</v>
      </c>
      <c r="I10" s="224">
        <v>523989</v>
      </c>
      <c r="J10" s="224">
        <v>637931</v>
      </c>
      <c r="K10" s="222">
        <v>0</v>
      </c>
      <c r="L10" s="224">
        <v>0</v>
      </c>
      <c r="M10" s="224">
        <v>2241</v>
      </c>
      <c r="N10" s="224">
        <v>0</v>
      </c>
      <c r="O10" s="224">
        <v>0</v>
      </c>
      <c r="P10" s="224">
        <v>0</v>
      </c>
      <c r="Q10" s="224">
        <v>36665</v>
      </c>
      <c r="R10" s="224">
        <v>38906</v>
      </c>
      <c r="S10" s="242">
        <v>676837</v>
      </c>
      <c r="T10" s="222">
        <v>12530</v>
      </c>
      <c r="U10" s="224">
        <v>0</v>
      </c>
      <c r="V10" s="224">
        <v>109759</v>
      </c>
      <c r="W10" s="224">
        <v>0</v>
      </c>
      <c r="X10" s="224">
        <v>794</v>
      </c>
      <c r="Y10" s="224">
        <v>252</v>
      </c>
      <c r="Z10" s="224">
        <v>2845</v>
      </c>
      <c r="AA10" s="224">
        <v>585459</v>
      </c>
      <c r="AB10" s="224">
        <v>711639</v>
      </c>
      <c r="AC10" s="222">
        <v>2070</v>
      </c>
      <c r="AD10" s="224">
        <v>0</v>
      </c>
      <c r="AE10" s="224">
        <v>2241</v>
      </c>
      <c r="AF10" s="224">
        <v>0</v>
      </c>
      <c r="AG10" s="224">
        <v>0</v>
      </c>
      <c r="AH10" s="224">
        <v>0</v>
      </c>
      <c r="AI10" s="224">
        <v>0</v>
      </c>
      <c r="AJ10" s="224">
        <v>37310</v>
      </c>
      <c r="AK10" s="224">
        <v>41621</v>
      </c>
      <c r="AL10" s="242">
        <v>753260</v>
      </c>
    </row>
    <row r="11" spans="1:38" ht="17.25" customHeight="1">
      <c r="A11" s="221" t="s">
        <v>579</v>
      </c>
      <c r="B11" s="233" t="s">
        <v>1118</v>
      </c>
      <c r="C11" s="222">
        <v>1097075</v>
      </c>
      <c r="D11" s="224">
        <v>0</v>
      </c>
      <c r="E11" s="224">
        <v>83670</v>
      </c>
      <c r="F11" s="224">
        <v>0</v>
      </c>
      <c r="G11" s="224">
        <v>0</v>
      </c>
      <c r="H11" s="224">
        <v>0</v>
      </c>
      <c r="I11" s="224">
        <v>11023</v>
      </c>
      <c r="J11" s="224">
        <v>1191768</v>
      </c>
      <c r="K11" s="222">
        <v>0</v>
      </c>
      <c r="L11" s="224">
        <v>0</v>
      </c>
      <c r="M11" s="224">
        <v>0</v>
      </c>
      <c r="N11" s="224">
        <v>0</v>
      </c>
      <c r="O11" s="224">
        <v>0</v>
      </c>
      <c r="P11" s="224">
        <v>0</v>
      </c>
      <c r="Q11" s="224">
        <v>0</v>
      </c>
      <c r="R11" s="224">
        <v>0</v>
      </c>
      <c r="S11" s="242">
        <v>1191768</v>
      </c>
      <c r="T11" s="222">
        <v>1161575</v>
      </c>
      <c r="U11" s="224">
        <v>0</v>
      </c>
      <c r="V11" s="224">
        <v>90000</v>
      </c>
      <c r="W11" s="224">
        <v>0</v>
      </c>
      <c r="X11" s="224">
        <v>2000</v>
      </c>
      <c r="Y11" s="224">
        <v>0</v>
      </c>
      <c r="Z11" s="224">
        <v>9554</v>
      </c>
      <c r="AA11" s="224">
        <v>39883</v>
      </c>
      <c r="AB11" s="224">
        <v>1303012</v>
      </c>
      <c r="AC11" s="222">
        <v>0</v>
      </c>
      <c r="AD11" s="224">
        <v>0</v>
      </c>
      <c r="AE11" s="224">
        <v>0</v>
      </c>
      <c r="AF11" s="224">
        <v>0</v>
      </c>
      <c r="AG11" s="224">
        <v>0</v>
      </c>
      <c r="AH11" s="224">
        <v>0</v>
      </c>
      <c r="AI11" s="224">
        <v>0</v>
      </c>
      <c r="AJ11" s="224">
        <v>0</v>
      </c>
      <c r="AK11" s="224">
        <v>0</v>
      </c>
      <c r="AL11" s="242">
        <v>1303012</v>
      </c>
    </row>
    <row r="12" spans="1:38" ht="17.25" customHeight="1">
      <c r="A12" s="221" t="s">
        <v>580</v>
      </c>
      <c r="B12" s="233" t="s">
        <v>754</v>
      </c>
      <c r="C12" s="222">
        <v>18230</v>
      </c>
      <c r="D12" s="224">
        <v>0</v>
      </c>
      <c r="E12" s="224">
        <v>50000</v>
      </c>
      <c r="F12" s="224">
        <v>0</v>
      </c>
      <c r="G12" s="224">
        <v>0</v>
      </c>
      <c r="H12" s="224">
        <v>0</v>
      </c>
      <c r="I12" s="224">
        <v>832483</v>
      </c>
      <c r="J12" s="224">
        <v>900713</v>
      </c>
      <c r="K12" s="222">
        <v>0</v>
      </c>
      <c r="L12" s="224">
        <v>0</v>
      </c>
      <c r="M12" s="224">
        <v>423932</v>
      </c>
      <c r="N12" s="224">
        <v>0</v>
      </c>
      <c r="O12" s="224">
        <v>0</v>
      </c>
      <c r="P12" s="224">
        <v>0</v>
      </c>
      <c r="Q12" s="224">
        <v>0</v>
      </c>
      <c r="R12" s="224">
        <v>423932</v>
      </c>
      <c r="S12" s="242">
        <v>1324645</v>
      </c>
      <c r="T12" s="222">
        <v>53980</v>
      </c>
      <c r="U12" s="224">
        <v>0</v>
      </c>
      <c r="V12" s="224">
        <v>50000</v>
      </c>
      <c r="W12" s="224">
        <v>0</v>
      </c>
      <c r="X12" s="224">
        <v>0</v>
      </c>
      <c r="Y12" s="224">
        <v>0</v>
      </c>
      <c r="Z12" s="224">
        <v>1454</v>
      </c>
      <c r="AA12" s="224">
        <v>990463</v>
      </c>
      <c r="AB12" s="224">
        <v>1095897</v>
      </c>
      <c r="AC12" s="222">
        <v>0</v>
      </c>
      <c r="AD12" s="224">
        <v>0</v>
      </c>
      <c r="AE12" s="224">
        <v>495012</v>
      </c>
      <c r="AF12" s="224">
        <v>0</v>
      </c>
      <c r="AG12" s="224">
        <v>0</v>
      </c>
      <c r="AH12" s="224">
        <v>0</v>
      </c>
      <c r="AI12" s="224">
        <v>81288</v>
      </c>
      <c r="AJ12" s="224">
        <v>0</v>
      </c>
      <c r="AK12" s="224">
        <v>576300</v>
      </c>
      <c r="AL12" s="242">
        <v>1672197</v>
      </c>
    </row>
    <row r="13" spans="1:38" ht="17.25" customHeight="1">
      <c r="A13" s="226" t="s">
        <v>869</v>
      </c>
      <c r="B13" s="234" t="s">
        <v>682</v>
      </c>
      <c r="C13" s="129">
        <v>0</v>
      </c>
      <c r="D13" s="130">
        <v>0</v>
      </c>
      <c r="E13" s="229">
        <v>400000</v>
      </c>
      <c r="F13" s="229">
        <v>0</v>
      </c>
      <c r="G13" s="229">
        <v>0</v>
      </c>
      <c r="H13" s="229">
        <v>0</v>
      </c>
      <c r="I13" s="229">
        <v>427719</v>
      </c>
      <c r="J13" s="229">
        <v>827719</v>
      </c>
      <c r="K13" s="228">
        <v>0</v>
      </c>
      <c r="L13" s="229">
        <v>0</v>
      </c>
      <c r="M13" s="229">
        <v>0</v>
      </c>
      <c r="N13" s="229">
        <v>0</v>
      </c>
      <c r="O13" s="229">
        <v>0</v>
      </c>
      <c r="P13" s="229">
        <v>0</v>
      </c>
      <c r="Q13" s="229">
        <v>0</v>
      </c>
      <c r="R13" s="229">
        <v>0</v>
      </c>
      <c r="S13" s="242">
        <v>827719</v>
      </c>
      <c r="T13" s="129">
        <v>343</v>
      </c>
      <c r="U13" s="130">
        <v>0</v>
      </c>
      <c r="V13" s="229">
        <v>380200</v>
      </c>
      <c r="W13" s="229">
        <v>0</v>
      </c>
      <c r="X13" s="229">
        <v>0</v>
      </c>
      <c r="Y13" s="229">
        <v>0</v>
      </c>
      <c r="Z13" s="229">
        <v>124</v>
      </c>
      <c r="AA13" s="229">
        <v>497290</v>
      </c>
      <c r="AB13" s="229">
        <v>877957</v>
      </c>
      <c r="AC13" s="228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>
        <v>0</v>
      </c>
      <c r="AK13" s="229">
        <v>0</v>
      </c>
      <c r="AL13" s="242">
        <v>877957</v>
      </c>
    </row>
    <row r="14" spans="1:38" ht="17.25" customHeight="1">
      <c r="A14" s="226" t="s">
        <v>870</v>
      </c>
      <c r="B14" s="234" t="s">
        <v>683</v>
      </c>
      <c r="C14" s="129">
        <v>0</v>
      </c>
      <c r="D14" s="130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8">
        <v>188</v>
      </c>
      <c r="L14" s="229">
        <v>0</v>
      </c>
      <c r="M14" s="229">
        <v>1300</v>
      </c>
      <c r="N14" s="229">
        <v>0</v>
      </c>
      <c r="O14" s="229">
        <v>0</v>
      </c>
      <c r="P14" s="229">
        <v>0</v>
      </c>
      <c r="Q14" s="229">
        <v>46685</v>
      </c>
      <c r="R14" s="229">
        <v>48173</v>
      </c>
      <c r="S14" s="242">
        <v>48173</v>
      </c>
      <c r="T14" s="129">
        <v>0</v>
      </c>
      <c r="U14" s="130"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v>0</v>
      </c>
      <c r="AA14" s="229">
        <v>0</v>
      </c>
      <c r="AB14" s="229">
        <v>0</v>
      </c>
      <c r="AC14" s="228">
        <v>3548</v>
      </c>
      <c r="AD14" s="229">
        <v>0</v>
      </c>
      <c r="AE14" s="229">
        <v>1300</v>
      </c>
      <c r="AF14" s="229">
        <v>0</v>
      </c>
      <c r="AG14" s="229">
        <v>446</v>
      </c>
      <c r="AH14" s="229">
        <v>0</v>
      </c>
      <c r="AI14" s="229">
        <v>348</v>
      </c>
      <c r="AJ14" s="229">
        <v>53257</v>
      </c>
      <c r="AK14" s="229">
        <v>58899</v>
      </c>
      <c r="AL14" s="242">
        <v>58899</v>
      </c>
    </row>
    <row r="15" spans="1:38" ht="17.25" customHeight="1">
      <c r="A15" s="226" t="s">
        <v>871</v>
      </c>
      <c r="B15" s="234" t="s">
        <v>684</v>
      </c>
      <c r="C15" s="228">
        <v>313</v>
      </c>
      <c r="D15" s="229">
        <v>0</v>
      </c>
      <c r="E15" s="229">
        <v>3500</v>
      </c>
      <c r="F15" s="229">
        <v>0</v>
      </c>
      <c r="G15" s="229">
        <v>0</v>
      </c>
      <c r="H15" s="229">
        <v>0</v>
      </c>
      <c r="I15" s="229">
        <v>53228</v>
      </c>
      <c r="J15" s="229">
        <v>57041</v>
      </c>
      <c r="K15" s="228">
        <v>0</v>
      </c>
      <c r="L15" s="229">
        <v>0</v>
      </c>
      <c r="M15" s="229">
        <v>0</v>
      </c>
      <c r="N15" s="229">
        <v>0</v>
      </c>
      <c r="O15" s="229">
        <v>0</v>
      </c>
      <c r="P15" s="229">
        <v>0</v>
      </c>
      <c r="Q15" s="229">
        <v>0</v>
      </c>
      <c r="R15" s="229">
        <v>0</v>
      </c>
      <c r="S15" s="242">
        <v>57041</v>
      </c>
      <c r="T15" s="228">
        <v>2040</v>
      </c>
      <c r="U15" s="229">
        <v>0</v>
      </c>
      <c r="V15" s="229">
        <v>3500</v>
      </c>
      <c r="W15" s="229">
        <v>0</v>
      </c>
      <c r="X15" s="229">
        <v>0</v>
      </c>
      <c r="Y15" s="229">
        <v>387</v>
      </c>
      <c r="Z15" s="229">
        <v>132</v>
      </c>
      <c r="AA15" s="229">
        <v>61116</v>
      </c>
      <c r="AB15" s="229">
        <v>67175</v>
      </c>
      <c r="AC15" s="228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0</v>
      </c>
      <c r="AJ15" s="229">
        <v>0</v>
      </c>
      <c r="AK15" s="229">
        <v>0</v>
      </c>
      <c r="AL15" s="242">
        <v>67175</v>
      </c>
    </row>
    <row r="16" spans="1:38" ht="17.25" customHeight="1">
      <c r="A16" s="226" t="s">
        <v>872</v>
      </c>
      <c r="B16" s="234" t="s">
        <v>678</v>
      </c>
      <c r="C16" s="228">
        <v>313</v>
      </c>
      <c r="D16" s="229">
        <v>0</v>
      </c>
      <c r="E16" s="229">
        <v>21000</v>
      </c>
      <c r="F16" s="229">
        <v>0</v>
      </c>
      <c r="G16" s="229">
        <v>0</v>
      </c>
      <c r="H16" s="229">
        <v>0</v>
      </c>
      <c r="I16" s="229">
        <v>62976</v>
      </c>
      <c r="J16" s="229">
        <v>84289</v>
      </c>
      <c r="K16" s="228">
        <v>0</v>
      </c>
      <c r="L16" s="229">
        <v>0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42">
        <v>84289</v>
      </c>
      <c r="T16" s="228">
        <v>2390</v>
      </c>
      <c r="U16" s="229">
        <v>0</v>
      </c>
      <c r="V16" s="229">
        <v>21000</v>
      </c>
      <c r="W16" s="229">
        <v>0</v>
      </c>
      <c r="X16" s="229">
        <v>0</v>
      </c>
      <c r="Y16" s="229">
        <v>0</v>
      </c>
      <c r="Z16" s="229">
        <v>360</v>
      </c>
      <c r="AA16" s="229">
        <v>67845</v>
      </c>
      <c r="AB16" s="229">
        <v>91595</v>
      </c>
      <c r="AC16" s="228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>
        <v>0</v>
      </c>
      <c r="AK16" s="229">
        <v>0</v>
      </c>
      <c r="AL16" s="242">
        <v>91595</v>
      </c>
    </row>
    <row r="17" spans="1:38" s="231" customFormat="1" ht="17.25" customHeight="1">
      <c r="A17" s="226" t="s">
        <v>873</v>
      </c>
      <c r="B17" s="234" t="s">
        <v>1040</v>
      </c>
      <c r="C17" s="228">
        <v>2622</v>
      </c>
      <c r="D17" s="229">
        <v>0</v>
      </c>
      <c r="E17" s="229">
        <v>0</v>
      </c>
      <c r="F17" s="229">
        <v>0</v>
      </c>
      <c r="G17" s="229">
        <v>0</v>
      </c>
      <c r="H17" s="229">
        <v>0</v>
      </c>
      <c r="I17" s="229">
        <v>479792</v>
      </c>
      <c r="J17" s="229">
        <v>482414</v>
      </c>
      <c r="K17" s="228">
        <v>0</v>
      </c>
      <c r="L17" s="229">
        <v>0</v>
      </c>
      <c r="M17" s="229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42">
        <v>482414</v>
      </c>
      <c r="T17" s="228">
        <v>10031</v>
      </c>
      <c r="U17" s="229">
        <v>0</v>
      </c>
      <c r="V17" s="229">
        <v>193</v>
      </c>
      <c r="W17" s="229">
        <v>0</v>
      </c>
      <c r="X17" s="229">
        <v>0</v>
      </c>
      <c r="Y17" s="229">
        <v>0</v>
      </c>
      <c r="Z17" s="229">
        <v>655</v>
      </c>
      <c r="AA17" s="229">
        <v>487679</v>
      </c>
      <c r="AB17" s="229">
        <v>498558</v>
      </c>
      <c r="AC17" s="228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>
        <v>0</v>
      </c>
      <c r="AK17" s="229">
        <v>0</v>
      </c>
      <c r="AL17" s="242">
        <v>498558</v>
      </c>
    </row>
    <row r="18" spans="1:38" s="231" customFormat="1" ht="17.25" customHeight="1">
      <c r="A18" s="226" t="s">
        <v>874</v>
      </c>
      <c r="B18" s="234" t="s">
        <v>1041</v>
      </c>
      <c r="C18" s="228">
        <v>3558</v>
      </c>
      <c r="D18" s="229">
        <v>0</v>
      </c>
      <c r="E18" s="229">
        <v>7890</v>
      </c>
      <c r="F18" s="229">
        <v>0</v>
      </c>
      <c r="G18" s="229">
        <v>0</v>
      </c>
      <c r="H18" s="229">
        <v>0</v>
      </c>
      <c r="I18" s="229">
        <v>465055</v>
      </c>
      <c r="J18" s="229">
        <v>476503</v>
      </c>
      <c r="K18" s="228">
        <v>0</v>
      </c>
      <c r="L18" s="229">
        <v>0</v>
      </c>
      <c r="M18" s="229">
        <v>0</v>
      </c>
      <c r="N18" s="229">
        <v>0</v>
      </c>
      <c r="O18" s="229">
        <v>0</v>
      </c>
      <c r="P18" s="229">
        <v>0</v>
      </c>
      <c r="Q18" s="229">
        <v>0</v>
      </c>
      <c r="R18" s="229">
        <v>0</v>
      </c>
      <c r="S18" s="242">
        <v>476503</v>
      </c>
      <c r="T18" s="228">
        <v>13087</v>
      </c>
      <c r="U18" s="229">
        <v>0</v>
      </c>
      <c r="V18" s="229">
        <v>7890</v>
      </c>
      <c r="W18" s="229">
        <v>0</v>
      </c>
      <c r="X18" s="229">
        <v>0</v>
      </c>
      <c r="Y18" s="229">
        <v>0</v>
      </c>
      <c r="Z18" s="229">
        <v>413</v>
      </c>
      <c r="AA18" s="229">
        <v>471846</v>
      </c>
      <c r="AB18" s="229">
        <v>493236</v>
      </c>
      <c r="AC18" s="228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>
        <v>0</v>
      </c>
      <c r="AK18" s="229">
        <v>0</v>
      </c>
      <c r="AL18" s="242">
        <v>493236</v>
      </c>
    </row>
    <row r="19" spans="1:38" s="88" customFormat="1" ht="17.25" customHeight="1" thickBot="1">
      <c r="A19" s="232" t="s">
        <v>581</v>
      </c>
      <c r="B19" s="236" t="s">
        <v>755</v>
      </c>
      <c r="C19" s="429">
        <v>6806</v>
      </c>
      <c r="D19" s="430">
        <v>0</v>
      </c>
      <c r="E19" s="430">
        <v>432390</v>
      </c>
      <c r="F19" s="430">
        <v>0</v>
      </c>
      <c r="G19" s="430">
        <v>0</v>
      </c>
      <c r="H19" s="430">
        <v>0</v>
      </c>
      <c r="I19" s="430">
        <v>1488770</v>
      </c>
      <c r="J19" s="224">
        <v>1927966</v>
      </c>
      <c r="K19" s="429">
        <v>188</v>
      </c>
      <c r="L19" s="430">
        <v>0</v>
      </c>
      <c r="M19" s="430">
        <v>1300</v>
      </c>
      <c r="N19" s="430">
        <v>0</v>
      </c>
      <c r="O19" s="430">
        <v>0</v>
      </c>
      <c r="P19" s="430">
        <v>0</v>
      </c>
      <c r="Q19" s="430">
        <v>46685</v>
      </c>
      <c r="R19" s="224">
        <v>48173</v>
      </c>
      <c r="S19" s="243">
        <v>1976139</v>
      </c>
      <c r="T19" s="429">
        <v>27891</v>
      </c>
      <c r="U19" s="430">
        <v>0</v>
      </c>
      <c r="V19" s="430">
        <v>412783</v>
      </c>
      <c r="W19" s="430">
        <v>0</v>
      </c>
      <c r="X19" s="430">
        <v>0</v>
      </c>
      <c r="Y19" s="430">
        <v>387</v>
      </c>
      <c r="Z19" s="430">
        <v>1684</v>
      </c>
      <c r="AA19" s="430">
        <v>1585776</v>
      </c>
      <c r="AB19" s="224">
        <v>2028521</v>
      </c>
      <c r="AC19" s="429">
        <v>3548</v>
      </c>
      <c r="AD19" s="430">
        <v>0</v>
      </c>
      <c r="AE19" s="430">
        <v>1300</v>
      </c>
      <c r="AF19" s="430">
        <v>0</v>
      </c>
      <c r="AG19" s="430">
        <v>446</v>
      </c>
      <c r="AH19" s="430">
        <v>0</v>
      </c>
      <c r="AI19" s="430">
        <v>348</v>
      </c>
      <c r="AJ19" s="430">
        <v>53257</v>
      </c>
      <c r="AK19" s="224">
        <v>58899</v>
      </c>
      <c r="AL19" s="243">
        <v>2087420</v>
      </c>
    </row>
    <row r="20" spans="1:38" ht="19.5" customHeight="1" thickBot="1">
      <c r="A20" s="834" t="s">
        <v>945</v>
      </c>
      <c r="B20" s="835"/>
      <c r="C20" s="428">
        <v>1126294</v>
      </c>
      <c r="D20" s="135">
        <v>0</v>
      </c>
      <c r="E20" s="135">
        <v>675819</v>
      </c>
      <c r="F20" s="135">
        <v>0</v>
      </c>
      <c r="G20" s="135">
        <v>0</v>
      </c>
      <c r="H20" s="135">
        <v>0</v>
      </c>
      <c r="I20" s="135">
        <v>2856265</v>
      </c>
      <c r="J20" s="240">
        <v>4658378</v>
      </c>
      <c r="K20" s="134">
        <v>188</v>
      </c>
      <c r="L20" s="135">
        <v>0</v>
      </c>
      <c r="M20" s="135">
        <v>427473</v>
      </c>
      <c r="N20" s="135">
        <v>0</v>
      </c>
      <c r="O20" s="135">
        <v>0</v>
      </c>
      <c r="P20" s="135">
        <v>0</v>
      </c>
      <c r="Q20" s="135">
        <v>83350</v>
      </c>
      <c r="R20" s="136">
        <v>511011</v>
      </c>
      <c r="S20" s="210">
        <v>5169389</v>
      </c>
      <c r="T20" s="428">
        <v>1255976</v>
      </c>
      <c r="U20" s="135">
        <v>0</v>
      </c>
      <c r="V20" s="135">
        <v>662542</v>
      </c>
      <c r="W20" s="135">
        <v>0</v>
      </c>
      <c r="X20" s="135">
        <v>2794</v>
      </c>
      <c r="Y20" s="135">
        <v>639</v>
      </c>
      <c r="Z20" s="135">
        <v>15537</v>
      </c>
      <c r="AA20" s="135">
        <v>3201581</v>
      </c>
      <c r="AB20" s="240">
        <v>5139069</v>
      </c>
      <c r="AC20" s="134">
        <v>5618</v>
      </c>
      <c r="AD20" s="135">
        <v>0</v>
      </c>
      <c r="AE20" s="135">
        <v>498553</v>
      </c>
      <c r="AF20" s="135">
        <v>0</v>
      </c>
      <c r="AG20" s="135">
        <v>446</v>
      </c>
      <c r="AH20" s="135">
        <v>0</v>
      </c>
      <c r="AI20" s="135">
        <v>81636</v>
      </c>
      <c r="AJ20" s="135">
        <v>90567</v>
      </c>
      <c r="AK20" s="136">
        <v>676820</v>
      </c>
      <c r="AL20" s="210">
        <v>5815889</v>
      </c>
    </row>
    <row r="25" spans="20:39" ht="12.75" customHeight="1">
      <c r="T25" s="662"/>
      <c r="U25" s="662"/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2"/>
      <c r="AG25" s="662"/>
      <c r="AH25" s="662"/>
      <c r="AI25" s="662"/>
      <c r="AJ25" s="662"/>
      <c r="AK25" s="662"/>
      <c r="AL25" s="662"/>
      <c r="AM25" s="662"/>
    </row>
  </sheetData>
  <sheetProtection/>
  <mergeCells count="21">
    <mergeCell ref="B6:B9"/>
    <mergeCell ref="C9:I9"/>
    <mergeCell ref="J7:J9"/>
    <mergeCell ref="C6:J6"/>
    <mergeCell ref="K6:R6"/>
    <mergeCell ref="K9:Q9"/>
    <mergeCell ref="T6:AB6"/>
    <mergeCell ref="AC6:AK6"/>
    <mergeCell ref="S6:S9"/>
    <mergeCell ref="A20:B20"/>
    <mergeCell ref="T1:AL1"/>
    <mergeCell ref="T2:AL2"/>
    <mergeCell ref="A1:S1"/>
    <mergeCell ref="A2:S2"/>
    <mergeCell ref="A6:A9"/>
    <mergeCell ref="AL6:AL9"/>
    <mergeCell ref="AB7:AB9"/>
    <mergeCell ref="AK7:AK9"/>
    <mergeCell ref="T9:AA9"/>
    <mergeCell ref="AC9:AJ9"/>
    <mergeCell ref="R7:R9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4" r:id="rId1"/>
  <headerFooter alignWithMargins="0">
    <oddHeader>&amp;R&amp;"Times New Roman,Normál"&amp;10 10. számú melléklet</oddHeader>
    <oddFooter>&amp;L&amp;"Times New Roman,Normál"&amp;10&amp;F&amp;R&amp;"Times New Roman,Normál"&amp;10&amp;P</oddFooter>
  </headerFooter>
  <colBreaks count="1" manualBreakCount="1">
    <brk id="19" max="1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B25"/>
  <sheetViews>
    <sheetView zoomScalePageLayoutView="0" workbookViewId="0" topLeftCell="A1">
      <pane xSplit="2" ySplit="9" topLeftCell="Z10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A1" sqref="A1:IV16384"/>
    </sheetView>
  </sheetViews>
  <sheetFormatPr defaultColWidth="9.140625" defaultRowHeight="12.75" customHeight="1"/>
  <cols>
    <col min="1" max="1" width="4.7109375" style="87" customWidth="1"/>
    <col min="2" max="2" width="29.421875" style="87" customWidth="1"/>
    <col min="3" max="20" width="9.140625" style="87" customWidth="1"/>
    <col min="21" max="21" width="10.7109375" style="87" customWidth="1"/>
    <col min="22" max="39" width="9.140625" style="87" customWidth="1"/>
    <col min="40" max="40" width="10.7109375" style="87" customWidth="1"/>
    <col min="41" max="59" width="9.140625" style="87" customWidth="1"/>
    <col min="60" max="60" width="10.7109375" style="87" customWidth="1"/>
    <col min="61" max="79" width="9.140625" style="87" customWidth="1"/>
    <col min="80" max="80" width="10.7109375" style="87" customWidth="1"/>
    <col min="81" max="16384" width="9.140625" style="87" customWidth="1"/>
  </cols>
  <sheetData>
    <row r="1" spans="1:42" ht="15" customHeight="1">
      <c r="A1" s="887" t="s">
        <v>972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 t="s">
        <v>972</v>
      </c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87"/>
      <c r="AN1" s="887"/>
      <c r="AO1" s="736"/>
      <c r="AP1" s="736"/>
    </row>
    <row r="2" spans="1:42" ht="15" customHeight="1">
      <c r="A2" s="887" t="s">
        <v>928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 t="s">
        <v>928</v>
      </c>
      <c r="W2" s="887"/>
      <c r="X2" s="887"/>
      <c r="Y2" s="887"/>
      <c r="Z2" s="887"/>
      <c r="AA2" s="887"/>
      <c r="AB2" s="887"/>
      <c r="AC2" s="887"/>
      <c r="AD2" s="887"/>
      <c r="AE2" s="887"/>
      <c r="AF2" s="887"/>
      <c r="AG2" s="887"/>
      <c r="AH2" s="887"/>
      <c r="AI2" s="887"/>
      <c r="AJ2" s="887"/>
      <c r="AK2" s="887"/>
      <c r="AL2" s="887"/>
      <c r="AM2" s="887"/>
      <c r="AN2" s="887"/>
      <c r="AO2" s="736"/>
      <c r="AP2" s="736"/>
    </row>
    <row r="3" spans="1:80" ht="1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</row>
    <row r="4" spans="21:80" ht="15" customHeight="1">
      <c r="U4" s="220" t="s">
        <v>671</v>
      </c>
      <c r="AN4" s="220" t="s">
        <v>671</v>
      </c>
      <c r="AO4" s="220"/>
      <c r="AP4" s="220"/>
      <c r="BH4" s="220" t="s">
        <v>671</v>
      </c>
      <c r="CB4" s="220" t="s">
        <v>671</v>
      </c>
    </row>
    <row r="5" ht="9" customHeight="1" thickBot="1"/>
    <row r="6" spans="1:80" ht="18" customHeight="1">
      <c r="A6" s="836" t="s">
        <v>600</v>
      </c>
      <c r="B6" s="838" t="s">
        <v>753</v>
      </c>
      <c r="C6" s="771" t="s">
        <v>968</v>
      </c>
      <c r="D6" s="772"/>
      <c r="E6" s="772"/>
      <c r="F6" s="772"/>
      <c r="G6" s="772"/>
      <c r="H6" s="772"/>
      <c r="I6" s="772"/>
      <c r="J6" s="772"/>
      <c r="K6" s="773"/>
      <c r="L6" s="771" t="s">
        <v>968</v>
      </c>
      <c r="M6" s="772"/>
      <c r="N6" s="772"/>
      <c r="O6" s="772"/>
      <c r="P6" s="772"/>
      <c r="Q6" s="772"/>
      <c r="R6" s="772"/>
      <c r="S6" s="772"/>
      <c r="T6" s="773"/>
      <c r="U6" s="823" t="s">
        <v>601</v>
      </c>
      <c r="V6" s="771" t="s">
        <v>1123</v>
      </c>
      <c r="W6" s="772"/>
      <c r="X6" s="772"/>
      <c r="Y6" s="772"/>
      <c r="Z6" s="772"/>
      <c r="AA6" s="772"/>
      <c r="AB6" s="772"/>
      <c r="AC6" s="772"/>
      <c r="AD6" s="773"/>
      <c r="AE6" s="771" t="s">
        <v>1123</v>
      </c>
      <c r="AF6" s="772"/>
      <c r="AG6" s="772"/>
      <c r="AH6" s="772"/>
      <c r="AI6" s="772"/>
      <c r="AJ6" s="772"/>
      <c r="AK6" s="772"/>
      <c r="AL6" s="772"/>
      <c r="AM6" s="773"/>
      <c r="AN6" s="823" t="s">
        <v>601</v>
      </c>
      <c r="AP6" s="771" t="s">
        <v>1125</v>
      </c>
      <c r="AQ6" s="772"/>
      <c r="AR6" s="772"/>
      <c r="AS6" s="772"/>
      <c r="AT6" s="772"/>
      <c r="AU6" s="772"/>
      <c r="AV6" s="772"/>
      <c r="AW6" s="772"/>
      <c r="AX6" s="773"/>
      <c r="AY6" s="771" t="s">
        <v>1125</v>
      </c>
      <c r="AZ6" s="772"/>
      <c r="BA6" s="772"/>
      <c r="BB6" s="772"/>
      <c r="BC6" s="772"/>
      <c r="BD6" s="772"/>
      <c r="BE6" s="772"/>
      <c r="BF6" s="772"/>
      <c r="BG6" s="773"/>
      <c r="BH6" s="823" t="s">
        <v>601</v>
      </c>
      <c r="BJ6" s="771" t="s">
        <v>1267</v>
      </c>
      <c r="BK6" s="772"/>
      <c r="BL6" s="772"/>
      <c r="BM6" s="772"/>
      <c r="BN6" s="772"/>
      <c r="BO6" s="772"/>
      <c r="BP6" s="772"/>
      <c r="BQ6" s="772"/>
      <c r="BR6" s="773"/>
      <c r="BS6" s="771" t="s">
        <v>1267</v>
      </c>
      <c r="BT6" s="772"/>
      <c r="BU6" s="772"/>
      <c r="BV6" s="772"/>
      <c r="BW6" s="772"/>
      <c r="BX6" s="772"/>
      <c r="BY6" s="772"/>
      <c r="BZ6" s="772"/>
      <c r="CA6" s="773"/>
      <c r="CB6" s="823" t="s">
        <v>601</v>
      </c>
    </row>
    <row r="7" spans="1:80" ht="27" customHeight="1">
      <c r="A7" s="837"/>
      <c r="B7" s="839"/>
      <c r="C7" s="215" t="s">
        <v>756</v>
      </c>
      <c r="D7" s="206" t="s">
        <v>761</v>
      </c>
      <c r="E7" s="206" t="s">
        <v>21</v>
      </c>
      <c r="F7" s="206" t="s">
        <v>762</v>
      </c>
      <c r="G7" s="45" t="s">
        <v>729</v>
      </c>
      <c r="H7" s="45" t="s">
        <v>763</v>
      </c>
      <c r="I7" s="45" t="s">
        <v>764</v>
      </c>
      <c r="J7" s="45" t="s">
        <v>765</v>
      </c>
      <c r="K7" s="840" t="s">
        <v>614</v>
      </c>
      <c r="L7" s="215" t="s">
        <v>756</v>
      </c>
      <c r="M7" s="206" t="s">
        <v>761</v>
      </c>
      <c r="N7" s="206" t="s">
        <v>21</v>
      </c>
      <c r="O7" s="206" t="s">
        <v>762</v>
      </c>
      <c r="P7" s="45" t="s">
        <v>729</v>
      </c>
      <c r="Q7" s="45" t="s">
        <v>763</v>
      </c>
      <c r="R7" s="45" t="s">
        <v>764</v>
      </c>
      <c r="S7" s="45" t="s">
        <v>765</v>
      </c>
      <c r="T7" s="840" t="s">
        <v>760</v>
      </c>
      <c r="U7" s="824"/>
      <c r="V7" s="215" t="s">
        <v>756</v>
      </c>
      <c r="W7" s="206" t="s">
        <v>761</v>
      </c>
      <c r="X7" s="206" t="s">
        <v>21</v>
      </c>
      <c r="Y7" s="206" t="s">
        <v>762</v>
      </c>
      <c r="Z7" s="45" t="s">
        <v>729</v>
      </c>
      <c r="AA7" s="45" t="s">
        <v>763</v>
      </c>
      <c r="AB7" s="45" t="s">
        <v>764</v>
      </c>
      <c r="AC7" s="45" t="s">
        <v>765</v>
      </c>
      <c r="AD7" s="840" t="s">
        <v>614</v>
      </c>
      <c r="AE7" s="215" t="s">
        <v>756</v>
      </c>
      <c r="AF7" s="206" t="s">
        <v>761</v>
      </c>
      <c r="AG7" s="206" t="s">
        <v>21</v>
      </c>
      <c r="AH7" s="206" t="s">
        <v>762</v>
      </c>
      <c r="AI7" s="45" t="s">
        <v>729</v>
      </c>
      <c r="AJ7" s="45" t="s">
        <v>763</v>
      </c>
      <c r="AK7" s="45" t="s">
        <v>764</v>
      </c>
      <c r="AL7" s="45" t="s">
        <v>765</v>
      </c>
      <c r="AM7" s="840" t="s">
        <v>760</v>
      </c>
      <c r="AN7" s="824"/>
      <c r="AP7" s="215" t="s">
        <v>756</v>
      </c>
      <c r="AQ7" s="206" t="s">
        <v>761</v>
      </c>
      <c r="AR7" s="206" t="s">
        <v>21</v>
      </c>
      <c r="AS7" s="206" t="s">
        <v>762</v>
      </c>
      <c r="AT7" s="45" t="s">
        <v>729</v>
      </c>
      <c r="AU7" s="45" t="s">
        <v>763</v>
      </c>
      <c r="AV7" s="45" t="s">
        <v>764</v>
      </c>
      <c r="AW7" s="45" t="s">
        <v>765</v>
      </c>
      <c r="AX7" s="840" t="s">
        <v>614</v>
      </c>
      <c r="AY7" s="215" t="s">
        <v>756</v>
      </c>
      <c r="AZ7" s="206" t="s">
        <v>761</v>
      </c>
      <c r="BA7" s="206" t="s">
        <v>21</v>
      </c>
      <c r="BB7" s="206" t="s">
        <v>762</v>
      </c>
      <c r="BC7" s="45" t="s">
        <v>729</v>
      </c>
      <c r="BD7" s="45" t="s">
        <v>763</v>
      </c>
      <c r="BE7" s="45" t="s">
        <v>764</v>
      </c>
      <c r="BF7" s="45" t="s">
        <v>765</v>
      </c>
      <c r="BG7" s="840" t="s">
        <v>760</v>
      </c>
      <c r="BH7" s="824"/>
      <c r="BJ7" s="215" t="s">
        <v>756</v>
      </c>
      <c r="BK7" s="206" t="s">
        <v>761</v>
      </c>
      <c r="BL7" s="206" t="s">
        <v>21</v>
      </c>
      <c r="BM7" s="206" t="s">
        <v>762</v>
      </c>
      <c r="BN7" s="45" t="s">
        <v>729</v>
      </c>
      <c r="BO7" s="45" t="s">
        <v>763</v>
      </c>
      <c r="BP7" s="45" t="s">
        <v>764</v>
      </c>
      <c r="BQ7" s="45" t="s">
        <v>765</v>
      </c>
      <c r="BR7" s="840" t="s">
        <v>614</v>
      </c>
      <c r="BS7" s="215" t="s">
        <v>756</v>
      </c>
      <c r="BT7" s="206" t="s">
        <v>761</v>
      </c>
      <c r="BU7" s="206" t="s">
        <v>21</v>
      </c>
      <c r="BV7" s="206" t="s">
        <v>762</v>
      </c>
      <c r="BW7" s="45" t="s">
        <v>729</v>
      </c>
      <c r="BX7" s="45" t="s">
        <v>763</v>
      </c>
      <c r="BY7" s="45" t="s">
        <v>764</v>
      </c>
      <c r="BZ7" s="45" t="s">
        <v>765</v>
      </c>
      <c r="CA7" s="840" t="s">
        <v>760</v>
      </c>
      <c r="CB7" s="824"/>
    </row>
    <row r="8" spans="1:80" s="238" customFormat="1" ht="15" customHeight="1">
      <c r="A8" s="837"/>
      <c r="B8" s="839"/>
      <c r="C8" s="215" t="s">
        <v>230</v>
      </c>
      <c r="D8" s="206" t="s">
        <v>239</v>
      </c>
      <c r="E8" s="206" t="s">
        <v>237</v>
      </c>
      <c r="F8" s="206" t="s">
        <v>250</v>
      </c>
      <c r="G8" s="206" t="s">
        <v>262</v>
      </c>
      <c r="H8" s="206" t="s">
        <v>270</v>
      </c>
      <c r="I8" s="206" t="s">
        <v>276</v>
      </c>
      <c r="J8" s="206" t="s">
        <v>284</v>
      </c>
      <c r="K8" s="840"/>
      <c r="L8" s="215" t="s">
        <v>230</v>
      </c>
      <c r="M8" s="206" t="s">
        <v>239</v>
      </c>
      <c r="N8" s="206" t="s">
        <v>237</v>
      </c>
      <c r="O8" s="206" t="s">
        <v>250</v>
      </c>
      <c r="P8" s="206" t="s">
        <v>262</v>
      </c>
      <c r="Q8" s="206" t="s">
        <v>270</v>
      </c>
      <c r="R8" s="206" t="s">
        <v>276</v>
      </c>
      <c r="S8" s="206" t="s">
        <v>284</v>
      </c>
      <c r="T8" s="840"/>
      <c r="U8" s="824"/>
      <c r="V8" s="215" t="s">
        <v>230</v>
      </c>
      <c r="W8" s="206" t="s">
        <v>239</v>
      </c>
      <c r="X8" s="206" t="s">
        <v>237</v>
      </c>
      <c r="Y8" s="206" t="s">
        <v>250</v>
      </c>
      <c r="Z8" s="206" t="s">
        <v>262</v>
      </c>
      <c r="AA8" s="206" t="s">
        <v>270</v>
      </c>
      <c r="AB8" s="206" t="s">
        <v>276</v>
      </c>
      <c r="AC8" s="206" t="s">
        <v>284</v>
      </c>
      <c r="AD8" s="840"/>
      <c r="AE8" s="215" t="s">
        <v>230</v>
      </c>
      <c r="AF8" s="206" t="s">
        <v>239</v>
      </c>
      <c r="AG8" s="206" t="s">
        <v>237</v>
      </c>
      <c r="AH8" s="206" t="s">
        <v>250</v>
      </c>
      <c r="AI8" s="206" t="s">
        <v>262</v>
      </c>
      <c r="AJ8" s="206" t="s">
        <v>270</v>
      </c>
      <c r="AK8" s="206" t="s">
        <v>276</v>
      </c>
      <c r="AL8" s="206" t="s">
        <v>284</v>
      </c>
      <c r="AM8" s="840"/>
      <c r="AN8" s="824"/>
      <c r="AP8" s="215" t="s">
        <v>230</v>
      </c>
      <c r="AQ8" s="206" t="s">
        <v>239</v>
      </c>
      <c r="AR8" s="206" t="s">
        <v>237</v>
      </c>
      <c r="AS8" s="206" t="s">
        <v>250</v>
      </c>
      <c r="AT8" s="206" t="s">
        <v>262</v>
      </c>
      <c r="AU8" s="206" t="s">
        <v>270</v>
      </c>
      <c r="AV8" s="206" t="s">
        <v>276</v>
      </c>
      <c r="AW8" s="206" t="s">
        <v>284</v>
      </c>
      <c r="AX8" s="840"/>
      <c r="AY8" s="215" t="s">
        <v>230</v>
      </c>
      <c r="AZ8" s="206" t="s">
        <v>239</v>
      </c>
      <c r="BA8" s="206" t="s">
        <v>237</v>
      </c>
      <c r="BB8" s="206" t="s">
        <v>250</v>
      </c>
      <c r="BC8" s="206" t="s">
        <v>262</v>
      </c>
      <c r="BD8" s="206" t="s">
        <v>270</v>
      </c>
      <c r="BE8" s="206" t="s">
        <v>276</v>
      </c>
      <c r="BF8" s="206" t="s">
        <v>284</v>
      </c>
      <c r="BG8" s="840"/>
      <c r="BH8" s="824"/>
      <c r="BJ8" s="215" t="s">
        <v>230</v>
      </c>
      <c r="BK8" s="206" t="s">
        <v>239</v>
      </c>
      <c r="BL8" s="206" t="s">
        <v>237</v>
      </c>
      <c r="BM8" s="206" t="s">
        <v>250</v>
      </c>
      <c r="BN8" s="206" t="s">
        <v>262</v>
      </c>
      <c r="BO8" s="206" t="s">
        <v>270</v>
      </c>
      <c r="BP8" s="206" t="s">
        <v>276</v>
      </c>
      <c r="BQ8" s="206" t="s">
        <v>284</v>
      </c>
      <c r="BR8" s="840"/>
      <c r="BS8" s="215" t="s">
        <v>230</v>
      </c>
      <c r="BT8" s="206" t="s">
        <v>239</v>
      </c>
      <c r="BU8" s="206" t="s">
        <v>237</v>
      </c>
      <c r="BV8" s="206" t="s">
        <v>250</v>
      </c>
      <c r="BW8" s="206" t="s">
        <v>262</v>
      </c>
      <c r="BX8" s="206" t="s">
        <v>270</v>
      </c>
      <c r="BY8" s="206" t="s">
        <v>276</v>
      </c>
      <c r="BZ8" s="206" t="s">
        <v>284</v>
      </c>
      <c r="CA8" s="840"/>
      <c r="CB8" s="824"/>
    </row>
    <row r="9" spans="1:80" ht="12.75" customHeight="1" thickBot="1">
      <c r="A9" s="837"/>
      <c r="B9" s="839"/>
      <c r="C9" s="831" t="s">
        <v>575</v>
      </c>
      <c r="D9" s="832"/>
      <c r="E9" s="832"/>
      <c r="F9" s="832"/>
      <c r="G9" s="832"/>
      <c r="H9" s="832"/>
      <c r="I9" s="832"/>
      <c r="J9" s="832"/>
      <c r="K9" s="841"/>
      <c r="L9" s="831" t="s">
        <v>576</v>
      </c>
      <c r="M9" s="832"/>
      <c r="N9" s="832"/>
      <c r="O9" s="832"/>
      <c r="P9" s="832"/>
      <c r="Q9" s="832"/>
      <c r="R9" s="832"/>
      <c r="S9" s="832"/>
      <c r="T9" s="841"/>
      <c r="U9" s="825"/>
      <c r="V9" s="831" t="s">
        <v>575</v>
      </c>
      <c r="W9" s="832"/>
      <c r="X9" s="832"/>
      <c r="Y9" s="832"/>
      <c r="Z9" s="832"/>
      <c r="AA9" s="832"/>
      <c r="AB9" s="832"/>
      <c r="AC9" s="832"/>
      <c r="AD9" s="841"/>
      <c r="AE9" s="831" t="s">
        <v>576</v>
      </c>
      <c r="AF9" s="832"/>
      <c r="AG9" s="832"/>
      <c r="AH9" s="832"/>
      <c r="AI9" s="832"/>
      <c r="AJ9" s="832"/>
      <c r="AK9" s="832"/>
      <c r="AL9" s="832"/>
      <c r="AM9" s="841"/>
      <c r="AN9" s="825"/>
      <c r="AP9" s="831" t="s">
        <v>575</v>
      </c>
      <c r="AQ9" s="832"/>
      <c r="AR9" s="832"/>
      <c r="AS9" s="832"/>
      <c r="AT9" s="832"/>
      <c r="AU9" s="832"/>
      <c r="AV9" s="832"/>
      <c r="AW9" s="832"/>
      <c r="AX9" s="841"/>
      <c r="AY9" s="831" t="s">
        <v>576</v>
      </c>
      <c r="AZ9" s="832"/>
      <c r="BA9" s="832"/>
      <c r="BB9" s="832"/>
      <c r="BC9" s="832"/>
      <c r="BD9" s="832"/>
      <c r="BE9" s="832"/>
      <c r="BF9" s="832"/>
      <c r="BG9" s="841"/>
      <c r="BH9" s="825"/>
      <c r="BJ9" s="831" t="s">
        <v>575</v>
      </c>
      <c r="BK9" s="832"/>
      <c r="BL9" s="832"/>
      <c r="BM9" s="832"/>
      <c r="BN9" s="832"/>
      <c r="BO9" s="832"/>
      <c r="BP9" s="832"/>
      <c r="BQ9" s="832"/>
      <c r="BR9" s="841"/>
      <c r="BS9" s="831" t="s">
        <v>576</v>
      </c>
      <c r="BT9" s="832"/>
      <c r="BU9" s="832"/>
      <c r="BV9" s="832"/>
      <c r="BW9" s="832"/>
      <c r="BX9" s="832"/>
      <c r="BY9" s="832"/>
      <c r="BZ9" s="832"/>
      <c r="CA9" s="841"/>
      <c r="CB9" s="825"/>
    </row>
    <row r="10" spans="1:80" ht="17.25" customHeight="1">
      <c r="A10" s="123" t="s">
        <v>578</v>
      </c>
      <c r="B10" s="659" t="s">
        <v>679</v>
      </c>
      <c r="C10" s="222">
        <v>312329</v>
      </c>
      <c r="D10" s="224">
        <v>88448</v>
      </c>
      <c r="E10" s="224">
        <v>235899</v>
      </c>
      <c r="F10" s="224">
        <v>0</v>
      </c>
      <c r="G10" s="224">
        <v>0</v>
      </c>
      <c r="H10" s="224">
        <v>1255</v>
      </c>
      <c r="I10" s="224">
        <v>0</v>
      </c>
      <c r="J10" s="224">
        <v>0</v>
      </c>
      <c r="K10" s="223">
        <v>637931</v>
      </c>
      <c r="L10" s="222">
        <v>20998</v>
      </c>
      <c r="M10" s="224">
        <v>4152</v>
      </c>
      <c r="N10" s="224">
        <v>13756</v>
      </c>
      <c r="O10" s="224">
        <v>0</v>
      </c>
      <c r="P10" s="224">
        <v>0</v>
      </c>
      <c r="Q10" s="224">
        <v>0</v>
      </c>
      <c r="R10" s="224">
        <v>0</v>
      </c>
      <c r="S10" s="224">
        <v>0</v>
      </c>
      <c r="T10" s="225">
        <v>38906</v>
      </c>
      <c r="U10" s="242">
        <v>676837</v>
      </c>
      <c r="V10" s="222">
        <v>358527</v>
      </c>
      <c r="W10" s="224">
        <v>99931</v>
      </c>
      <c r="X10" s="224">
        <v>238990</v>
      </c>
      <c r="Y10" s="224">
        <v>400</v>
      </c>
      <c r="Z10" s="224">
        <v>0</v>
      </c>
      <c r="AA10" s="224">
        <v>10190</v>
      </c>
      <c r="AB10" s="224">
        <v>3601</v>
      </c>
      <c r="AC10" s="224">
        <v>0</v>
      </c>
      <c r="AD10" s="223">
        <v>711639</v>
      </c>
      <c r="AE10" s="222">
        <v>20998</v>
      </c>
      <c r="AF10" s="224">
        <v>4152</v>
      </c>
      <c r="AG10" s="224">
        <v>16071</v>
      </c>
      <c r="AH10" s="224">
        <v>0</v>
      </c>
      <c r="AI10" s="224">
        <v>0</v>
      </c>
      <c r="AJ10" s="224">
        <v>400</v>
      </c>
      <c r="AK10" s="224">
        <v>0</v>
      </c>
      <c r="AL10" s="224">
        <v>0</v>
      </c>
      <c r="AM10" s="225">
        <v>41621</v>
      </c>
      <c r="AN10" s="242">
        <v>753260</v>
      </c>
      <c r="AP10" s="713">
        <v>28077</v>
      </c>
      <c r="AQ10" s="715">
        <v>7183</v>
      </c>
      <c r="AR10" s="715">
        <v>1085</v>
      </c>
      <c r="AS10" s="715">
        <v>100</v>
      </c>
      <c r="AT10" s="715">
        <v>0</v>
      </c>
      <c r="AU10" s="715">
        <v>4897</v>
      </c>
      <c r="AV10" s="715">
        <v>-1036</v>
      </c>
      <c r="AW10" s="715">
        <v>0</v>
      </c>
      <c r="AX10" s="223">
        <v>40306</v>
      </c>
      <c r="AY10" s="713">
        <v>0</v>
      </c>
      <c r="AZ10" s="715">
        <v>0</v>
      </c>
      <c r="BA10" s="715">
        <v>15</v>
      </c>
      <c r="BB10" s="715">
        <v>0</v>
      </c>
      <c r="BC10" s="715">
        <v>0</v>
      </c>
      <c r="BD10" s="715">
        <v>400</v>
      </c>
      <c r="BE10" s="715">
        <v>0</v>
      </c>
      <c r="BF10" s="715">
        <v>0</v>
      </c>
      <c r="BG10" s="225">
        <v>415</v>
      </c>
      <c r="BH10" s="242">
        <v>40721</v>
      </c>
      <c r="BJ10" s="222">
        <v>330450</v>
      </c>
      <c r="BK10" s="224">
        <v>92748</v>
      </c>
      <c r="BL10" s="224">
        <v>237905</v>
      </c>
      <c r="BM10" s="224">
        <v>300</v>
      </c>
      <c r="BN10" s="224">
        <v>0</v>
      </c>
      <c r="BO10" s="224">
        <v>5293</v>
      </c>
      <c r="BP10" s="224">
        <v>4637</v>
      </c>
      <c r="BQ10" s="224">
        <v>0</v>
      </c>
      <c r="BR10" s="223">
        <v>671333</v>
      </c>
      <c r="BS10" s="222">
        <v>20998</v>
      </c>
      <c r="BT10" s="224">
        <v>4152</v>
      </c>
      <c r="BU10" s="224">
        <v>16056</v>
      </c>
      <c r="BV10" s="224">
        <v>0</v>
      </c>
      <c r="BW10" s="224">
        <v>0</v>
      </c>
      <c r="BX10" s="224">
        <v>0</v>
      </c>
      <c r="BY10" s="224">
        <v>0</v>
      </c>
      <c r="BZ10" s="224">
        <v>0</v>
      </c>
      <c r="CA10" s="225">
        <v>41206</v>
      </c>
      <c r="CB10" s="242">
        <v>712539</v>
      </c>
    </row>
    <row r="11" spans="1:80" ht="17.25" customHeight="1">
      <c r="A11" s="221" t="s">
        <v>579</v>
      </c>
      <c r="B11" s="233" t="s">
        <v>1118</v>
      </c>
      <c r="C11" s="222">
        <v>512438</v>
      </c>
      <c r="D11" s="224">
        <v>133100</v>
      </c>
      <c r="E11" s="224">
        <v>536230</v>
      </c>
      <c r="F11" s="224">
        <v>0</v>
      </c>
      <c r="G11" s="224">
        <v>4000</v>
      </c>
      <c r="H11" s="224">
        <v>6000</v>
      </c>
      <c r="I11" s="224">
        <v>0</v>
      </c>
      <c r="J11" s="224">
        <v>0</v>
      </c>
      <c r="K11" s="223">
        <v>1191768</v>
      </c>
      <c r="L11" s="222">
        <v>0</v>
      </c>
      <c r="M11" s="224">
        <v>0</v>
      </c>
      <c r="N11" s="224">
        <v>0</v>
      </c>
      <c r="O11" s="224">
        <v>0</v>
      </c>
      <c r="P11" s="224">
        <v>0</v>
      </c>
      <c r="Q11" s="224">
        <v>0</v>
      </c>
      <c r="R11" s="224">
        <v>0</v>
      </c>
      <c r="S11" s="224">
        <v>0</v>
      </c>
      <c r="T11" s="225">
        <v>0</v>
      </c>
      <c r="U11" s="242">
        <v>1191768</v>
      </c>
      <c r="V11" s="222">
        <v>527639</v>
      </c>
      <c r="W11" s="224">
        <v>137205</v>
      </c>
      <c r="X11" s="224">
        <v>613614</v>
      </c>
      <c r="Y11" s="224">
        <v>0</v>
      </c>
      <c r="Z11" s="224">
        <v>16554</v>
      </c>
      <c r="AA11" s="224">
        <v>8000</v>
      </c>
      <c r="AB11" s="224">
        <v>0</v>
      </c>
      <c r="AC11" s="224">
        <v>0</v>
      </c>
      <c r="AD11" s="223">
        <v>1303012</v>
      </c>
      <c r="AE11" s="222">
        <v>0</v>
      </c>
      <c r="AF11" s="224">
        <v>0</v>
      </c>
      <c r="AG11" s="224">
        <v>0</v>
      </c>
      <c r="AH11" s="224">
        <v>0</v>
      </c>
      <c r="AI11" s="224">
        <v>0</v>
      </c>
      <c r="AJ11" s="224">
        <v>0</v>
      </c>
      <c r="AK11" s="224">
        <v>0</v>
      </c>
      <c r="AL11" s="224">
        <v>0</v>
      </c>
      <c r="AM11" s="225">
        <v>0</v>
      </c>
      <c r="AN11" s="242">
        <v>1303012</v>
      </c>
      <c r="AP11" s="713">
        <v>7800</v>
      </c>
      <c r="AQ11" s="224">
        <v>2107</v>
      </c>
      <c r="AR11" s="224">
        <v>58500</v>
      </c>
      <c r="AS11" s="224">
        <v>0</v>
      </c>
      <c r="AT11" s="224">
        <v>0</v>
      </c>
      <c r="AU11" s="224">
        <v>0</v>
      </c>
      <c r="AV11" s="224">
        <v>0</v>
      </c>
      <c r="AW11" s="224">
        <v>0</v>
      </c>
      <c r="AX11" s="223">
        <v>68407</v>
      </c>
      <c r="AY11" s="713">
        <v>0</v>
      </c>
      <c r="AZ11" s="224">
        <v>0</v>
      </c>
      <c r="BA11" s="224">
        <v>0</v>
      </c>
      <c r="BB11" s="224">
        <v>0</v>
      </c>
      <c r="BC11" s="224">
        <v>0</v>
      </c>
      <c r="BD11" s="224">
        <v>0</v>
      </c>
      <c r="BE11" s="224">
        <v>0</v>
      </c>
      <c r="BF11" s="224">
        <v>0</v>
      </c>
      <c r="BG11" s="225">
        <v>0</v>
      </c>
      <c r="BH11" s="242">
        <v>68407</v>
      </c>
      <c r="BJ11" s="222">
        <v>519839</v>
      </c>
      <c r="BK11" s="224">
        <v>135098</v>
      </c>
      <c r="BL11" s="224">
        <v>555114</v>
      </c>
      <c r="BM11" s="224">
        <v>0</v>
      </c>
      <c r="BN11" s="224">
        <v>16554</v>
      </c>
      <c r="BO11" s="224">
        <v>8000</v>
      </c>
      <c r="BP11" s="224">
        <v>0</v>
      </c>
      <c r="BQ11" s="224">
        <v>0</v>
      </c>
      <c r="BR11" s="223">
        <v>1234605</v>
      </c>
      <c r="BS11" s="222">
        <v>0</v>
      </c>
      <c r="BT11" s="224">
        <v>0</v>
      </c>
      <c r="BU11" s="224">
        <v>0</v>
      </c>
      <c r="BV11" s="224">
        <v>0</v>
      </c>
      <c r="BW11" s="224">
        <v>0</v>
      </c>
      <c r="BX11" s="224">
        <v>0</v>
      </c>
      <c r="BY11" s="224">
        <v>0</v>
      </c>
      <c r="BZ11" s="224">
        <v>0</v>
      </c>
      <c r="CA11" s="225">
        <v>0</v>
      </c>
      <c r="CB11" s="242">
        <v>1234605</v>
      </c>
    </row>
    <row r="12" spans="1:80" ht="17.25" customHeight="1">
      <c r="A12" s="221" t="s">
        <v>580</v>
      </c>
      <c r="B12" s="233" t="s">
        <v>754</v>
      </c>
      <c r="C12" s="222">
        <v>231591</v>
      </c>
      <c r="D12" s="224">
        <v>62864</v>
      </c>
      <c r="E12" s="224">
        <v>593106</v>
      </c>
      <c r="F12" s="224">
        <v>0</v>
      </c>
      <c r="G12" s="224">
        <v>0</v>
      </c>
      <c r="H12" s="224">
        <v>10612</v>
      </c>
      <c r="I12" s="224">
        <v>2540</v>
      </c>
      <c r="J12" s="224">
        <v>0</v>
      </c>
      <c r="K12" s="223">
        <v>900713</v>
      </c>
      <c r="L12" s="222">
        <v>17289</v>
      </c>
      <c r="M12" s="224">
        <v>4668</v>
      </c>
      <c r="N12" s="224">
        <v>336264</v>
      </c>
      <c r="O12" s="224">
        <v>0</v>
      </c>
      <c r="P12" s="224">
        <v>0</v>
      </c>
      <c r="Q12" s="224">
        <v>53011</v>
      </c>
      <c r="R12" s="224">
        <v>12700</v>
      </c>
      <c r="S12" s="224">
        <v>0</v>
      </c>
      <c r="T12" s="225">
        <v>423932</v>
      </c>
      <c r="U12" s="242">
        <v>1324645</v>
      </c>
      <c r="V12" s="222">
        <v>275941</v>
      </c>
      <c r="W12" s="224">
        <v>69646</v>
      </c>
      <c r="X12" s="224">
        <v>660979</v>
      </c>
      <c r="Y12" s="224">
        <v>0</v>
      </c>
      <c r="Z12" s="224">
        <v>711</v>
      </c>
      <c r="AA12" s="224">
        <v>46080</v>
      </c>
      <c r="AB12" s="224">
        <v>42540</v>
      </c>
      <c r="AC12" s="224">
        <v>0</v>
      </c>
      <c r="AD12" s="223">
        <v>1095897</v>
      </c>
      <c r="AE12" s="222">
        <v>28473</v>
      </c>
      <c r="AF12" s="224">
        <v>7688</v>
      </c>
      <c r="AG12" s="224">
        <v>389031</v>
      </c>
      <c r="AH12" s="224">
        <v>0</v>
      </c>
      <c r="AI12" s="224">
        <v>81288</v>
      </c>
      <c r="AJ12" s="224">
        <v>52091</v>
      </c>
      <c r="AK12" s="224">
        <v>17729</v>
      </c>
      <c r="AL12" s="224">
        <v>0</v>
      </c>
      <c r="AM12" s="225">
        <v>576300</v>
      </c>
      <c r="AN12" s="242">
        <v>1672197</v>
      </c>
      <c r="AP12" s="713">
        <v>1883</v>
      </c>
      <c r="AQ12" s="224">
        <v>397</v>
      </c>
      <c r="AR12" s="224">
        <v>-25556</v>
      </c>
      <c r="AS12" s="224">
        <v>0</v>
      </c>
      <c r="AT12" s="224">
        <v>0</v>
      </c>
      <c r="AU12" s="224">
        <v>18253</v>
      </c>
      <c r="AV12" s="224">
        <v>33650</v>
      </c>
      <c r="AW12" s="224">
        <v>0</v>
      </c>
      <c r="AX12" s="223">
        <v>28627</v>
      </c>
      <c r="AY12" s="713">
        <v>5630</v>
      </c>
      <c r="AZ12" s="224">
        <v>1520</v>
      </c>
      <c r="BA12" s="224">
        <v>14236</v>
      </c>
      <c r="BB12" s="224">
        <v>0</v>
      </c>
      <c r="BC12" s="224">
        <v>0</v>
      </c>
      <c r="BD12" s="224">
        <v>3810</v>
      </c>
      <c r="BE12" s="224">
        <v>-992</v>
      </c>
      <c r="BF12" s="224">
        <v>0</v>
      </c>
      <c r="BG12" s="225">
        <v>24204</v>
      </c>
      <c r="BH12" s="242">
        <v>52831</v>
      </c>
      <c r="BJ12" s="222">
        <v>274058</v>
      </c>
      <c r="BK12" s="224">
        <v>69249</v>
      </c>
      <c r="BL12" s="224">
        <v>686535</v>
      </c>
      <c r="BM12" s="224">
        <v>0</v>
      </c>
      <c r="BN12" s="224">
        <v>711</v>
      </c>
      <c r="BO12" s="224">
        <v>27827</v>
      </c>
      <c r="BP12" s="224">
        <v>8890</v>
      </c>
      <c r="BQ12" s="224">
        <v>0</v>
      </c>
      <c r="BR12" s="223">
        <v>1067270</v>
      </c>
      <c r="BS12" s="222">
        <v>22843</v>
      </c>
      <c r="BT12" s="224">
        <v>6168</v>
      </c>
      <c r="BU12" s="224">
        <v>374795</v>
      </c>
      <c r="BV12" s="224">
        <v>0</v>
      </c>
      <c r="BW12" s="224">
        <v>81288</v>
      </c>
      <c r="BX12" s="224">
        <v>48281</v>
      </c>
      <c r="BY12" s="224">
        <v>18721</v>
      </c>
      <c r="BZ12" s="224">
        <v>0</v>
      </c>
      <c r="CA12" s="225">
        <v>552096</v>
      </c>
      <c r="CB12" s="242">
        <v>1619366</v>
      </c>
    </row>
    <row r="13" spans="1:80" ht="17.25" customHeight="1">
      <c r="A13" s="226" t="s">
        <v>869</v>
      </c>
      <c r="B13" s="234" t="s">
        <v>682</v>
      </c>
      <c r="C13" s="129">
        <v>21417</v>
      </c>
      <c r="D13" s="130">
        <v>5992</v>
      </c>
      <c r="E13" s="229">
        <v>800000</v>
      </c>
      <c r="F13" s="229">
        <v>0</v>
      </c>
      <c r="G13" s="229">
        <v>0</v>
      </c>
      <c r="H13" s="229">
        <v>127</v>
      </c>
      <c r="I13" s="229">
        <v>183</v>
      </c>
      <c r="J13" s="229">
        <v>0</v>
      </c>
      <c r="K13" s="227">
        <v>827719</v>
      </c>
      <c r="L13" s="228">
        <v>0</v>
      </c>
      <c r="M13" s="229">
        <v>0</v>
      </c>
      <c r="N13" s="229">
        <v>0</v>
      </c>
      <c r="O13" s="229">
        <v>0</v>
      </c>
      <c r="P13" s="229">
        <v>0</v>
      </c>
      <c r="Q13" s="229">
        <v>0</v>
      </c>
      <c r="R13" s="229">
        <v>0</v>
      </c>
      <c r="S13" s="229">
        <v>0</v>
      </c>
      <c r="T13" s="230">
        <v>0</v>
      </c>
      <c r="U13" s="242">
        <v>827719</v>
      </c>
      <c r="V13" s="129">
        <v>26089</v>
      </c>
      <c r="W13" s="130">
        <v>6847</v>
      </c>
      <c r="X13" s="229">
        <v>843587</v>
      </c>
      <c r="Y13" s="229">
        <v>0</v>
      </c>
      <c r="Z13" s="229">
        <v>124</v>
      </c>
      <c r="AA13" s="229">
        <v>1127</v>
      </c>
      <c r="AB13" s="229">
        <v>183</v>
      </c>
      <c r="AC13" s="229">
        <v>0</v>
      </c>
      <c r="AD13" s="227">
        <v>877957</v>
      </c>
      <c r="AE13" s="228">
        <v>0</v>
      </c>
      <c r="AF13" s="229">
        <v>0</v>
      </c>
      <c r="AG13" s="229">
        <v>0</v>
      </c>
      <c r="AH13" s="229">
        <v>0</v>
      </c>
      <c r="AI13" s="229">
        <v>0</v>
      </c>
      <c r="AJ13" s="229">
        <v>0</v>
      </c>
      <c r="AK13" s="229">
        <v>0</v>
      </c>
      <c r="AL13" s="229">
        <v>0</v>
      </c>
      <c r="AM13" s="230">
        <v>0</v>
      </c>
      <c r="AN13" s="242">
        <v>877957</v>
      </c>
      <c r="AP13" s="714">
        <v>147</v>
      </c>
      <c r="AQ13" s="229">
        <v>66</v>
      </c>
      <c r="AR13" s="229">
        <v>36600</v>
      </c>
      <c r="AS13" s="229">
        <v>0</v>
      </c>
      <c r="AT13" s="229">
        <v>0</v>
      </c>
      <c r="AU13" s="229">
        <v>900</v>
      </c>
      <c r="AV13" s="229">
        <v>0</v>
      </c>
      <c r="AW13" s="229">
        <v>0</v>
      </c>
      <c r="AX13" s="227">
        <v>37713</v>
      </c>
      <c r="AY13" s="714">
        <v>0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>
        <v>0</v>
      </c>
      <c r="BF13" s="229">
        <v>0</v>
      </c>
      <c r="BG13" s="230">
        <v>0</v>
      </c>
      <c r="BH13" s="242">
        <v>37713</v>
      </c>
      <c r="BJ13" s="129">
        <v>25942</v>
      </c>
      <c r="BK13" s="130">
        <v>6781</v>
      </c>
      <c r="BL13" s="229">
        <v>806987</v>
      </c>
      <c r="BM13" s="229">
        <v>0</v>
      </c>
      <c r="BN13" s="229">
        <v>124</v>
      </c>
      <c r="BO13" s="229">
        <v>227</v>
      </c>
      <c r="BP13" s="229">
        <v>183</v>
      </c>
      <c r="BQ13" s="229">
        <v>0</v>
      </c>
      <c r="BR13" s="227">
        <v>840244</v>
      </c>
      <c r="BS13" s="228">
        <v>0</v>
      </c>
      <c r="BT13" s="229">
        <v>0</v>
      </c>
      <c r="BU13" s="229"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0</v>
      </c>
      <c r="CA13" s="230">
        <v>0</v>
      </c>
      <c r="CB13" s="242">
        <v>840244</v>
      </c>
    </row>
    <row r="14" spans="1:80" ht="17.25" customHeight="1">
      <c r="A14" s="226" t="s">
        <v>870</v>
      </c>
      <c r="B14" s="234" t="s">
        <v>683</v>
      </c>
      <c r="C14" s="129">
        <v>0</v>
      </c>
      <c r="D14" s="130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7">
        <v>0</v>
      </c>
      <c r="L14" s="228">
        <v>29656</v>
      </c>
      <c r="M14" s="229">
        <v>7989</v>
      </c>
      <c r="N14" s="229">
        <v>10147</v>
      </c>
      <c r="O14" s="229">
        <v>0</v>
      </c>
      <c r="P14" s="229">
        <v>0</v>
      </c>
      <c r="Q14" s="229">
        <v>381</v>
      </c>
      <c r="R14" s="229">
        <v>0</v>
      </c>
      <c r="S14" s="229">
        <v>0</v>
      </c>
      <c r="T14" s="230">
        <v>48173</v>
      </c>
      <c r="U14" s="242">
        <v>48173</v>
      </c>
      <c r="V14" s="129">
        <v>0</v>
      </c>
      <c r="W14" s="130">
        <v>0</v>
      </c>
      <c r="X14" s="229">
        <v>0</v>
      </c>
      <c r="Y14" s="229">
        <v>0</v>
      </c>
      <c r="Z14" s="229">
        <v>0</v>
      </c>
      <c r="AA14" s="229">
        <v>0</v>
      </c>
      <c r="AB14" s="229">
        <v>0</v>
      </c>
      <c r="AC14" s="229">
        <v>0</v>
      </c>
      <c r="AD14" s="227">
        <v>0</v>
      </c>
      <c r="AE14" s="228">
        <v>32164</v>
      </c>
      <c r="AF14" s="229">
        <v>8349</v>
      </c>
      <c r="AG14" s="229">
        <v>16968</v>
      </c>
      <c r="AH14" s="229">
        <v>0</v>
      </c>
      <c r="AI14" s="229">
        <v>348</v>
      </c>
      <c r="AJ14" s="229">
        <v>1070</v>
      </c>
      <c r="AK14" s="229">
        <v>0</v>
      </c>
      <c r="AL14" s="229">
        <v>0</v>
      </c>
      <c r="AM14" s="230">
        <v>58899</v>
      </c>
      <c r="AN14" s="242">
        <v>58899</v>
      </c>
      <c r="AP14" s="714">
        <v>0</v>
      </c>
      <c r="AQ14" s="229">
        <v>0</v>
      </c>
      <c r="AR14" s="229">
        <v>0</v>
      </c>
      <c r="AS14" s="229">
        <v>0</v>
      </c>
      <c r="AT14" s="229">
        <v>0</v>
      </c>
      <c r="AU14" s="229">
        <v>0</v>
      </c>
      <c r="AV14" s="229">
        <v>0</v>
      </c>
      <c r="AW14" s="229">
        <v>0</v>
      </c>
      <c r="AX14" s="227">
        <v>0</v>
      </c>
      <c r="AY14" s="714">
        <v>1328</v>
      </c>
      <c r="AZ14" s="229">
        <v>160</v>
      </c>
      <c r="BA14" s="229">
        <v>6029</v>
      </c>
      <c r="BB14" s="229">
        <v>0</v>
      </c>
      <c r="BC14" s="229">
        <v>0</v>
      </c>
      <c r="BD14" s="229">
        <v>461</v>
      </c>
      <c r="BE14" s="229">
        <v>0</v>
      </c>
      <c r="BF14" s="229">
        <v>0</v>
      </c>
      <c r="BG14" s="230">
        <v>7978</v>
      </c>
      <c r="BH14" s="242">
        <v>7978</v>
      </c>
      <c r="BJ14" s="129">
        <v>0</v>
      </c>
      <c r="BK14" s="130">
        <v>0</v>
      </c>
      <c r="BL14" s="229">
        <v>0</v>
      </c>
      <c r="BM14" s="229">
        <v>0</v>
      </c>
      <c r="BN14" s="229">
        <v>0</v>
      </c>
      <c r="BO14" s="229">
        <v>0</v>
      </c>
      <c r="BP14" s="229">
        <v>0</v>
      </c>
      <c r="BQ14" s="229">
        <v>0</v>
      </c>
      <c r="BR14" s="227">
        <v>0</v>
      </c>
      <c r="BS14" s="228">
        <v>30836</v>
      </c>
      <c r="BT14" s="229">
        <v>8189</v>
      </c>
      <c r="BU14" s="229">
        <v>10939</v>
      </c>
      <c r="BV14" s="229">
        <v>0</v>
      </c>
      <c r="BW14" s="229">
        <v>348</v>
      </c>
      <c r="BX14" s="229">
        <v>609</v>
      </c>
      <c r="BY14" s="229">
        <v>0</v>
      </c>
      <c r="BZ14" s="229">
        <v>0</v>
      </c>
      <c r="CA14" s="230">
        <v>50921</v>
      </c>
      <c r="CB14" s="242">
        <v>50921</v>
      </c>
    </row>
    <row r="15" spans="1:80" ht="17.25" customHeight="1">
      <c r="A15" s="226" t="s">
        <v>871</v>
      </c>
      <c r="B15" s="234" t="s">
        <v>684</v>
      </c>
      <c r="C15" s="228">
        <v>30713</v>
      </c>
      <c r="D15" s="229">
        <v>8232</v>
      </c>
      <c r="E15" s="229">
        <v>17870</v>
      </c>
      <c r="F15" s="229">
        <v>0</v>
      </c>
      <c r="G15" s="229">
        <v>0</v>
      </c>
      <c r="H15" s="229">
        <v>226</v>
      </c>
      <c r="I15" s="229">
        <v>0</v>
      </c>
      <c r="J15" s="229">
        <v>0</v>
      </c>
      <c r="K15" s="227">
        <v>57041</v>
      </c>
      <c r="L15" s="228">
        <v>0</v>
      </c>
      <c r="M15" s="229">
        <v>0</v>
      </c>
      <c r="N15" s="229">
        <v>0</v>
      </c>
      <c r="O15" s="229">
        <v>0</v>
      </c>
      <c r="P15" s="229">
        <v>0</v>
      </c>
      <c r="Q15" s="229">
        <v>0</v>
      </c>
      <c r="R15" s="229">
        <v>0</v>
      </c>
      <c r="S15" s="229">
        <v>0</v>
      </c>
      <c r="T15" s="230">
        <v>0</v>
      </c>
      <c r="U15" s="242">
        <v>57041</v>
      </c>
      <c r="V15" s="228">
        <v>33597</v>
      </c>
      <c r="W15" s="229">
        <v>8737</v>
      </c>
      <c r="X15" s="229">
        <v>11413</v>
      </c>
      <c r="Y15" s="229">
        <v>0</v>
      </c>
      <c r="Z15" s="229">
        <v>132</v>
      </c>
      <c r="AA15" s="229">
        <v>13296</v>
      </c>
      <c r="AB15" s="229">
        <v>0</v>
      </c>
      <c r="AC15" s="229">
        <v>0</v>
      </c>
      <c r="AD15" s="227">
        <v>67175</v>
      </c>
      <c r="AE15" s="228">
        <v>0</v>
      </c>
      <c r="AF15" s="229">
        <v>0</v>
      </c>
      <c r="AG15" s="229">
        <v>0</v>
      </c>
      <c r="AH15" s="229">
        <v>0</v>
      </c>
      <c r="AI15" s="229">
        <v>0</v>
      </c>
      <c r="AJ15" s="229">
        <v>0</v>
      </c>
      <c r="AK15" s="229">
        <v>0</v>
      </c>
      <c r="AL15" s="229">
        <v>0</v>
      </c>
      <c r="AM15" s="230">
        <v>0</v>
      </c>
      <c r="AN15" s="242">
        <v>67175</v>
      </c>
      <c r="AP15" s="714">
        <v>1132</v>
      </c>
      <c r="AQ15" s="229">
        <v>209</v>
      </c>
      <c r="AR15" s="229">
        <v>-350</v>
      </c>
      <c r="AS15" s="229">
        <v>0</v>
      </c>
      <c r="AT15" s="229">
        <v>0</v>
      </c>
      <c r="AU15" s="229">
        <v>573</v>
      </c>
      <c r="AV15" s="229">
        <v>0</v>
      </c>
      <c r="AW15" s="229">
        <v>0</v>
      </c>
      <c r="AX15" s="227">
        <v>1564</v>
      </c>
      <c r="AY15" s="714"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>
        <v>0</v>
      </c>
      <c r="BF15" s="229">
        <v>0</v>
      </c>
      <c r="BG15" s="230">
        <v>0</v>
      </c>
      <c r="BH15" s="242">
        <v>1564</v>
      </c>
      <c r="BJ15" s="228">
        <v>32465</v>
      </c>
      <c r="BK15" s="229">
        <v>8528</v>
      </c>
      <c r="BL15" s="229">
        <v>11763</v>
      </c>
      <c r="BM15" s="229">
        <v>0</v>
      </c>
      <c r="BN15" s="229">
        <v>132</v>
      </c>
      <c r="BO15" s="229">
        <v>12723</v>
      </c>
      <c r="BP15" s="229">
        <v>0</v>
      </c>
      <c r="BQ15" s="229">
        <v>0</v>
      </c>
      <c r="BR15" s="227">
        <v>65611</v>
      </c>
      <c r="BS15" s="228">
        <v>0</v>
      </c>
      <c r="BT15" s="229">
        <v>0</v>
      </c>
      <c r="BU15" s="229"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0</v>
      </c>
      <c r="CA15" s="230">
        <v>0</v>
      </c>
      <c r="CB15" s="242">
        <v>65611</v>
      </c>
    </row>
    <row r="16" spans="1:80" ht="17.25" customHeight="1">
      <c r="A16" s="226" t="s">
        <v>872</v>
      </c>
      <c r="B16" s="234" t="s">
        <v>678</v>
      </c>
      <c r="C16" s="228">
        <v>32768</v>
      </c>
      <c r="D16" s="229">
        <v>8938</v>
      </c>
      <c r="E16" s="229">
        <v>42583</v>
      </c>
      <c r="F16" s="229">
        <v>0</v>
      </c>
      <c r="G16" s="229">
        <v>0</v>
      </c>
      <c r="H16" s="229">
        <v>0</v>
      </c>
      <c r="I16" s="229">
        <v>0</v>
      </c>
      <c r="J16" s="229">
        <v>0</v>
      </c>
      <c r="K16" s="227">
        <v>84289</v>
      </c>
      <c r="L16" s="228">
        <v>0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30">
        <v>0</v>
      </c>
      <c r="U16" s="242">
        <v>84289</v>
      </c>
      <c r="V16" s="228">
        <v>32830</v>
      </c>
      <c r="W16" s="229">
        <v>8680</v>
      </c>
      <c r="X16" s="229">
        <v>46635</v>
      </c>
      <c r="Y16" s="229">
        <v>0</v>
      </c>
      <c r="Z16" s="229">
        <v>0</v>
      </c>
      <c r="AA16" s="229">
        <v>1822</v>
      </c>
      <c r="AB16" s="229">
        <v>1628</v>
      </c>
      <c r="AC16" s="229">
        <v>0</v>
      </c>
      <c r="AD16" s="227">
        <v>91595</v>
      </c>
      <c r="AE16" s="228">
        <v>0</v>
      </c>
      <c r="AF16" s="229">
        <v>0</v>
      </c>
      <c r="AG16" s="229">
        <v>0</v>
      </c>
      <c r="AH16" s="229">
        <v>0</v>
      </c>
      <c r="AI16" s="229">
        <v>0</v>
      </c>
      <c r="AJ16" s="229">
        <v>0</v>
      </c>
      <c r="AK16" s="229">
        <v>0</v>
      </c>
      <c r="AL16" s="229">
        <v>0</v>
      </c>
      <c r="AM16" s="230">
        <v>0</v>
      </c>
      <c r="AN16" s="242">
        <v>91595</v>
      </c>
      <c r="AP16" s="714">
        <v>-1671</v>
      </c>
      <c r="AQ16" s="229">
        <v>-547</v>
      </c>
      <c r="AR16" s="229">
        <v>3500</v>
      </c>
      <c r="AS16" s="229">
        <v>0</v>
      </c>
      <c r="AT16" s="229">
        <v>0</v>
      </c>
      <c r="AU16" s="229">
        <v>1572</v>
      </c>
      <c r="AV16" s="229">
        <v>1628</v>
      </c>
      <c r="AW16" s="229">
        <v>0</v>
      </c>
      <c r="AX16" s="227">
        <v>4482</v>
      </c>
      <c r="AY16" s="714">
        <v>0</v>
      </c>
      <c r="AZ16" s="229">
        <v>0</v>
      </c>
      <c r="BA16" s="229">
        <v>0</v>
      </c>
      <c r="BB16" s="229">
        <v>0</v>
      </c>
      <c r="BC16" s="229">
        <v>0</v>
      </c>
      <c r="BD16" s="229">
        <v>0</v>
      </c>
      <c r="BE16" s="229">
        <v>0</v>
      </c>
      <c r="BF16" s="229">
        <v>0</v>
      </c>
      <c r="BG16" s="230">
        <v>0</v>
      </c>
      <c r="BH16" s="242">
        <v>4482</v>
      </c>
      <c r="BJ16" s="228">
        <v>34501</v>
      </c>
      <c r="BK16" s="229">
        <v>9227</v>
      </c>
      <c r="BL16" s="229">
        <v>43135</v>
      </c>
      <c r="BM16" s="229">
        <v>0</v>
      </c>
      <c r="BN16" s="229">
        <v>0</v>
      </c>
      <c r="BO16" s="229">
        <v>250</v>
      </c>
      <c r="BP16" s="229">
        <v>0</v>
      </c>
      <c r="BQ16" s="229">
        <v>0</v>
      </c>
      <c r="BR16" s="227">
        <v>87113</v>
      </c>
      <c r="BS16" s="228">
        <v>0</v>
      </c>
      <c r="BT16" s="229">
        <v>0</v>
      </c>
      <c r="BU16" s="229"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30">
        <v>0</v>
      </c>
      <c r="CB16" s="242">
        <v>87113</v>
      </c>
    </row>
    <row r="17" spans="1:80" s="231" customFormat="1" ht="17.25" customHeight="1">
      <c r="A17" s="226" t="s">
        <v>873</v>
      </c>
      <c r="B17" s="234" t="s">
        <v>1040</v>
      </c>
      <c r="C17" s="228">
        <v>331738</v>
      </c>
      <c r="D17" s="229">
        <v>94869</v>
      </c>
      <c r="E17" s="229">
        <v>54347</v>
      </c>
      <c r="F17" s="229">
        <v>0</v>
      </c>
      <c r="G17" s="229">
        <v>0</v>
      </c>
      <c r="H17" s="229">
        <v>1460</v>
      </c>
      <c r="I17" s="229">
        <v>0</v>
      </c>
      <c r="J17" s="229">
        <v>0</v>
      </c>
      <c r="K17" s="227">
        <v>482414</v>
      </c>
      <c r="L17" s="228">
        <v>0</v>
      </c>
      <c r="M17" s="229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30">
        <v>0</v>
      </c>
      <c r="U17" s="242">
        <v>482414</v>
      </c>
      <c r="V17" s="228">
        <v>342280</v>
      </c>
      <c r="W17" s="229">
        <v>97136</v>
      </c>
      <c r="X17" s="229">
        <v>55176</v>
      </c>
      <c r="Y17" s="229">
        <v>0</v>
      </c>
      <c r="Z17" s="229">
        <v>506</v>
      </c>
      <c r="AA17" s="229">
        <v>3460</v>
      </c>
      <c r="AB17" s="229">
        <v>0</v>
      </c>
      <c r="AC17" s="229">
        <v>0</v>
      </c>
      <c r="AD17" s="227">
        <v>498558</v>
      </c>
      <c r="AE17" s="228">
        <v>0</v>
      </c>
      <c r="AF17" s="229">
        <v>0</v>
      </c>
      <c r="AG17" s="229">
        <v>0</v>
      </c>
      <c r="AH17" s="229">
        <v>0</v>
      </c>
      <c r="AI17" s="229">
        <v>0</v>
      </c>
      <c r="AJ17" s="229">
        <v>0</v>
      </c>
      <c r="AK17" s="229">
        <v>0</v>
      </c>
      <c r="AL17" s="229">
        <v>0</v>
      </c>
      <c r="AM17" s="230">
        <v>0</v>
      </c>
      <c r="AN17" s="242">
        <v>498558</v>
      </c>
      <c r="AP17" s="714">
        <v>2561</v>
      </c>
      <c r="AQ17" s="229">
        <v>839</v>
      </c>
      <c r="AR17" s="229">
        <v>0</v>
      </c>
      <c r="AS17" s="229">
        <v>0</v>
      </c>
      <c r="AT17" s="229">
        <v>0</v>
      </c>
      <c r="AU17" s="229">
        <v>2000</v>
      </c>
      <c r="AV17" s="229">
        <v>0</v>
      </c>
      <c r="AW17" s="229">
        <v>0</v>
      </c>
      <c r="AX17" s="227">
        <v>5400</v>
      </c>
      <c r="AY17" s="714">
        <v>0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>
        <v>0</v>
      </c>
      <c r="BF17" s="229">
        <v>0</v>
      </c>
      <c r="BG17" s="230">
        <v>0</v>
      </c>
      <c r="BH17" s="242">
        <v>5400</v>
      </c>
      <c r="BJ17" s="228">
        <v>339719</v>
      </c>
      <c r="BK17" s="229">
        <v>96297</v>
      </c>
      <c r="BL17" s="229">
        <v>55176</v>
      </c>
      <c r="BM17" s="229">
        <v>0</v>
      </c>
      <c r="BN17" s="229">
        <v>506</v>
      </c>
      <c r="BO17" s="229">
        <v>1460</v>
      </c>
      <c r="BP17" s="229">
        <v>0</v>
      </c>
      <c r="BQ17" s="229">
        <v>0</v>
      </c>
      <c r="BR17" s="227">
        <v>493158</v>
      </c>
      <c r="BS17" s="228">
        <v>0</v>
      </c>
      <c r="BT17" s="229">
        <v>0</v>
      </c>
      <c r="BU17" s="229"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0</v>
      </c>
      <c r="CA17" s="230">
        <v>0</v>
      </c>
      <c r="CB17" s="242">
        <v>493158</v>
      </c>
    </row>
    <row r="18" spans="1:80" s="231" customFormat="1" ht="17.25" customHeight="1">
      <c r="A18" s="226" t="s">
        <v>874</v>
      </c>
      <c r="B18" s="234" t="s">
        <v>1041</v>
      </c>
      <c r="C18" s="228">
        <v>333274</v>
      </c>
      <c r="D18" s="229">
        <v>94766</v>
      </c>
      <c r="E18" s="229">
        <v>46803</v>
      </c>
      <c r="F18" s="229">
        <v>0</v>
      </c>
      <c r="G18" s="229">
        <v>0</v>
      </c>
      <c r="H18" s="229">
        <v>1660</v>
      </c>
      <c r="I18" s="229">
        <v>0</v>
      </c>
      <c r="J18" s="229">
        <v>0</v>
      </c>
      <c r="K18" s="227">
        <v>476503</v>
      </c>
      <c r="L18" s="228">
        <v>0</v>
      </c>
      <c r="M18" s="229">
        <v>0</v>
      </c>
      <c r="N18" s="229">
        <v>0</v>
      </c>
      <c r="O18" s="229">
        <v>0</v>
      </c>
      <c r="P18" s="229">
        <v>0</v>
      </c>
      <c r="Q18" s="229">
        <v>0</v>
      </c>
      <c r="R18" s="229">
        <v>0</v>
      </c>
      <c r="S18" s="229">
        <v>0</v>
      </c>
      <c r="T18" s="230">
        <v>0</v>
      </c>
      <c r="U18" s="242">
        <v>476503</v>
      </c>
      <c r="V18" s="228">
        <v>336196</v>
      </c>
      <c r="W18" s="229">
        <v>94514</v>
      </c>
      <c r="X18" s="229">
        <v>49154</v>
      </c>
      <c r="Y18" s="229">
        <v>0</v>
      </c>
      <c r="Z18" s="229">
        <v>293</v>
      </c>
      <c r="AA18" s="229">
        <v>13079</v>
      </c>
      <c r="AB18" s="229">
        <v>0</v>
      </c>
      <c r="AC18" s="229">
        <v>0</v>
      </c>
      <c r="AD18" s="227">
        <v>493236</v>
      </c>
      <c r="AE18" s="228">
        <v>0</v>
      </c>
      <c r="AF18" s="229">
        <v>0</v>
      </c>
      <c r="AG18" s="229">
        <v>0</v>
      </c>
      <c r="AH18" s="229">
        <v>0</v>
      </c>
      <c r="AI18" s="229">
        <v>0</v>
      </c>
      <c r="AJ18" s="229">
        <v>0</v>
      </c>
      <c r="AK18" s="229">
        <v>0</v>
      </c>
      <c r="AL18" s="229">
        <v>0</v>
      </c>
      <c r="AM18" s="230">
        <v>0</v>
      </c>
      <c r="AN18" s="242">
        <v>493236</v>
      </c>
      <c r="AP18" s="714">
        <v>-5647</v>
      </c>
      <c r="AQ18" s="229">
        <v>-1599</v>
      </c>
      <c r="AR18" s="229">
        <v>2081</v>
      </c>
      <c r="AS18" s="229">
        <v>0</v>
      </c>
      <c r="AT18" s="229">
        <v>0</v>
      </c>
      <c r="AU18" s="229">
        <v>11419</v>
      </c>
      <c r="AV18" s="229">
        <v>0</v>
      </c>
      <c r="AW18" s="229">
        <v>0</v>
      </c>
      <c r="AX18" s="227">
        <v>6254</v>
      </c>
      <c r="AY18" s="714">
        <v>0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>
        <v>0</v>
      </c>
      <c r="BF18" s="229">
        <v>0</v>
      </c>
      <c r="BG18" s="230">
        <v>0</v>
      </c>
      <c r="BH18" s="242">
        <v>6254</v>
      </c>
      <c r="BJ18" s="228">
        <v>341843</v>
      </c>
      <c r="BK18" s="229">
        <v>96113</v>
      </c>
      <c r="BL18" s="229">
        <v>47073</v>
      </c>
      <c r="BM18" s="229">
        <v>0</v>
      </c>
      <c r="BN18" s="229">
        <v>293</v>
      </c>
      <c r="BO18" s="229">
        <v>1660</v>
      </c>
      <c r="BP18" s="229">
        <v>0</v>
      </c>
      <c r="BQ18" s="229">
        <v>0</v>
      </c>
      <c r="BR18" s="227">
        <v>486982</v>
      </c>
      <c r="BS18" s="228">
        <v>0</v>
      </c>
      <c r="BT18" s="229">
        <v>0</v>
      </c>
      <c r="BU18" s="229"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0</v>
      </c>
      <c r="CA18" s="230">
        <v>0</v>
      </c>
      <c r="CB18" s="242">
        <v>486982</v>
      </c>
    </row>
    <row r="19" spans="1:80" s="88" customFormat="1" ht="17.25" customHeight="1" thickBot="1">
      <c r="A19" s="232" t="s">
        <v>581</v>
      </c>
      <c r="B19" s="236" t="s">
        <v>755</v>
      </c>
      <c r="C19" s="429">
        <v>749910</v>
      </c>
      <c r="D19" s="430">
        <v>212797</v>
      </c>
      <c r="E19" s="430">
        <v>961603</v>
      </c>
      <c r="F19" s="430">
        <v>0</v>
      </c>
      <c r="G19" s="430">
        <v>0</v>
      </c>
      <c r="H19" s="430">
        <v>3473</v>
      </c>
      <c r="I19" s="430">
        <v>183</v>
      </c>
      <c r="J19" s="430">
        <v>0</v>
      </c>
      <c r="K19" s="430">
        <v>1927966</v>
      </c>
      <c r="L19" s="429">
        <v>29656</v>
      </c>
      <c r="M19" s="430">
        <v>7989</v>
      </c>
      <c r="N19" s="430">
        <v>10147</v>
      </c>
      <c r="O19" s="430">
        <v>0</v>
      </c>
      <c r="P19" s="430">
        <v>0</v>
      </c>
      <c r="Q19" s="430">
        <v>381</v>
      </c>
      <c r="R19" s="430">
        <v>0</v>
      </c>
      <c r="S19" s="430">
        <v>0</v>
      </c>
      <c r="T19" s="430">
        <v>48173</v>
      </c>
      <c r="U19" s="243">
        <v>1976139</v>
      </c>
      <c r="V19" s="429">
        <v>770992</v>
      </c>
      <c r="W19" s="430">
        <v>215914</v>
      </c>
      <c r="X19" s="430">
        <v>1005965</v>
      </c>
      <c r="Y19" s="430">
        <v>0</v>
      </c>
      <c r="Z19" s="430">
        <v>1055</v>
      </c>
      <c r="AA19" s="430">
        <v>32784</v>
      </c>
      <c r="AB19" s="430">
        <v>1811</v>
      </c>
      <c r="AC19" s="430">
        <v>0</v>
      </c>
      <c r="AD19" s="430">
        <v>2028521</v>
      </c>
      <c r="AE19" s="429">
        <v>32164</v>
      </c>
      <c r="AF19" s="430">
        <v>8349</v>
      </c>
      <c r="AG19" s="430">
        <v>16968</v>
      </c>
      <c r="AH19" s="430">
        <v>0</v>
      </c>
      <c r="AI19" s="430">
        <v>348</v>
      </c>
      <c r="AJ19" s="430">
        <v>1070</v>
      </c>
      <c r="AK19" s="430">
        <v>0</v>
      </c>
      <c r="AL19" s="430">
        <v>0</v>
      </c>
      <c r="AM19" s="430">
        <v>58899</v>
      </c>
      <c r="AN19" s="243">
        <v>2087420</v>
      </c>
      <c r="AP19" s="429">
        <v>-3478</v>
      </c>
      <c r="AQ19" s="430">
        <v>-1032</v>
      </c>
      <c r="AR19" s="430">
        <v>41831</v>
      </c>
      <c r="AS19" s="430">
        <v>0</v>
      </c>
      <c r="AT19" s="430">
        <v>0</v>
      </c>
      <c r="AU19" s="430">
        <v>16464</v>
      </c>
      <c r="AV19" s="430">
        <v>1628</v>
      </c>
      <c r="AW19" s="430">
        <v>0</v>
      </c>
      <c r="AX19" s="430">
        <v>55413</v>
      </c>
      <c r="AY19" s="429">
        <v>1328</v>
      </c>
      <c r="AZ19" s="430">
        <v>160</v>
      </c>
      <c r="BA19" s="430">
        <v>6029</v>
      </c>
      <c r="BB19" s="430">
        <v>0</v>
      </c>
      <c r="BC19" s="430">
        <v>0</v>
      </c>
      <c r="BD19" s="430">
        <v>461</v>
      </c>
      <c r="BE19" s="430">
        <v>0</v>
      </c>
      <c r="BF19" s="430">
        <v>0</v>
      </c>
      <c r="BG19" s="430">
        <v>7978</v>
      </c>
      <c r="BH19" s="243">
        <v>63391</v>
      </c>
      <c r="BJ19" s="429">
        <v>774470</v>
      </c>
      <c r="BK19" s="430">
        <v>216946</v>
      </c>
      <c r="BL19" s="430">
        <v>964134</v>
      </c>
      <c r="BM19" s="430">
        <v>0</v>
      </c>
      <c r="BN19" s="430">
        <v>1055</v>
      </c>
      <c r="BO19" s="430">
        <v>16320</v>
      </c>
      <c r="BP19" s="430">
        <v>183</v>
      </c>
      <c r="BQ19" s="430">
        <v>0</v>
      </c>
      <c r="BR19" s="430">
        <v>1973108</v>
      </c>
      <c r="BS19" s="429">
        <v>30836</v>
      </c>
      <c r="BT19" s="430">
        <v>8189</v>
      </c>
      <c r="BU19" s="430">
        <v>10939</v>
      </c>
      <c r="BV19" s="430">
        <v>0</v>
      </c>
      <c r="BW19" s="430">
        <v>348</v>
      </c>
      <c r="BX19" s="430">
        <v>609</v>
      </c>
      <c r="BY19" s="430">
        <v>0</v>
      </c>
      <c r="BZ19" s="430">
        <v>0</v>
      </c>
      <c r="CA19" s="430">
        <v>50921</v>
      </c>
      <c r="CB19" s="243">
        <v>2024029</v>
      </c>
    </row>
    <row r="20" spans="1:80" ht="19.5" customHeight="1" thickBot="1">
      <c r="A20" s="834" t="s">
        <v>946</v>
      </c>
      <c r="B20" s="835"/>
      <c r="C20" s="134">
        <v>1806268</v>
      </c>
      <c r="D20" s="135">
        <v>497209</v>
      </c>
      <c r="E20" s="135">
        <v>2326838</v>
      </c>
      <c r="F20" s="135">
        <v>0</v>
      </c>
      <c r="G20" s="135">
        <v>4000</v>
      </c>
      <c r="H20" s="135">
        <v>21340</v>
      </c>
      <c r="I20" s="135">
        <v>2723</v>
      </c>
      <c r="J20" s="135">
        <v>0</v>
      </c>
      <c r="K20" s="240">
        <v>4658378</v>
      </c>
      <c r="L20" s="134">
        <v>67943</v>
      </c>
      <c r="M20" s="135">
        <v>16809</v>
      </c>
      <c r="N20" s="135">
        <v>360167</v>
      </c>
      <c r="O20" s="135">
        <v>0</v>
      </c>
      <c r="P20" s="135">
        <v>0</v>
      </c>
      <c r="Q20" s="135">
        <v>53392</v>
      </c>
      <c r="R20" s="135">
        <v>12700</v>
      </c>
      <c r="S20" s="135">
        <v>0</v>
      </c>
      <c r="T20" s="136">
        <v>511011</v>
      </c>
      <c r="U20" s="210">
        <v>5169389</v>
      </c>
      <c r="V20" s="134">
        <v>1933099</v>
      </c>
      <c r="W20" s="135">
        <v>522696</v>
      </c>
      <c r="X20" s="135">
        <v>2519548</v>
      </c>
      <c r="Y20" s="135">
        <v>400</v>
      </c>
      <c r="Z20" s="135">
        <v>18320</v>
      </c>
      <c r="AA20" s="135">
        <v>97054</v>
      </c>
      <c r="AB20" s="135">
        <v>47952</v>
      </c>
      <c r="AC20" s="135">
        <v>0</v>
      </c>
      <c r="AD20" s="240">
        <v>5139069</v>
      </c>
      <c r="AE20" s="134">
        <v>81635</v>
      </c>
      <c r="AF20" s="135">
        <v>20189</v>
      </c>
      <c r="AG20" s="135">
        <v>422070</v>
      </c>
      <c r="AH20" s="135">
        <v>0</v>
      </c>
      <c r="AI20" s="135">
        <v>81636</v>
      </c>
      <c r="AJ20" s="135">
        <v>53561</v>
      </c>
      <c r="AK20" s="135">
        <v>17729</v>
      </c>
      <c r="AL20" s="135">
        <v>0</v>
      </c>
      <c r="AM20" s="136">
        <v>676820</v>
      </c>
      <c r="AN20" s="210">
        <v>5815889</v>
      </c>
      <c r="AP20" s="134">
        <v>34282</v>
      </c>
      <c r="AQ20" s="135">
        <v>8655</v>
      </c>
      <c r="AR20" s="135">
        <v>75860</v>
      </c>
      <c r="AS20" s="135">
        <v>100</v>
      </c>
      <c r="AT20" s="135">
        <v>0</v>
      </c>
      <c r="AU20" s="135">
        <v>39614</v>
      </c>
      <c r="AV20" s="135">
        <v>34242</v>
      </c>
      <c r="AW20" s="135">
        <v>0</v>
      </c>
      <c r="AX20" s="240">
        <v>192753</v>
      </c>
      <c r="AY20" s="134">
        <v>6958</v>
      </c>
      <c r="AZ20" s="135">
        <v>1680</v>
      </c>
      <c r="BA20" s="135">
        <v>20280</v>
      </c>
      <c r="BB20" s="135">
        <v>0</v>
      </c>
      <c r="BC20" s="135">
        <v>0</v>
      </c>
      <c r="BD20" s="135">
        <v>4671</v>
      </c>
      <c r="BE20" s="135">
        <v>-992</v>
      </c>
      <c r="BF20" s="135">
        <v>0</v>
      </c>
      <c r="BG20" s="136">
        <v>32597</v>
      </c>
      <c r="BH20" s="210">
        <v>225350</v>
      </c>
      <c r="BJ20" s="134">
        <v>1898817</v>
      </c>
      <c r="BK20" s="135">
        <v>514041</v>
      </c>
      <c r="BL20" s="135">
        <v>2443688</v>
      </c>
      <c r="BM20" s="135">
        <v>300</v>
      </c>
      <c r="BN20" s="135">
        <v>18320</v>
      </c>
      <c r="BO20" s="135">
        <v>57440</v>
      </c>
      <c r="BP20" s="135">
        <v>13710</v>
      </c>
      <c r="BQ20" s="135">
        <v>0</v>
      </c>
      <c r="BR20" s="240">
        <v>4946316</v>
      </c>
      <c r="BS20" s="134">
        <v>74677</v>
      </c>
      <c r="BT20" s="135">
        <v>18509</v>
      </c>
      <c r="BU20" s="135">
        <v>401790</v>
      </c>
      <c r="BV20" s="135">
        <v>0</v>
      </c>
      <c r="BW20" s="135">
        <v>81636</v>
      </c>
      <c r="BX20" s="135">
        <v>48890</v>
      </c>
      <c r="BY20" s="135">
        <v>18721</v>
      </c>
      <c r="BZ20" s="135">
        <v>0</v>
      </c>
      <c r="CA20" s="136">
        <v>644223</v>
      </c>
      <c r="CB20" s="210">
        <v>5590539</v>
      </c>
    </row>
    <row r="25" spans="22:60" ht="12.75" customHeight="1"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2"/>
      <c r="AG25" s="662"/>
      <c r="AH25" s="662"/>
      <c r="AI25" s="662"/>
      <c r="AJ25" s="662"/>
      <c r="AK25" s="662"/>
      <c r="AL25" s="662"/>
      <c r="AM25" s="662"/>
      <c r="AN25" s="662"/>
      <c r="AO25" s="662"/>
      <c r="AP25" s="662"/>
      <c r="AQ25" s="662"/>
      <c r="AR25" s="662"/>
      <c r="AS25" s="662"/>
      <c r="AT25" s="662"/>
      <c r="AU25" s="662"/>
      <c r="AV25" s="662"/>
      <c r="AW25" s="662"/>
      <c r="AX25" s="662"/>
      <c r="AY25" s="662"/>
      <c r="AZ25" s="662"/>
      <c r="BA25" s="662"/>
      <c r="BB25" s="662"/>
      <c r="BC25" s="662"/>
      <c r="BD25" s="662"/>
      <c r="BE25" s="662"/>
      <c r="BF25" s="662"/>
      <c r="BG25" s="662"/>
      <c r="BH25" s="662"/>
    </row>
  </sheetData>
  <sheetProtection/>
  <mergeCells count="35">
    <mergeCell ref="V1:AN1"/>
    <mergeCell ref="V2:AN2"/>
    <mergeCell ref="C9:J9"/>
    <mergeCell ref="L9:S9"/>
    <mergeCell ref="A20:B20"/>
    <mergeCell ref="U6:U9"/>
    <mergeCell ref="A1:U1"/>
    <mergeCell ref="A2:U2"/>
    <mergeCell ref="A6:A9"/>
    <mergeCell ref="B6:B9"/>
    <mergeCell ref="C6:K6"/>
    <mergeCell ref="L6:T6"/>
    <mergeCell ref="K7:K9"/>
    <mergeCell ref="V6:AD6"/>
    <mergeCell ref="AE6:AM6"/>
    <mergeCell ref="AN6:AN9"/>
    <mergeCell ref="AD7:AD9"/>
    <mergeCell ref="AM7:AM9"/>
    <mergeCell ref="V9:AC9"/>
    <mergeCell ref="AE9:AL9"/>
    <mergeCell ref="T7:T9"/>
    <mergeCell ref="AP6:AX6"/>
    <mergeCell ref="AY6:BG6"/>
    <mergeCell ref="BH6:BH9"/>
    <mergeCell ref="AX7:AX9"/>
    <mergeCell ref="BG7:BG9"/>
    <mergeCell ref="AP9:AW9"/>
    <mergeCell ref="AY9:BF9"/>
    <mergeCell ref="BJ6:BR6"/>
    <mergeCell ref="BS6:CA6"/>
    <mergeCell ref="CB6:CB9"/>
    <mergeCell ref="BR7:BR9"/>
    <mergeCell ref="CA7:CA9"/>
    <mergeCell ref="BJ9:BQ9"/>
    <mergeCell ref="BS9:BZ9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9" scale="65" r:id="rId1"/>
  <headerFooter alignWithMargins="0">
    <oddHeader>&amp;R&amp;"Times New Roman,Normál"&amp;10 11. számú melléklet</oddHeader>
    <oddFooter>&amp;L&amp;"Times New Roman,Normál"&amp;10&amp;F&amp;R&amp;"Times New Roman,Normál"&amp;10&amp;P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1">
      <pane xSplit="3" ySplit="7" topLeftCell="D101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O35" sqref="O35"/>
    </sheetView>
  </sheetViews>
  <sheetFormatPr defaultColWidth="9.140625" defaultRowHeight="15"/>
  <cols>
    <col min="1" max="1" width="7.7109375" style="0" customWidth="1"/>
    <col min="2" max="2" width="9.7109375" style="0" customWidth="1"/>
    <col min="3" max="3" width="39.7109375" style="0" customWidth="1"/>
    <col min="4" max="7" width="9.140625" style="279" customWidth="1"/>
    <col min="8" max="8" width="9.140625" style="281" customWidth="1"/>
    <col min="9" max="12" width="9.140625" style="279" customWidth="1"/>
    <col min="13" max="14" width="9.140625" style="281" customWidth="1"/>
  </cols>
  <sheetData>
    <row r="1" spans="1:14" ht="15">
      <c r="A1" s="859" t="s">
        <v>971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</row>
    <row r="2" spans="1:14" ht="15">
      <c r="A2" s="887" t="s">
        <v>929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</row>
    <row r="3" spans="1:14" ht="15">
      <c r="A3" s="860" t="s">
        <v>571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</row>
    <row r="4" ht="15.75" thickBot="1"/>
    <row r="5" spans="1:14" ht="15">
      <c r="A5" s="864" t="s">
        <v>504</v>
      </c>
      <c r="B5" s="867" t="s">
        <v>505</v>
      </c>
      <c r="C5" s="870" t="s">
        <v>16</v>
      </c>
      <c r="D5" s="862" t="s">
        <v>968</v>
      </c>
      <c r="E5" s="862"/>
      <c r="F5" s="862"/>
      <c r="G5" s="862"/>
      <c r="H5" s="862"/>
      <c r="I5" s="862"/>
      <c r="J5" s="862"/>
      <c r="K5" s="862"/>
      <c r="L5" s="862"/>
      <c r="M5" s="862"/>
      <c r="N5" s="863"/>
    </row>
    <row r="6" spans="1:14" ht="48.75" customHeight="1">
      <c r="A6" s="865"/>
      <c r="B6" s="868"/>
      <c r="C6" s="871"/>
      <c r="D6" s="700" t="s">
        <v>679</v>
      </c>
      <c r="E6" s="284" t="s">
        <v>766</v>
      </c>
      <c r="F6" s="284" t="s">
        <v>767</v>
      </c>
      <c r="G6" s="284" t="s">
        <v>768</v>
      </c>
      <c r="H6" s="791" t="s">
        <v>614</v>
      </c>
      <c r="I6" s="282" t="s">
        <v>679</v>
      </c>
      <c r="J6" s="284" t="s">
        <v>766</v>
      </c>
      <c r="K6" s="284" t="s">
        <v>767</v>
      </c>
      <c r="L6" s="284" t="s">
        <v>768</v>
      </c>
      <c r="M6" s="791" t="s">
        <v>760</v>
      </c>
      <c r="N6" s="791" t="s">
        <v>601</v>
      </c>
    </row>
    <row r="7" spans="1:14" ht="18.75" customHeight="1" thickBot="1">
      <c r="A7" s="866"/>
      <c r="B7" s="869"/>
      <c r="C7" s="872"/>
      <c r="D7" s="890" t="s">
        <v>575</v>
      </c>
      <c r="E7" s="890"/>
      <c r="F7" s="890"/>
      <c r="G7" s="891"/>
      <c r="H7" s="793"/>
      <c r="I7" s="892" t="s">
        <v>576</v>
      </c>
      <c r="J7" s="890"/>
      <c r="K7" s="890"/>
      <c r="L7" s="891"/>
      <c r="M7" s="793"/>
      <c r="N7" s="793"/>
    </row>
    <row r="8" spans="1:14" ht="15">
      <c r="A8" s="13" t="s">
        <v>27</v>
      </c>
      <c r="B8" s="4"/>
      <c r="C8" s="424"/>
      <c r="D8" s="372"/>
      <c r="E8" s="292"/>
      <c r="F8" s="292"/>
      <c r="G8" s="292"/>
      <c r="H8" s="293"/>
      <c r="I8" s="291"/>
      <c r="J8" s="372"/>
      <c r="K8" s="372"/>
      <c r="L8" s="372"/>
      <c r="M8" s="294"/>
      <c r="N8" s="294"/>
    </row>
    <row r="9" spans="1:14" s="44" customFormat="1" ht="15">
      <c r="A9" s="16" t="s">
        <v>263</v>
      </c>
      <c r="B9" s="2" t="s">
        <v>94</v>
      </c>
      <c r="C9" s="443" t="s">
        <v>357</v>
      </c>
      <c r="D9" s="444">
        <f>SUM(D10:D11)</f>
        <v>472</v>
      </c>
      <c r="E9" s="302">
        <f>SUM(E10:E11)</f>
        <v>0</v>
      </c>
      <c r="F9" s="302">
        <f>SUM(F10:F11)</f>
        <v>0</v>
      </c>
      <c r="G9" s="302">
        <f>SUM(G10:G11)</f>
        <v>0</v>
      </c>
      <c r="H9" s="302">
        <f>SUM(D9:G9)</f>
        <v>472</v>
      </c>
      <c r="I9" s="445">
        <f>SUM(I10:I11)</f>
        <v>0</v>
      </c>
      <c r="J9" s="302">
        <f>SUM(J10:J11)</f>
        <v>0</v>
      </c>
      <c r="K9" s="302">
        <f>SUM(K10:K11)</f>
        <v>0</v>
      </c>
      <c r="L9" s="302">
        <f>SUM(L10:L11)</f>
        <v>0</v>
      </c>
      <c r="M9" s="303">
        <f>SUM(I9:L9)</f>
        <v>0</v>
      </c>
      <c r="N9" s="303">
        <f aca="true" t="shared" si="0" ref="N9:N22">SUM(H9,M9)</f>
        <v>472</v>
      </c>
    </row>
    <row r="10" spans="1:14" ht="15">
      <c r="A10" s="11"/>
      <c r="B10" s="1"/>
      <c r="C10" s="673" t="s">
        <v>1074</v>
      </c>
      <c r="D10" s="674">
        <v>472</v>
      </c>
      <c r="E10" s="296"/>
      <c r="F10" s="296"/>
      <c r="G10" s="296"/>
      <c r="H10" s="296">
        <f>SUM(D10:G10)</f>
        <v>472</v>
      </c>
      <c r="I10" s="295"/>
      <c r="J10" s="296"/>
      <c r="K10" s="296"/>
      <c r="L10" s="296"/>
      <c r="M10" s="395">
        <f>SUM(I10:L10)</f>
        <v>0</v>
      </c>
      <c r="N10" s="395">
        <f t="shared" si="0"/>
        <v>472</v>
      </c>
    </row>
    <row r="11" spans="1:14" ht="15">
      <c r="A11" s="11"/>
      <c r="B11" s="1"/>
      <c r="C11" s="48"/>
      <c r="D11" s="366"/>
      <c r="E11" s="296"/>
      <c r="F11" s="296"/>
      <c r="G11" s="296"/>
      <c r="H11" s="296">
        <f aca="true" t="shared" si="1" ref="H11:H106">SUM(D11:G11)</f>
        <v>0</v>
      </c>
      <c r="I11" s="295"/>
      <c r="J11" s="296"/>
      <c r="K11" s="296"/>
      <c r="L11" s="296"/>
      <c r="M11" s="395">
        <f>SUM(I11:L11)</f>
        <v>0</v>
      </c>
      <c r="N11" s="395">
        <f t="shared" si="0"/>
        <v>0</v>
      </c>
    </row>
    <row r="12" spans="1:14" s="44" customFormat="1" ht="15">
      <c r="A12" s="16" t="s">
        <v>264</v>
      </c>
      <c r="B12" s="2" t="s">
        <v>95</v>
      </c>
      <c r="C12" s="443" t="s">
        <v>358</v>
      </c>
      <c r="D12" s="446">
        <f>SUM(D13:D14)</f>
        <v>365</v>
      </c>
      <c r="E12" s="302">
        <f>SUM(E13:E14)</f>
        <v>0</v>
      </c>
      <c r="F12" s="302">
        <f>SUM(F13:F14)</f>
        <v>0</v>
      </c>
      <c r="G12" s="302">
        <f>SUM(G13:G14)</f>
        <v>0</v>
      </c>
      <c r="H12" s="302">
        <f t="shared" si="1"/>
        <v>365</v>
      </c>
      <c r="I12" s="445">
        <f>SUM(I13:I14)</f>
        <v>0</v>
      </c>
      <c r="J12" s="302">
        <f>SUM(J13:J14)</f>
        <v>0</v>
      </c>
      <c r="K12" s="302">
        <f>SUM(K13:K14)</f>
        <v>0</v>
      </c>
      <c r="L12" s="302">
        <f>SUM(L13:L14)</f>
        <v>0</v>
      </c>
      <c r="M12" s="303">
        <f aca="true" t="shared" si="2" ref="M12:M106">SUM(I12:L12)</f>
        <v>0</v>
      </c>
      <c r="N12" s="303">
        <f t="shared" si="0"/>
        <v>365</v>
      </c>
    </row>
    <row r="13" spans="1:14" ht="15" customHeight="1">
      <c r="A13" s="11"/>
      <c r="B13" s="1"/>
      <c r="C13" s="673" t="s">
        <v>1075</v>
      </c>
      <c r="D13" s="674">
        <v>365</v>
      </c>
      <c r="E13" s="296"/>
      <c r="F13" s="296"/>
      <c r="G13" s="296"/>
      <c r="H13" s="296">
        <f t="shared" si="1"/>
        <v>365</v>
      </c>
      <c r="I13" s="295"/>
      <c r="J13" s="296"/>
      <c r="K13" s="296"/>
      <c r="L13" s="296"/>
      <c r="M13" s="395">
        <f t="shared" si="2"/>
        <v>0</v>
      </c>
      <c r="N13" s="395">
        <f t="shared" si="0"/>
        <v>365</v>
      </c>
    </row>
    <row r="14" spans="1:14" ht="15">
      <c r="A14" s="11"/>
      <c r="B14" s="1"/>
      <c r="C14" s="48"/>
      <c r="D14" s="366"/>
      <c r="E14" s="296"/>
      <c r="F14" s="296"/>
      <c r="G14" s="296"/>
      <c r="H14" s="296">
        <f t="shared" si="1"/>
        <v>0</v>
      </c>
      <c r="I14" s="295"/>
      <c r="J14" s="296"/>
      <c r="K14" s="296"/>
      <c r="L14" s="296"/>
      <c r="M14" s="395">
        <f t="shared" si="2"/>
        <v>0</v>
      </c>
      <c r="N14" s="395">
        <f t="shared" si="0"/>
        <v>0</v>
      </c>
    </row>
    <row r="15" spans="1:14" s="44" customFormat="1" ht="15">
      <c r="A15" s="16" t="s">
        <v>265</v>
      </c>
      <c r="B15" s="2" t="s">
        <v>96</v>
      </c>
      <c r="C15" s="443" t="s">
        <v>359</v>
      </c>
      <c r="D15" s="446">
        <f>SUM(D16:D19)</f>
        <v>0</v>
      </c>
      <c r="E15" s="302">
        <f>SUM(E16:E19)</f>
        <v>1000</v>
      </c>
      <c r="F15" s="302">
        <f>SUM(F16:F19)</f>
        <v>500</v>
      </c>
      <c r="G15" s="302">
        <f>SUM(G16:G19)</f>
        <v>0</v>
      </c>
      <c r="H15" s="302">
        <f t="shared" si="1"/>
        <v>1500</v>
      </c>
      <c r="I15" s="445">
        <f>SUM(I16:I19)</f>
        <v>0</v>
      </c>
      <c r="J15" s="302">
        <f>SUM(J16:J19)</f>
        <v>0</v>
      </c>
      <c r="K15" s="302">
        <f>SUM(K16:K19)</f>
        <v>0</v>
      </c>
      <c r="L15" s="302">
        <f>SUM(L16:L19)</f>
        <v>0</v>
      </c>
      <c r="M15" s="303">
        <f t="shared" si="2"/>
        <v>0</v>
      </c>
      <c r="N15" s="303">
        <f t="shared" si="0"/>
        <v>1500</v>
      </c>
    </row>
    <row r="16" spans="1:14" ht="15">
      <c r="A16" s="11"/>
      <c r="B16" s="1"/>
      <c r="C16" s="675" t="s">
        <v>1076</v>
      </c>
      <c r="D16" s="674"/>
      <c r="E16" s="676"/>
      <c r="F16" s="676">
        <v>500</v>
      </c>
      <c r="G16" s="296"/>
      <c r="H16" s="296">
        <f t="shared" si="1"/>
        <v>500</v>
      </c>
      <c r="I16" s="295"/>
      <c r="J16" s="296"/>
      <c r="K16" s="296"/>
      <c r="L16" s="296"/>
      <c r="M16" s="395">
        <f t="shared" si="2"/>
        <v>0</v>
      </c>
      <c r="N16" s="395">
        <f t="shared" si="0"/>
        <v>500</v>
      </c>
    </row>
    <row r="17" spans="1:14" ht="15">
      <c r="A17" s="11"/>
      <c r="B17" s="1"/>
      <c r="C17" s="677" t="s">
        <v>1077</v>
      </c>
      <c r="D17" s="674"/>
      <c r="E17" s="678">
        <v>300</v>
      </c>
      <c r="F17" s="676"/>
      <c r="G17" s="296"/>
      <c r="H17" s="296">
        <f>SUM(D17:G17)</f>
        <v>300</v>
      </c>
      <c r="I17" s="295"/>
      <c r="J17" s="296"/>
      <c r="K17" s="296"/>
      <c r="L17" s="296"/>
      <c r="M17" s="395">
        <f>SUM(I17:L17)</f>
        <v>0</v>
      </c>
      <c r="N17" s="395">
        <f t="shared" si="0"/>
        <v>300</v>
      </c>
    </row>
    <row r="18" spans="1:14" ht="15">
      <c r="A18" s="11"/>
      <c r="B18" s="1"/>
      <c r="C18" s="677" t="s">
        <v>1078</v>
      </c>
      <c r="D18" s="674"/>
      <c r="E18" s="678">
        <v>700</v>
      </c>
      <c r="F18" s="676"/>
      <c r="G18" s="296"/>
      <c r="H18" s="296">
        <f>SUM(D18:G18)</f>
        <v>700</v>
      </c>
      <c r="I18" s="295"/>
      <c r="J18" s="296"/>
      <c r="K18" s="296"/>
      <c r="L18" s="296"/>
      <c r="M18" s="395">
        <f>SUM(I18:L18)</f>
        <v>0</v>
      </c>
      <c r="N18" s="395">
        <f t="shared" si="0"/>
        <v>700</v>
      </c>
    </row>
    <row r="19" spans="1:14" ht="15">
      <c r="A19" s="11"/>
      <c r="B19" s="1"/>
      <c r="C19" s="454"/>
      <c r="D19" s="366"/>
      <c r="E19" s="296"/>
      <c r="F19" s="296"/>
      <c r="G19" s="296"/>
      <c r="H19" s="296">
        <f>SUM(D19:G19)</f>
        <v>0</v>
      </c>
      <c r="I19" s="295"/>
      <c r="J19" s="296"/>
      <c r="K19" s="296"/>
      <c r="L19" s="296"/>
      <c r="M19" s="395">
        <f>SUM(I19:L19)</f>
        <v>0</v>
      </c>
      <c r="N19" s="395">
        <f t="shared" si="0"/>
        <v>0</v>
      </c>
    </row>
    <row r="20" spans="1:14" s="44" customFormat="1" ht="15">
      <c r="A20" s="16" t="s">
        <v>266</v>
      </c>
      <c r="B20" s="2" t="s">
        <v>97</v>
      </c>
      <c r="C20" s="443" t="s">
        <v>360</v>
      </c>
      <c r="D20" s="446">
        <f>SUM(D21:D37)</f>
        <v>150</v>
      </c>
      <c r="E20" s="302">
        <f>SUM(E21:E37)</f>
        <v>3725</v>
      </c>
      <c r="F20" s="302">
        <f>SUM(F21:F37)</f>
        <v>7856</v>
      </c>
      <c r="G20" s="302">
        <f>SUM(G21:G37)</f>
        <v>2736</v>
      </c>
      <c r="H20" s="302">
        <f t="shared" si="1"/>
        <v>14467</v>
      </c>
      <c r="I20" s="445">
        <f>SUM(I21:I37)</f>
        <v>0</v>
      </c>
      <c r="J20" s="302">
        <f>SUM(J21:J37)</f>
        <v>0</v>
      </c>
      <c r="K20" s="302">
        <f>SUM(K21:K37)</f>
        <v>41741</v>
      </c>
      <c r="L20" s="302">
        <f>SUM(L21:L37)</f>
        <v>300</v>
      </c>
      <c r="M20" s="303">
        <f t="shared" si="2"/>
        <v>42041</v>
      </c>
      <c r="N20" s="303">
        <f t="shared" si="0"/>
        <v>56508</v>
      </c>
    </row>
    <row r="21" spans="1:14" s="44" customFormat="1" ht="15">
      <c r="A21" s="16"/>
      <c r="B21" s="2"/>
      <c r="C21" s="673" t="s">
        <v>1079</v>
      </c>
      <c r="D21" s="674">
        <v>100</v>
      </c>
      <c r="E21" s="676"/>
      <c r="F21" s="676"/>
      <c r="G21" s="679"/>
      <c r="H21" s="302">
        <f t="shared" si="1"/>
        <v>100</v>
      </c>
      <c r="I21" s="680"/>
      <c r="J21" s="676"/>
      <c r="K21" s="676"/>
      <c r="L21" s="679"/>
      <c r="M21" s="303">
        <f>SUM(I21:L21)</f>
        <v>0</v>
      </c>
      <c r="N21" s="303">
        <f t="shared" si="0"/>
        <v>100</v>
      </c>
    </row>
    <row r="22" spans="1:14" s="44" customFormat="1" ht="15">
      <c r="A22" s="16"/>
      <c r="B22" s="2"/>
      <c r="C22" s="673" t="s">
        <v>1080</v>
      </c>
      <c r="D22" s="674">
        <v>50</v>
      </c>
      <c r="E22" s="676"/>
      <c r="F22" s="676"/>
      <c r="G22" s="679"/>
      <c r="H22" s="302">
        <f t="shared" si="1"/>
        <v>50</v>
      </c>
      <c r="I22" s="680"/>
      <c r="J22" s="676"/>
      <c r="K22" s="676"/>
      <c r="L22" s="679"/>
      <c r="M22" s="303">
        <f>SUM(I22:L22)</f>
        <v>0</v>
      </c>
      <c r="N22" s="303">
        <f t="shared" si="0"/>
        <v>50</v>
      </c>
    </row>
    <row r="23" spans="1:14" s="44" customFormat="1" ht="15">
      <c r="A23" s="16"/>
      <c r="B23" s="2"/>
      <c r="C23" s="675" t="s">
        <v>1081</v>
      </c>
      <c r="D23" s="674"/>
      <c r="E23" s="676"/>
      <c r="F23" s="676"/>
      <c r="G23" s="679">
        <v>1307</v>
      </c>
      <c r="H23" s="302">
        <f t="shared" si="1"/>
        <v>1307</v>
      </c>
      <c r="I23" s="680"/>
      <c r="J23" s="676"/>
      <c r="K23" s="676"/>
      <c r="L23" s="679"/>
      <c r="M23" s="303">
        <f aca="true" t="shared" si="3" ref="M23:M32">SUM(I23:L23)</f>
        <v>0</v>
      </c>
      <c r="N23" s="303">
        <f aca="true" t="shared" si="4" ref="N23:N32">SUM(H23,M23)</f>
        <v>1307</v>
      </c>
    </row>
    <row r="24" spans="1:14" s="44" customFormat="1" ht="15">
      <c r="A24" s="16"/>
      <c r="B24" s="2"/>
      <c r="C24" s="675" t="s">
        <v>1082</v>
      </c>
      <c r="D24" s="674"/>
      <c r="E24" s="676"/>
      <c r="F24" s="676"/>
      <c r="G24" s="679">
        <v>1151</v>
      </c>
      <c r="H24" s="302">
        <f t="shared" si="1"/>
        <v>1151</v>
      </c>
      <c r="I24" s="680"/>
      <c r="J24" s="676"/>
      <c r="K24" s="676"/>
      <c r="L24" s="679"/>
      <c r="M24" s="303">
        <f t="shared" si="3"/>
        <v>0</v>
      </c>
      <c r="N24" s="303">
        <f t="shared" si="4"/>
        <v>1151</v>
      </c>
    </row>
    <row r="25" spans="1:14" s="44" customFormat="1" ht="15">
      <c r="A25" s="16"/>
      <c r="B25" s="2"/>
      <c r="C25" s="675" t="s">
        <v>1083</v>
      </c>
      <c r="D25" s="674"/>
      <c r="E25" s="676"/>
      <c r="F25" s="676"/>
      <c r="G25" s="679">
        <v>178</v>
      </c>
      <c r="H25" s="302">
        <f t="shared" si="1"/>
        <v>178</v>
      </c>
      <c r="I25" s="680"/>
      <c r="J25" s="676"/>
      <c r="K25" s="676"/>
      <c r="L25" s="679"/>
      <c r="M25" s="303">
        <f t="shared" si="3"/>
        <v>0</v>
      </c>
      <c r="N25" s="303">
        <f t="shared" si="4"/>
        <v>178</v>
      </c>
    </row>
    <row r="26" spans="1:14" s="44" customFormat="1" ht="15">
      <c r="A26" s="16"/>
      <c r="B26" s="2"/>
      <c r="C26" s="675" t="s">
        <v>1084</v>
      </c>
      <c r="D26" s="674"/>
      <c r="E26" s="676"/>
      <c r="F26" s="676"/>
      <c r="G26" s="679"/>
      <c r="H26" s="302">
        <f t="shared" si="1"/>
        <v>0</v>
      </c>
      <c r="I26" s="680"/>
      <c r="J26" s="676"/>
      <c r="K26" s="676"/>
      <c r="L26" s="679">
        <v>300</v>
      </c>
      <c r="M26" s="303">
        <f t="shared" si="3"/>
        <v>300</v>
      </c>
      <c r="N26" s="303">
        <f t="shared" si="4"/>
        <v>300</v>
      </c>
    </row>
    <row r="27" spans="1:14" s="44" customFormat="1" ht="15">
      <c r="A27" s="16"/>
      <c r="B27" s="2"/>
      <c r="C27" s="675" t="s">
        <v>1085</v>
      </c>
      <c r="D27" s="674"/>
      <c r="E27" s="676"/>
      <c r="F27" s="676"/>
      <c r="G27" s="679">
        <v>100</v>
      </c>
      <c r="H27" s="302">
        <f t="shared" si="1"/>
        <v>100</v>
      </c>
      <c r="I27" s="680"/>
      <c r="J27" s="676"/>
      <c r="K27" s="676"/>
      <c r="L27" s="679"/>
      <c r="M27" s="303">
        <f t="shared" si="3"/>
        <v>0</v>
      </c>
      <c r="N27" s="303">
        <f t="shared" si="4"/>
        <v>100</v>
      </c>
    </row>
    <row r="28" spans="1:14" s="44" customFormat="1" ht="15">
      <c r="A28" s="16"/>
      <c r="B28" s="2"/>
      <c r="C28" s="675" t="s">
        <v>1086</v>
      </c>
      <c r="D28" s="674"/>
      <c r="E28" s="676"/>
      <c r="F28" s="676">
        <v>4000</v>
      </c>
      <c r="G28" s="679"/>
      <c r="H28" s="302">
        <f t="shared" si="1"/>
        <v>4000</v>
      </c>
      <c r="I28" s="680"/>
      <c r="J28" s="676"/>
      <c r="K28" s="676"/>
      <c r="L28" s="679"/>
      <c r="M28" s="303">
        <f t="shared" si="3"/>
        <v>0</v>
      </c>
      <c r="N28" s="303">
        <f t="shared" si="4"/>
        <v>4000</v>
      </c>
    </row>
    <row r="29" spans="1:14" s="44" customFormat="1" ht="15">
      <c r="A29" s="16"/>
      <c r="B29" s="2"/>
      <c r="C29" s="675" t="s">
        <v>1087</v>
      </c>
      <c r="D29" s="674"/>
      <c r="E29" s="676"/>
      <c r="F29" s="676">
        <v>1500</v>
      </c>
      <c r="G29" s="679"/>
      <c r="H29" s="302">
        <f t="shared" si="1"/>
        <v>1500</v>
      </c>
      <c r="I29" s="680"/>
      <c r="J29" s="676"/>
      <c r="K29" s="676"/>
      <c r="L29" s="679"/>
      <c r="M29" s="303">
        <f t="shared" si="3"/>
        <v>0</v>
      </c>
      <c r="N29" s="303">
        <f t="shared" si="4"/>
        <v>1500</v>
      </c>
    </row>
    <row r="30" spans="1:14" s="44" customFormat="1" ht="15">
      <c r="A30" s="16"/>
      <c r="B30" s="2"/>
      <c r="C30" s="675" t="s">
        <v>1088</v>
      </c>
      <c r="D30" s="674"/>
      <c r="E30" s="676"/>
      <c r="F30" s="676">
        <v>2176</v>
      </c>
      <c r="G30" s="679"/>
      <c r="H30" s="302">
        <f t="shared" si="1"/>
        <v>2176</v>
      </c>
      <c r="I30" s="680"/>
      <c r="J30" s="676"/>
      <c r="K30" s="676"/>
      <c r="L30" s="679"/>
      <c r="M30" s="303">
        <f t="shared" si="3"/>
        <v>0</v>
      </c>
      <c r="N30" s="303">
        <f t="shared" si="4"/>
        <v>2176</v>
      </c>
    </row>
    <row r="31" spans="1:14" s="44" customFormat="1" ht="15">
      <c r="A31" s="16"/>
      <c r="B31" s="2"/>
      <c r="C31" s="675" t="s">
        <v>1089</v>
      </c>
      <c r="D31" s="674"/>
      <c r="E31" s="676"/>
      <c r="F31" s="676">
        <v>180</v>
      </c>
      <c r="G31" s="679"/>
      <c r="H31" s="302">
        <f t="shared" si="1"/>
        <v>180</v>
      </c>
      <c r="I31" s="680"/>
      <c r="J31" s="676"/>
      <c r="K31" s="676"/>
      <c r="L31" s="679"/>
      <c r="M31" s="303">
        <f t="shared" si="3"/>
        <v>0</v>
      </c>
      <c r="N31" s="303">
        <f t="shared" si="4"/>
        <v>180</v>
      </c>
    </row>
    <row r="32" spans="1:14" s="44" customFormat="1" ht="15">
      <c r="A32" s="16"/>
      <c r="B32" s="2"/>
      <c r="C32" s="675" t="s">
        <v>1090</v>
      </c>
      <c r="D32" s="674"/>
      <c r="E32" s="676"/>
      <c r="F32" s="676"/>
      <c r="G32" s="679"/>
      <c r="H32" s="302">
        <f t="shared" si="1"/>
        <v>0</v>
      </c>
      <c r="I32" s="680"/>
      <c r="J32" s="676"/>
      <c r="K32" s="676">
        <v>7000</v>
      </c>
      <c r="L32" s="679"/>
      <c r="M32" s="303">
        <f t="shared" si="3"/>
        <v>7000</v>
      </c>
      <c r="N32" s="303">
        <f t="shared" si="4"/>
        <v>7000</v>
      </c>
    </row>
    <row r="33" spans="1:14" s="44" customFormat="1" ht="15">
      <c r="A33" s="16"/>
      <c r="B33" s="2"/>
      <c r="C33" s="675" t="s">
        <v>1091</v>
      </c>
      <c r="D33" s="674"/>
      <c r="E33" s="676"/>
      <c r="F33" s="676"/>
      <c r="G33" s="679"/>
      <c r="H33" s="302">
        <f t="shared" si="1"/>
        <v>0</v>
      </c>
      <c r="I33" s="680"/>
      <c r="J33" s="676"/>
      <c r="K33" s="676">
        <v>30000</v>
      </c>
      <c r="L33" s="679"/>
      <c r="M33" s="303">
        <f>SUM(I33:L33)</f>
        <v>30000</v>
      </c>
      <c r="N33" s="303">
        <f aca="true" t="shared" si="5" ref="N33:N47">SUM(H33,M33)</f>
        <v>30000</v>
      </c>
    </row>
    <row r="34" spans="1:14" s="44" customFormat="1" ht="15">
      <c r="A34" s="16"/>
      <c r="B34" s="2"/>
      <c r="C34" s="675" t="s">
        <v>1092</v>
      </c>
      <c r="D34" s="674"/>
      <c r="E34" s="676"/>
      <c r="F34" s="676"/>
      <c r="G34" s="679"/>
      <c r="H34" s="302">
        <f t="shared" si="1"/>
        <v>0</v>
      </c>
      <c r="I34" s="680"/>
      <c r="J34" s="676"/>
      <c r="K34" s="676">
        <v>781</v>
      </c>
      <c r="L34" s="679"/>
      <c r="M34" s="303">
        <f>SUM(I34:L34)</f>
        <v>781</v>
      </c>
      <c r="N34" s="303">
        <f t="shared" si="5"/>
        <v>781</v>
      </c>
    </row>
    <row r="35" spans="1:14" s="44" customFormat="1" ht="15">
      <c r="A35" s="16"/>
      <c r="B35" s="2"/>
      <c r="C35" s="675" t="s">
        <v>1093</v>
      </c>
      <c r="D35" s="674"/>
      <c r="E35" s="676"/>
      <c r="F35" s="676"/>
      <c r="G35" s="679"/>
      <c r="H35" s="302">
        <f t="shared" si="1"/>
        <v>0</v>
      </c>
      <c r="I35" s="680"/>
      <c r="J35" s="676"/>
      <c r="K35" s="676">
        <v>3960</v>
      </c>
      <c r="L35" s="679"/>
      <c r="M35" s="303">
        <f>SUM(I35:L35)</f>
        <v>3960</v>
      </c>
      <c r="N35" s="303">
        <f t="shared" si="5"/>
        <v>3960</v>
      </c>
    </row>
    <row r="36" spans="1:14" s="44" customFormat="1" ht="25.5">
      <c r="A36" s="16"/>
      <c r="B36" s="2"/>
      <c r="C36" s="677" t="s">
        <v>1094</v>
      </c>
      <c r="D36" s="674"/>
      <c r="E36" s="676">
        <v>3725</v>
      </c>
      <c r="F36" s="676"/>
      <c r="G36" s="679"/>
      <c r="H36" s="302">
        <f t="shared" si="1"/>
        <v>3725</v>
      </c>
      <c r="I36" s="680"/>
      <c r="J36" s="676"/>
      <c r="K36" s="676"/>
      <c r="L36" s="679"/>
      <c r="M36" s="303">
        <f>SUM(I36:L36)</f>
        <v>0</v>
      </c>
      <c r="N36" s="303">
        <f t="shared" si="5"/>
        <v>3725</v>
      </c>
    </row>
    <row r="37" spans="1:14" s="44" customFormat="1" ht="15">
      <c r="A37" s="16"/>
      <c r="B37" s="2"/>
      <c r="C37" s="443"/>
      <c r="D37" s="446"/>
      <c r="E37" s="302"/>
      <c r="F37" s="302"/>
      <c r="G37" s="302"/>
      <c r="H37" s="302">
        <f t="shared" si="1"/>
        <v>0</v>
      </c>
      <c r="I37" s="445"/>
      <c r="J37" s="302"/>
      <c r="K37" s="302"/>
      <c r="L37" s="302"/>
      <c r="M37" s="303">
        <f>SUM(I37:L37)</f>
        <v>0</v>
      </c>
      <c r="N37" s="303">
        <f t="shared" si="5"/>
        <v>0</v>
      </c>
    </row>
    <row r="38" spans="1:14" s="44" customFormat="1" ht="15">
      <c r="A38" s="16" t="s">
        <v>267</v>
      </c>
      <c r="B38" s="2" t="s">
        <v>98</v>
      </c>
      <c r="C38" s="443" t="s">
        <v>361</v>
      </c>
      <c r="D38" s="446">
        <f>SUM(D39:D40)</f>
        <v>0</v>
      </c>
      <c r="E38" s="302">
        <f>SUM(E39:E40)</f>
        <v>0</v>
      </c>
      <c r="F38" s="302">
        <f>SUM(F39:F40)</f>
        <v>0</v>
      </c>
      <c r="G38" s="302">
        <f>SUM(G39:G40)</f>
        <v>0</v>
      </c>
      <c r="H38" s="302">
        <f t="shared" si="1"/>
        <v>0</v>
      </c>
      <c r="I38" s="445">
        <f>SUM(I39:I40)</f>
        <v>0</v>
      </c>
      <c r="J38" s="302">
        <f>SUM(J39:J40)</f>
        <v>0</v>
      </c>
      <c r="K38" s="302">
        <f>SUM(K39:K40)</f>
        <v>0</v>
      </c>
      <c r="L38" s="302">
        <f>SUM(L39:L40)</f>
        <v>0</v>
      </c>
      <c r="M38" s="303">
        <f t="shared" si="2"/>
        <v>0</v>
      </c>
      <c r="N38" s="303">
        <f t="shared" si="5"/>
        <v>0</v>
      </c>
    </row>
    <row r="39" spans="1:14" ht="15">
      <c r="A39" s="11"/>
      <c r="B39" s="1"/>
      <c r="C39" s="48"/>
      <c r="D39" s="366"/>
      <c r="E39" s="296"/>
      <c r="F39" s="296"/>
      <c r="G39" s="296"/>
      <c r="H39" s="296">
        <f t="shared" si="1"/>
        <v>0</v>
      </c>
      <c r="I39" s="295"/>
      <c r="J39" s="296"/>
      <c r="K39" s="296"/>
      <c r="L39" s="296"/>
      <c r="M39" s="395">
        <f t="shared" si="2"/>
        <v>0</v>
      </c>
      <c r="N39" s="395">
        <f t="shared" si="5"/>
        <v>0</v>
      </c>
    </row>
    <row r="40" spans="1:14" ht="15">
      <c r="A40" s="11"/>
      <c r="B40" s="1"/>
      <c r="C40" s="48"/>
      <c r="D40" s="366"/>
      <c r="E40" s="296"/>
      <c r="F40" s="296"/>
      <c r="G40" s="296"/>
      <c r="H40" s="296">
        <f t="shared" si="1"/>
        <v>0</v>
      </c>
      <c r="I40" s="295"/>
      <c r="J40" s="296"/>
      <c r="K40" s="296"/>
      <c r="L40" s="296"/>
      <c r="M40" s="395">
        <f t="shared" si="2"/>
        <v>0</v>
      </c>
      <c r="N40" s="395">
        <f t="shared" si="5"/>
        <v>0</v>
      </c>
    </row>
    <row r="41" spans="1:14" s="44" customFormat="1" ht="15">
      <c r="A41" s="16" t="s">
        <v>268</v>
      </c>
      <c r="B41" s="2" t="s">
        <v>99</v>
      </c>
      <c r="C41" s="443" t="s">
        <v>522</v>
      </c>
      <c r="D41" s="446">
        <f>SUM(D42:D43)</f>
        <v>0</v>
      </c>
      <c r="E41" s="302">
        <f>SUM(E42:E43)</f>
        <v>0</v>
      </c>
      <c r="F41" s="302">
        <f>SUM(F42:F43)</f>
        <v>0</v>
      </c>
      <c r="G41" s="302">
        <f>SUM(G42:G43)</f>
        <v>0</v>
      </c>
      <c r="H41" s="302">
        <f t="shared" si="1"/>
        <v>0</v>
      </c>
      <c r="I41" s="445">
        <f>SUM(I42:I43)</f>
        <v>0</v>
      </c>
      <c r="J41" s="302">
        <f>SUM(J42:J43)</f>
        <v>0</v>
      </c>
      <c r="K41" s="302">
        <f>SUM(K42:K43)</f>
        <v>0</v>
      </c>
      <c r="L41" s="302">
        <f>SUM(L42:L43)</f>
        <v>0</v>
      </c>
      <c r="M41" s="303">
        <f t="shared" si="2"/>
        <v>0</v>
      </c>
      <c r="N41" s="303">
        <f t="shared" si="5"/>
        <v>0</v>
      </c>
    </row>
    <row r="42" spans="1:14" ht="15">
      <c r="A42" s="12"/>
      <c r="B42" s="3"/>
      <c r="C42" s="47"/>
      <c r="D42" s="401"/>
      <c r="E42" s="298"/>
      <c r="F42" s="298"/>
      <c r="G42" s="298"/>
      <c r="H42" s="296">
        <f t="shared" si="1"/>
        <v>0</v>
      </c>
      <c r="I42" s="297"/>
      <c r="J42" s="298"/>
      <c r="K42" s="298"/>
      <c r="L42" s="298"/>
      <c r="M42" s="395">
        <f t="shared" si="2"/>
        <v>0</v>
      </c>
      <c r="N42" s="395">
        <f t="shared" si="5"/>
        <v>0</v>
      </c>
    </row>
    <row r="43" spans="1:14" ht="15">
      <c r="A43" s="12"/>
      <c r="B43" s="3"/>
      <c r="C43" s="47"/>
      <c r="D43" s="401"/>
      <c r="E43" s="298"/>
      <c r="F43" s="298"/>
      <c r="G43" s="298"/>
      <c r="H43" s="296">
        <f t="shared" si="1"/>
        <v>0</v>
      </c>
      <c r="I43" s="297"/>
      <c r="J43" s="298"/>
      <c r="K43" s="298"/>
      <c r="L43" s="298"/>
      <c r="M43" s="395">
        <f t="shared" si="2"/>
        <v>0</v>
      </c>
      <c r="N43" s="395">
        <f t="shared" si="5"/>
        <v>0</v>
      </c>
    </row>
    <row r="44" spans="1:14" s="44" customFormat="1" ht="15">
      <c r="A44" s="17" t="s">
        <v>269</v>
      </c>
      <c r="B44" s="50" t="s">
        <v>100</v>
      </c>
      <c r="C44" s="51" t="s">
        <v>523</v>
      </c>
      <c r="D44" s="447">
        <f>SUM(D45:D66)</f>
        <v>268</v>
      </c>
      <c r="E44" s="304">
        <f>SUM(E45:E66)</f>
        <v>1275</v>
      </c>
      <c r="F44" s="304">
        <f>SUM(F45:F66)</f>
        <v>2256</v>
      </c>
      <c r="G44" s="304">
        <f>SUM(G45:G66)</f>
        <v>738</v>
      </c>
      <c r="H44" s="302">
        <f t="shared" si="1"/>
        <v>4537</v>
      </c>
      <c r="I44" s="448">
        <f>SUM(I45:I66)</f>
        <v>0</v>
      </c>
      <c r="J44" s="304">
        <f>SUM(J45:J66)</f>
        <v>0</v>
      </c>
      <c r="K44" s="304">
        <f>SUM(K45:K66)</f>
        <v>11270</v>
      </c>
      <c r="L44" s="304">
        <f>SUM(L45:L66)</f>
        <v>81</v>
      </c>
      <c r="M44" s="303">
        <f t="shared" si="2"/>
        <v>11351</v>
      </c>
      <c r="N44" s="303">
        <f t="shared" si="5"/>
        <v>15888</v>
      </c>
    </row>
    <row r="45" spans="1:14" ht="15">
      <c r="A45" s="11"/>
      <c r="B45" s="1"/>
      <c r="C45" s="673" t="s">
        <v>1074</v>
      </c>
      <c r="D45" s="674">
        <v>128</v>
      </c>
      <c r="E45" s="676"/>
      <c r="F45" s="676"/>
      <c r="G45" s="679"/>
      <c r="H45" s="296">
        <f aca="true" t="shared" si="6" ref="H45:H66">SUM(D45:G45)</f>
        <v>128</v>
      </c>
      <c r="I45" s="680"/>
      <c r="J45" s="676"/>
      <c r="K45" s="676"/>
      <c r="L45" s="679"/>
      <c r="M45" s="395">
        <f>SUM(I45:L45)</f>
        <v>0</v>
      </c>
      <c r="N45" s="395">
        <f t="shared" si="5"/>
        <v>128</v>
      </c>
    </row>
    <row r="46" spans="1:14" ht="15" customHeight="1">
      <c r="A46" s="11"/>
      <c r="B46" s="1"/>
      <c r="C46" s="673" t="s">
        <v>1075</v>
      </c>
      <c r="D46" s="674">
        <v>99</v>
      </c>
      <c r="E46" s="676"/>
      <c r="F46" s="676"/>
      <c r="G46" s="679"/>
      <c r="H46" s="296">
        <f t="shared" si="6"/>
        <v>99</v>
      </c>
      <c r="I46" s="680"/>
      <c r="J46" s="676"/>
      <c r="K46" s="676"/>
      <c r="L46" s="679"/>
      <c r="M46" s="395">
        <f>SUM(I46:L46)</f>
        <v>0</v>
      </c>
      <c r="N46" s="395">
        <f t="shared" si="5"/>
        <v>99</v>
      </c>
    </row>
    <row r="47" spans="1:14" ht="15">
      <c r="A47" s="11"/>
      <c r="B47" s="1"/>
      <c r="C47" s="673" t="s">
        <v>1079</v>
      </c>
      <c r="D47" s="674">
        <v>27</v>
      </c>
      <c r="E47" s="676"/>
      <c r="F47" s="676"/>
      <c r="G47" s="679"/>
      <c r="H47" s="296">
        <f t="shared" si="6"/>
        <v>27</v>
      </c>
      <c r="I47" s="680"/>
      <c r="J47" s="676"/>
      <c r="K47" s="676"/>
      <c r="L47" s="679"/>
      <c r="M47" s="395">
        <f>SUM(I47:L47)</f>
        <v>0</v>
      </c>
      <c r="N47" s="395">
        <f t="shared" si="5"/>
        <v>27</v>
      </c>
    </row>
    <row r="48" spans="1:14" ht="15">
      <c r="A48" s="11"/>
      <c r="B48" s="1"/>
      <c r="C48" s="673" t="s">
        <v>1080</v>
      </c>
      <c r="D48" s="674">
        <v>14</v>
      </c>
      <c r="E48" s="676"/>
      <c r="F48" s="676"/>
      <c r="G48" s="679"/>
      <c r="H48" s="296">
        <f t="shared" si="6"/>
        <v>14</v>
      </c>
      <c r="I48" s="680"/>
      <c r="J48" s="676"/>
      <c r="K48" s="676"/>
      <c r="L48" s="679"/>
      <c r="M48" s="395">
        <f aca="true" t="shared" si="7" ref="M48:M60">SUM(I48:L48)</f>
        <v>0</v>
      </c>
      <c r="N48" s="395">
        <f aca="true" t="shared" si="8" ref="N48:N60">SUM(H48,M48)</f>
        <v>14</v>
      </c>
    </row>
    <row r="49" spans="1:14" ht="15">
      <c r="A49" s="11"/>
      <c r="B49" s="1"/>
      <c r="C49" s="675" t="s">
        <v>1081</v>
      </c>
      <c r="D49" s="674"/>
      <c r="E49" s="676"/>
      <c r="F49" s="676"/>
      <c r="G49" s="679">
        <v>353</v>
      </c>
      <c r="H49" s="296">
        <f t="shared" si="6"/>
        <v>353</v>
      </c>
      <c r="I49" s="680"/>
      <c r="J49" s="676"/>
      <c r="K49" s="676"/>
      <c r="L49" s="679"/>
      <c r="M49" s="395">
        <f t="shared" si="7"/>
        <v>0</v>
      </c>
      <c r="N49" s="395">
        <f t="shared" si="8"/>
        <v>353</v>
      </c>
    </row>
    <row r="50" spans="1:14" ht="15">
      <c r="A50" s="11"/>
      <c r="B50" s="1"/>
      <c r="C50" s="675" t="s">
        <v>1082</v>
      </c>
      <c r="D50" s="674"/>
      <c r="E50" s="676"/>
      <c r="F50" s="676"/>
      <c r="G50" s="679">
        <v>310</v>
      </c>
      <c r="H50" s="296">
        <f t="shared" si="6"/>
        <v>310</v>
      </c>
      <c r="I50" s="680"/>
      <c r="J50" s="676"/>
      <c r="K50" s="676"/>
      <c r="L50" s="679"/>
      <c r="M50" s="395">
        <f t="shared" si="7"/>
        <v>0</v>
      </c>
      <c r="N50" s="395">
        <f t="shared" si="8"/>
        <v>310</v>
      </c>
    </row>
    <row r="51" spans="1:14" ht="15">
      <c r="A51" s="11"/>
      <c r="B51" s="1"/>
      <c r="C51" s="675" t="s">
        <v>1083</v>
      </c>
      <c r="D51" s="674"/>
      <c r="E51" s="676"/>
      <c r="F51" s="676"/>
      <c r="G51" s="679">
        <v>48</v>
      </c>
      <c r="H51" s="296">
        <f t="shared" si="6"/>
        <v>48</v>
      </c>
      <c r="I51" s="680"/>
      <c r="J51" s="676"/>
      <c r="K51" s="676"/>
      <c r="L51" s="679"/>
      <c r="M51" s="395">
        <f t="shared" si="7"/>
        <v>0</v>
      </c>
      <c r="N51" s="395">
        <f t="shared" si="8"/>
        <v>48</v>
      </c>
    </row>
    <row r="52" spans="1:14" ht="15">
      <c r="A52" s="11"/>
      <c r="B52" s="1"/>
      <c r="C52" s="675" t="s">
        <v>1084</v>
      </c>
      <c r="D52" s="674"/>
      <c r="E52" s="676"/>
      <c r="F52" s="676"/>
      <c r="G52" s="679"/>
      <c r="H52" s="296">
        <f t="shared" si="6"/>
        <v>0</v>
      </c>
      <c r="I52" s="680"/>
      <c r="J52" s="676"/>
      <c r="K52" s="676"/>
      <c r="L52" s="679">
        <v>81</v>
      </c>
      <c r="M52" s="395">
        <f t="shared" si="7"/>
        <v>81</v>
      </c>
      <c r="N52" s="395">
        <f t="shared" si="8"/>
        <v>81</v>
      </c>
    </row>
    <row r="53" spans="1:14" ht="15">
      <c r="A53" s="11"/>
      <c r="B53" s="1"/>
      <c r="C53" s="675" t="s">
        <v>1085</v>
      </c>
      <c r="D53" s="674"/>
      <c r="E53" s="676"/>
      <c r="F53" s="676"/>
      <c r="G53" s="679">
        <v>27</v>
      </c>
      <c r="H53" s="296">
        <f t="shared" si="6"/>
        <v>27</v>
      </c>
      <c r="I53" s="680"/>
      <c r="J53" s="676"/>
      <c r="K53" s="676"/>
      <c r="L53" s="679"/>
      <c r="M53" s="395">
        <f t="shared" si="7"/>
        <v>0</v>
      </c>
      <c r="N53" s="395">
        <f t="shared" si="8"/>
        <v>27</v>
      </c>
    </row>
    <row r="54" spans="1:14" ht="15">
      <c r="A54" s="11"/>
      <c r="B54" s="1"/>
      <c r="C54" s="675" t="s">
        <v>1086</v>
      </c>
      <c r="D54" s="674"/>
      <c r="E54" s="676"/>
      <c r="F54" s="676">
        <v>1080</v>
      </c>
      <c r="G54" s="679"/>
      <c r="H54" s="296">
        <f t="shared" si="6"/>
        <v>1080</v>
      </c>
      <c r="I54" s="680"/>
      <c r="J54" s="676"/>
      <c r="K54" s="676"/>
      <c r="L54" s="679"/>
      <c r="M54" s="395">
        <f t="shared" si="7"/>
        <v>0</v>
      </c>
      <c r="N54" s="395">
        <f t="shared" si="8"/>
        <v>1080</v>
      </c>
    </row>
    <row r="55" spans="1:14" ht="15">
      <c r="A55" s="11"/>
      <c r="B55" s="1"/>
      <c r="C55" s="675" t="s">
        <v>1076</v>
      </c>
      <c r="D55" s="674"/>
      <c r="E55" s="676"/>
      <c r="F55" s="676">
        <v>135</v>
      </c>
      <c r="G55" s="679"/>
      <c r="H55" s="296">
        <f t="shared" si="6"/>
        <v>135</v>
      </c>
      <c r="I55" s="680"/>
      <c r="J55" s="676"/>
      <c r="K55" s="676"/>
      <c r="L55" s="679"/>
      <c r="M55" s="395">
        <f t="shared" si="7"/>
        <v>0</v>
      </c>
      <c r="N55" s="395">
        <f t="shared" si="8"/>
        <v>135</v>
      </c>
    </row>
    <row r="56" spans="1:14" ht="15">
      <c r="A56" s="11"/>
      <c r="B56" s="1"/>
      <c r="C56" s="675" t="s">
        <v>1087</v>
      </c>
      <c r="D56" s="674"/>
      <c r="E56" s="676"/>
      <c r="F56" s="676">
        <v>405</v>
      </c>
      <c r="G56" s="679"/>
      <c r="H56" s="296">
        <f t="shared" si="6"/>
        <v>405</v>
      </c>
      <c r="I56" s="680"/>
      <c r="J56" s="676"/>
      <c r="K56" s="676"/>
      <c r="L56" s="679"/>
      <c r="M56" s="395">
        <f t="shared" si="7"/>
        <v>0</v>
      </c>
      <c r="N56" s="395">
        <f t="shared" si="8"/>
        <v>405</v>
      </c>
    </row>
    <row r="57" spans="1:14" ht="15">
      <c r="A57" s="11"/>
      <c r="B57" s="1"/>
      <c r="C57" s="675" t="s">
        <v>1088</v>
      </c>
      <c r="D57" s="674"/>
      <c r="E57" s="676"/>
      <c r="F57" s="676">
        <v>588</v>
      </c>
      <c r="G57" s="679"/>
      <c r="H57" s="296">
        <f t="shared" si="6"/>
        <v>588</v>
      </c>
      <c r="I57" s="680"/>
      <c r="J57" s="676"/>
      <c r="K57" s="676"/>
      <c r="L57" s="679"/>
      <c r="M57" s="395">
        <f t="shared" si="7"/>
        <v>0</v>
      </c>
      <c r="N57" s="395">
        <f t="shared" si="8"/>
        <v>588</v>
      </c>
    </row>
    <row r="58" spans="1:14" ht="15">
      <c r="A58" s="11"/>
      <c r="B58" s="1"/>
      <c r="C58" s="675" t="s">
        <v>1089</v>
      </c>
      <c r="D58" s="674"/>
      <c r="E58" s="676"/>
      <c r="F58" s="676">
        <v>48</v>
      </c>
      <c r="G58" s="679"/>
      <c r="H58" s="296">
        <f t="shared" si="6"/>
        <v>48</v>
      </c>
      <c r="I58" s="680"/>
      <c r="J58" s="676"/>
      <c r="K58" s="676"/>
      <c r="L58" s="679"/>
      <c r="M58" s="395">
        <f t="shared" si="7"/>
        <v>0</v>
      </c>
      <c r="N58" s="395">
        <f t="shared" si="8"/>
        <v>48</v>
      </c>
    </row>
    <row r="59" spans="1:14" ht="15">
      <c r="A59" s="11"/>
      <c r="B59" s="1"/>
      <c r="C59" s="675" t="s">
        <v>1090</v>
      </c>
      <c r="D59" s="674"/>
      <c r="E59" s="676"/>
      <c r="F59" s="676"/>
      <c r="G59" s="679"/>
      <c r="H59" s="296">
        <f t="shared" si="6"/>
        <v>0</v>
      </c>
      <c r="I59" s="680"/>
      <c r="J59" s="676"/>
      <c r="K59" s="676">
        <v>1890</v>
      </c>
      <c r="L59" s="679"/>
      <c r="M59" s="395">
        <f t="shared" si="7"/>
        <v>1890</v>
      </c>
      <c r="N59" s="395">
        <f t="shared" si="8"/>
        <v>1890</v>
      </c>
    </row>
    <row r="60" spans="1:14" ht="15">
      <c r="A60" s="11"/>
      <c r="B60" s="1"/>
      <c r="C60" s="675" t="s">
        <v>1091</v>
      </c>
      <c r="D60" s="674"/>
      <c r="E60" s="676"/>
      <c r="F60" s="676"/>
      <c r="G60" s="679"/>
      <c r="H60" s="296">
        <f t="shared" si="6"/>
        <v>0</v>
      </c>
      <c r="I60" s="680"/>
      <c r="J60" s="676"/>
      <c r="K60" s="676">
        <v>8100</v>
      </c>
      <c r="L60" s="679"/>
      <c r="M60" s="395">
        <f t="shared" si="7"/>
        <v>8100</v>
      </c>
      <c r="N60" s="395">
        <f t="shared" si="8"/>
        <v>8100</v>
      </c>
    </row>
    <row r="61" spans="1:14" ht="15">
      <c r="A61" s="11"/>
      <c r="B61" s="1"/>
      <c r="C61" s="675" t="s">
        <v>1092</v>
      </c>
      <c r="D61" s="674"/>
      <c r="E61" s="676"/>
      <c r="F61" s="676"/>
      <c r="G61" s="679"/>
      <c r="H61" s="296">
        <f t="shared" si="6"/>
        <v>0</v>
      </c>
      <c r="I61" s="680"/>
      <c r="J61" s="676"/>
      <c r="K61" s="676">
        <v>211</v>
      </c>
      <c r="L61" s="679"/>
      <c r="M61" s="395">
        <f aca="true" t="shared" si="9" ref="M61:M67">SUM(I61:L61)</f>
        <v>211</v>
      </c>
      <c r="N61" s="395">
        <f aca="true" t="shared" si="10" ref="N61:N67">SUM(H61,M61)</f>
        <v>211</v>
      </c>
    </row>
    <row r="62" spans="1:14" ht="15">
      <c r="A62" s="11"/>
      <c r="B62" s="1"/>
      <c r="C62" s="675" t="s">
        <v>1093</v>
      </c>
      <c r="D62" s="674"/>
      <c r="E62" s="676"/>
      <c r="F62" s="676"/>
      <c r="G62" s="679"/>
      <c r="H62" s="296">
        <f t="shared" si="6"/>
        <v>0</v>
      </c>
      <c r="I62" s="680"/>
      <c r="J62" s="676"/>
      <c r="K62" s="676">
        <v>1069</v>
      </c>
      <c r="L62" s="679"/>
      <c r="M62" s="395">
        <f t="shared" si="9"/>
        <v>1069</v>
      </c>
      <c r="N62" s="395">
        <f t="shared" si="10"/>
        <v>1069</v>
      </c>
    </row>
    <row r="63" spans="1:14" ht="15">
      <c r="A63" s="11"/>
      <c r="B63" s="1"/>
      <c r="C63" s="677" t="s">
        <v>1077</v>
      </c>
      <c r="D63" s="674"/>
      <c r="E63" s="678">
        <v>75</v>
      </c>
      <c r="F63" s="676"/>
      <c r="G63" s="679"/>
      <c r="H63" s="296">
        <f t="shared" si="6"/>
        <v>75</v>
      </c>
      <c r="I63" s="680"/>
      <c r="J63" s="676"/>
      <c r="K63" s="676"/>
      <c r="L63" s="679"/>
      <c r="M63" s="395">
        <f t="shared" si="9"/>
        <v>0</v>
      </c>
      <c r="N63" s="395">
        <f t="shared" si="10"/>
        <v>75</v>
      </c>
    </row>
    <row r="64" spans="1:14" ht="15">
      <c r="A64" s="11"/>
      <c r="B64" s="1"/>
      <c r="C64" s="677" t="s">
        <v>1078</v>
      </c>
      <c r="D64" s="674"/>
      <c r="E64" s="678">
        <v>189</v>
      </c>
      <c r="F64" s="676"/>
      <c r="G64" s="679"/>
      <c r="H64" s="296">
        <f t="shared" si="6"/>
        <v>189</v>
      </c>
      <c r="I64" s="680"/>
      <c r="J64" s="676"/>
      <c r="K64" s="676"/>
      <c r="L64" s="679"/>
      <c r="M64" s="395">
        <f t="shared" si="9"/>
        <v>0</v>
      </c>
      <c r="N64" s="395">
        <f t="shared" si="10"/>
        <v>189</v>
      </c>
    </row>
    <row r="65" spans="1:14" ht="25.5">
      <c r="A65" s="11"/>
      <c r="B65" s="1"/>
      <c r="C65" s="677" t="s">
        <v>1094</v>
      </c>
      <c r="D65" s="674"/>
      <c r="E65" s="678">
        <v>1011</v>
      </c>
      <c r="F65" s="676"/>
      <c r="G65" s="679"/>
      <c r="H65" s="296">
        <f t="shared" si="6"/>
        <v>1011</v>
      </c>
      <c r="I65" s="680"/>
      <c r="J65" s="676"/>
      <c r="K65" s="676"/>
      <c r="L65" s="679"/>
      <c r="M65" s="395">
        <f t="shared" si="9"/>
        <v>0</v>
      </c>
      <c r="N65" s="395">
        <f t="shared" si="10"/>
        <v>1011</v>
      </c>
    </row>
    <row r="66" spans="1:14" ht="15.75" thickBot="1">
      <c r="A66" s="11"/>
      <c r="B66" s="1"/>
      <c r="C66" s="48"/>
      <c r="D66" s="366"/>
      <c r="E66" s="296"/>
      <c r="F66" s="296"/>
      <c r="G66" s="296"/>
      <c r="H66" s="296">
        <f t="shared" si="6"/>
        <v>0</v>
      </c>
      <c r="I66" s="295"/>
      <c r="J66" s="296"/>
      <c r="K66" s="296"/>
      <c r="L66" s="296"/>
      <c r="M66" s="395">
        <f t="shared" si="9"/>
        <v>0</v>
      </c>
      <c r="N66" s="395">
        <f t="shared" si="10"/>
        <v>0</v>
      </c>
    </row>
    <row r="67" spans="1:14" ht="18" customHeight="1" thickBot="1">
      <c r="A67" s="255" t="s">
        <v>270</v>
      </c>
      <c r="B67" s="256"/>
      <c r="C67" s="257" t="s">
        <v>303</v>
      </c>
      <c r="D67" s="376">
        <f>SUM(D9,D12,D15,D20,D38,D41,D44)</f>
        <v>1255</v>
      </c>
      <c r="E67" s="376">
        <f>SUM(E9,E12,E15,E20,E38,E41,E44)</f>
        <v>6000</v>
      </c>
      <c r="F67" s="376">
        <f>SUM(F9,F12,F15,F20,F38,F41,F44)</f>
        <v>10612</v>
      </c>
      <c r="G67" s="376">
        <f>SUM(G9,G12,G15,G20,G38,G41,G44)</f>
        <v>3474</v>
      </c>
      <c r="H67" s="376">
        <f t="shared" si="1"/>
        <v>21341</v>
      </c>
      <c r="I67" s="306">
        <f>SUM(I9,I12,I15,I20,I38,I41,I44)</f>
        <v>0</v>
      </c>
      <c r="J67" s="307">
        <f>SUM(J9,J12,J15,J20,J38,J41,J44)</f>
        <v>0</v>
      </c>
      <c r="K67" s="307">
        <f>SUM(K9,K12,K15,K20,K38,K41,K44)</f>
        <v>53011</v>
      </c>
      <c r="L67" s="307">
        <f>SUM(L9,L12,L15,L20,L38,L41,L44)</f>
        <v>381</v>
      </c>
      <c r="M67" s="308">
        <f t="shared" si="9"/>
        <v>53392</v>
      </c>
      <c r="N67" s="308">
        <f t="shared" si="10"/>
        <v>74733</v>
      </c>
    </row>
    <row r="68" spans="1:14" ht="15">
      <c r="A68" s="13" t="s">
        <v>0</v>
      </c>
      <c r="B68" s="4"/>
      <c r="C68" s="424"/>
      <c r="D68" s="372"/>
      <c r="E68" s="292"/>
      <c r="F68" s="292"/>
      <c r="G68" s="292"/>
      <c r="H68" s="296">
        <f t="shared" si="1"/>
        <v>0</v>
      </c>
      <c r="I68" s="291"/>
      <c r="J68" s="292"/>
      <c r="K68" s="292"/>
      <c r="L68" s="292"/>
      <c r="M68" s="294">
        <f t="shared" si="2"/>
        <v>0</v>
      </c>
      <c r="N68" s="294">
        <f aca="true" t="shared" si="11" ref="N68:N106">SUM(H68,M68)</f>
        <v>0</v>
      </c>
    </row>
    <row r="69" spans="1:14" s="44" customFormat="1" ht="15">
      <c r="A69" s="16" t="s">
        <v>272</v>
      </c>
      <c r="B69" s="2" t="s">
        <v>101</v>
      </c>
      <c r="C69" s="443" t="s">
        <v>362</v>
      </c>
      <c r="D69" s="446">
        <f>SUM(D70:D73)</f>
        <v>0</v>
      </c>
      <c r="E69" s="302">
        <f>SUM(E70:E73)</f>
        <v>0</v>
      </c>
      <c r="F69" s="302">
        <f>SUM(F70:F73)</f>
        <v>2000</v>
      </c>
      <c r="G69" s="302">
        <f>SUM(G70:G73)</f>
        <v>144</v>
      </c>
      <c r="H69" s="302">
        <f t="shared" si="1"/>
        <v>2144</v>
      </c>
      <c r="I69" s="445">
        <f>SUM(I70:I73)</f>
        <v>0</v>
      </c>
      <c r="J69" s="302">
        <f>SUM(J70:J73)</f>
        <v>0</v>
      </c>
      <c r="K69" s="302">
        <f>SUM(K70:K73)</f>
        <v>10000</v>
      </c>
      <c r="L69" s="302">
        <f>SUM(L70:L73)</f>
        <v>0</v>
      </c>
      <c r="M69" s="303">
        <f t="shared" si="2"/>
        <v>10000</v>
      </c>
      <c r="N69" s="303">
        <f t="shared" si="11"/>
        <v>12144</v>
      </c>
    </row>
    <row r="70" spans="1:14" ht="15">
      <c r="A70" s="11"/>
      <c r="B70" s="1"/>
      <c r="C70" s="673" t="s">
        <v>1095</v>
      </c>
      <c r="D70" s="674"/>
      <c r="E70" s="676"/>
      <c r="F70" s="676"/>
      <c r="G70" s="679">
        <v>144</v>
      </c>
      <c r="H70" s="296">
        <f t="shared" si="1"/>
        <v>144</v>
      </c>
      <c r="I70" s="680"/>
      <c r="J70" s="676"/>
      <c r="K70" s="676"/>
      <c r="L70" s="296"/>
      <c r="M70" s="395">
        <f>SUM(I70:L70)</f>
        <v>0</v>
      </c>
      <c r="N70" s="303">
        <f t="shared" si="11"/>
        <v>144</v>
      </c>
    </row>
    <row r="71" spans="1:14" ht="15">
      <c r="A71" s="11"/>
      <c r="B71" s="1"/>
      <c r="C71" s="673" t="s">
        <v>1096</v>
      </c>
      <c r="D71" s="674"/>
      <c r="E71" s="676"/>
      <c r="F71" s="676">
        <v>2000</v>
      </c>
      <c r="G71" s="679"/>
      <c r="H71" s="296">
        <f t="shared" si="1"/>
        <v>2000</v>
      </c>
      <c r="I71" s="680"/>
      <c r="J71" s="676"/>
      <c r="K71" s="676"/>
      <c r="L71" s="296"/>
      <c r="M71" s="395">
        <f>SUM(I71:L71)</f>
        <v>0</v>
      </c>
      <c r="N71" s="303">
        <f t="shared" si="11"/>
        <v>2000</v>
      </c>
    </row>
    <row r="72" spans="1:14" ht="15">
      <c r="A72" s="11"/>
      <c r="B72" s="1"/>
      <c r="C72" s="675" t="s">
        <v>1097</v>
      </c>
      <c r="D72" s="674"/>
      <c r="E72" s="676"/>
      <c r="F72" s="676"/>
      <c r="G72" s="679"/>
      <c r="H72" s="296">
        <f t="shared" si="1"/>
        <v>0</v>
      </c>
      <c r="I72" s="680"/>
      <c r="J72" s="676"/>
      <c r="K72" s="676">
        <v>10000</v>
      </c>
      <c r="L72" s="296"/>
      <c r="M72" s="395">
        <f>SUM(I72:L72)</f>
        <v>10000</v>
      </c>
      <c r="N72" s="303">
        <f t="shared" si="11"/>
        <v>10000</v>
      </c>
    </row>
    <row r="73" spans="1:14" ht="15">
      <c r="A73" s="11"/>
      <c r="B73" s="1"/>
      <c r="C73" s="48"/>
      <c r="D73" s="366"/>
      <c r="E73" s="296"/>
      <c r="F73" s="296"/>
      <c r="G73" s="296"/>
      <c r="H73" s="296">
        <f t="shared" si="1"/>
        <v>0</v>
      </c>
      <c r="I73" s="295"/>
      <c r="J73" s="296"/>
      <c r="K73" s="296"/>
      <c r="L73" s="296"/>
      <c r="M73" s="395">
        <f t="shared" si="2"/>
        <v>0</v>
      </c>
      <c r="N73" s="303">
        <f t="shared" si="11"/>
        <v>0</v>
      </c>
    </row>
    <row r="74" spans="1:14" s="44" customFormat="1" ht="15">
      <c r="A74" s="16" t="s">
        <v>273</v>
      </c>
      <c r="B74" s="2" t="s">
        <v>102</v>
      </c>
      <c r="C74" s="443" t="s">
        <v>363</v>
      </c>
      <c r="D74" s="446">
        <f>SUM(D75:D76)</f>
        <v>0</v>
      </c>
      <c r="E74" s="302">
        <f>SUM(E75:E76)</f>
        <v>0</v>
      </c>
      <c r="F74" s="302">
        <f>SUM(F75:F76)</f>
        <v>0</v>
      </c>
      <c r="G74" s="302">
        <f>SUM(G75:G76)</f>
        <v>0</v>
      </c>
      <c r="H74" s="302">
        <f t="shared" si="1"/>
        <v>0</v>
      </c>
      <c r="I74" s="445">
        <f>SUM(I75:I76)</f>
        <v>0</v>
      </c>
      <c r="J74" s="302">
        <f>SUM(J75:J76)</f>
        <v>0</v>
      </c>
      <c r="K74" s="302">
        <f>SUM(K75:K76)</f>
        <v>0</v>
      </c>
      <c r="L74" s="302">
        <f>SUM(L75:L76)</f>
        <v>0</v>
      </c>
      <c r="M74" s="303">
        <f t="shared" si="2"/>
        <v>0</v>
      </c>
      <c r="N74" s="303">
        <f t="shared" si="11"/>
        <v>0</v>
      </c>
    </row>
    <row r="75" spans="1:14" ht="15">
      <c r="A75" s="11"/>
      <c r="B75" s="1"/>
      <c r="C75" s="48"/>
      <c r="D75" s="366"/>
      <c r="E75" s="296"/>
      <c r="F75" s="296"/>
      <c r="G75" s="296"/>
      <c r="H75" s="296">
        <f t="shared" si="1"/>
        <v>0</v>
      </c>
      <c r="I75" s="295"/>
      <c r="J75" s="296"/>
      <c r="K75" s="296"/>
      <c r="L75" s="296"/>
      <c r="M75" s="395">
        <f t="shared" si="2"/>
        <v>0</v>
      </c>
      <c r="N75" s="395">
        <f t="shared" si="11"/>
        <v>0</v>
      </c>
    </row>
    <row r="76" spans="1:14" ht="15">
      <c r="A76" s="11"/>
      <c r="B76" s="1"/>
      <c r="C76" s="48"/>
      <c r="D76" s="366"/>
      <c r="E76" s="296"/>
      <c r="F76" s="296"/>
      <c r="G76" s="296"/>
      <c r="H76" s="296">
        <f t="shared" si="1"/>
        <v>0</v>
      </c>
      <c r="I76" s="295"/>
      <c r="J76" s="296"/>
      <c r="K76" s="296"/>
      <c r="L76" s="296"/>
      <c r="M76" s="395">
        <f t="shared" si="2"/>
        <v>0</v>
      </c>
      <c r="N76" s="395">
        <f t="shared" si="11"/>
        <v>0</v>
      </c>
    </row>
    <row r="77" spans="1:14" s="44" customFormat="1" ht="15">
      <c r="A77" s="16" t="s">
        <v>274</v>
      </c>
      <c r="B77" s="2" t="s">
        <v>103</v>
      </c>
      <c r="C77" s="443" t="s">
        <v>364</v>
      </c>
      <c r="D77" s="446">
        <f>SUM(D78:D79)</f>
        <v>0</v>
      </c>
      <c r="E77" s="302">
        <f>SUM(E78:E79)</f>
        <v>0</v>
      </c>
      <c r="F77" s="302">
        <f>SUM(F78:F79)</f>
        <v>0</v>
      </c>
      <c r="G77" s="302">
        <f>SUM(G78:G79)</f>
        <v>0</v>
      </c>
      <c r="H77" s="302">
        <f t="shared" si="1"/>
        <v>0</v>
      </c>
      <c r="I77" s="445">
        <f>SUM(I78:I79)</f>
        <v>0</v>
      </c>
      <c r="J77" s="302">
        <f>SUM(J78:J79)</f>
        <v>0</v>
      </c>
      <c r="K77" s="302">
        <f>SUM(K78:K79)</f>
        <v>0</v>
      </c>
      <c r="L77" s="302">
        <f>SUM(L78:L79)</f>
        <v>0</v>
      </c>
      <c r="M77" s="303">
        <f t="shared" si="2"/>
        <v>0</v>
      </c>
      <c r="N77" s="303">
        <f t="shared" si="11"/>
        <v>0</v>
      </c>
    </row>
    <row r="78" spans="1:14" ht="15">
      <c r="A78" s="12"/>
      <c r="B78" s="3"/>
      <c r="C78" s="47"/>
      <c r="D78" s="401"/>
      <c r="E78" s="298"/>
      <c r="F78" s="298"/>
      <c r="G78" s="298"/>
      <c r="H78" s="296">
        <f t="shared" si="1"/>
        <v>0</v>
      </c>
      <c r="I78" s="297"/>
      <c r="J78" s="298"/>
      <c r="K78" s="298"/>
      <c r="L78" s="298"/>
      <c r="M78" s="395">
        <f t="shared" si="2"/>
        <v>0</v>
      </c>
      <c r="N78" s="395">
        <f t="shared" si="11"/>
        <v>0</v>
      </c>
    </row>
    <row r="79" spans="1:14" ht="15">
      <c r="A79" s="12"/>
      <c r="B79" s="3"/>
      <c r="C79" s="47"/>
      <c r="D79" s="401"/>
      <c r="E79" s="298"/>
      <c r="F79" s="298"/>
      <c r="G79" s="298"/>
      <c r="H79" s="296">
        <f t="shared" si="1"/>
        <v>0</v>
      </c>
      <c r="I79" s="297"/>
      <c r="J79" s="298"/>
      <c r="K79" s="298"/>
      <c r="L79" s="298"/>
      <c r="M79" s="395">
        <f t="shared" si="2"/>
        <v>0</v>
      </c>
      <c r="N79" s="395">
        <f t="shared" si="11"/>
        <v>0</v>
      </c>
    </row>
    <row r="80" spans="1:14" s="44" customFormat="1" ht="15">
      <c r="A80" s="17" t="s">
        <v>275</v>
      </c>
      <c r="B80" s="50" t="s">
        <v>104</v>
      </c>
      <c r="C80" s="51" t="s">
        <v>524</v>
      </c>
      <c r="D80" s="447">
        <f>SUM(D81:D84)</f>
        <v>0</v>
      </c>
      <c r="E80" s="304">
        <f>SUM(E81:E84)</f>
        <v>0</v>
      </c>
      <c r="F80" s="304">
        <f>SUM(F81:F84)</f>
        <v>540</v>
      </c>
      <c r="G80" s="304">
        <f>SUM(G81:G84)</f>
        <v>39</v>
      </c>
      <c r="H80" s="302">
        <f t="shared" si="1"/>
        <v>579</v>
      </c>
      <c r="I80" s="448">
        <f>SUM(I81:I84)</f>
        <v>0</v>
      </c>
      <c r="J80" s="304">
        <f>SUM(J81:J84)</f>
        <v>0</v>
      </c>
      <c r="K80" s="304">
        <f>SUM(K81:K84)</f>
        <v>2700</v>
      </c>
      <c r="L80" s="304">
        <f>SUM(L81:L84)</f>
        <v>0</v>
      </c>
      <c r="M80" s="303">
        <f t="shared" si="2"/>
        <v>2700</v>
      </c>
      <c r="N80" s="303">
        <f t="shared" si="11"/>
        <v>3279</v>
      </c>
    </row>
    <row r="81" spans="1:14" ht="15">
      <c r="A81" s="12"/>
      <c r="B81" s="3"/>
      <c r="C81" s="673" t="s">
        <v>1095</v>
      </c>
      <c r="D81" s="681"/>
      <c r="E81" s="682"/>
      <c r="F81" s="682"/>
      <c r="G81" s="683">
        <v>39</v>
      </c>
      <c r="H81" s="296">
        <f t="shared" si="1"/>
        <v>39</v>
      </c>
      <c r="I81" s="684"/>
      <c r="J81" s="682"/>
      <c r="K81" s="682"/>
      <c r="L81" s="683"/>
      <c r="M81" s="395">
        <f t="shared" si="2"/>
        <v>0</v>
      </c>
      <c r="N81" s="395">
        <f t="shared" si="11"/>
        <v>39</v>
      </c>
    </row>
    <row r="82" spans="1:14" ht="15">
      <c r="A82" s="12"/>
      <c r="B82" s="3"/>
      <c r="C82" s="673" t="s">
        <v>1096</v>
      </c>
      <c r="D82" s="681"/>
      <c r="E82" s="682"/>
      <c r="F82" s="682">
        <v>540</v>
      </c>
      <c r="G82" s="683"/>
      <c r="H82" s="296">
        <f t="shared" si="1"/>
        <v>540</v>
      </c>
      <c r="I82" s="684"/>
      <c r="J82" s="682"/>
      <c r="K82" s="682"/>
      <c r="L82" s="683"/>
      <c r="M82" s="395">
        <f t="shared" si="2"/>
        <v>0</v>
      </c>
      <c r="N82" s="395">
        <f t="shared" si="11"/>
        <v>540</v>
      </c>
    </row>
    <row r="83" spans="1:14" ht="15">
      <c r="A83" s="12"/>
      <c r="B83" s="3"/>
      <c r="C83" s="675" t="s">
        <v>1097</v>
      </c>
      <c r="D83" s="681"/>
      <c r="E83" s="682"/>
      <c r="F83" s="682"/>
      <c r="G83" s="683"/>
      <c r="H83" s="296">
        <f t="shared" si="1"/>
        <v>0</v>
      </c>
      <c r="I83" s="684"/>
      <c r="J83" s="682"/>
      <c r="K83" s="682">
        <v>2700</v>
      </c>
      <c r="L83" s="683"/>
      <c r="M83" s="395">
        <f t="shared" si="2"/>
        <v>2700</v>
      </c>
      <c r="N83" s="395">
        <f t="shared" si="11"/>
        <v>2700</v>
      </c>
    </row>
    <row r="84" spans="1:14" ht="15.75" thickBot="1">
      <c r="A84" s="12"/>
      <c r="B84" s="3"/>
      <c r="C84" s="47"/>
      <c r="D84" s="401"/>
      <c r="E84" s="298"/>
      <c r="F84" s="298"/>
      <c r="G84" s="298"/>
      <c r="H84" s="296">
        <f t="shared" si="1"/>
        <v>0</v>
      </c>
      <c r="I84" s="297"/>
      <c r="J84" s="298"/>
      <c r="K84" s="298"/>
      <c r="L84" s="298"/>
      <c r="M84" s="395">
        <f t="shared" si="2"/>
        <v>0</v>
      </c>
      <c r="N84" s="395">
        <f t="shared" si="11"/>
        <v>0</v>
      </c>
    </row>
    <row r="85" spans="1:14" ht="18" customHeight="1" thickBot="1">
      <c r="A85" s="255" t="s">
        <v>276</v>
      </c>
      <c r="B85" s="256"/>
      <c r="C85" s="257" t="s">
        <v>304</v>
      </c>
      <c r="D85" s="449">
        <f>SUM(D69,D74,D77,D80)</f>
        <v>0</v>
      </c>
      <c r="E85" s="307">
        <f>SUM(E69,E74,E77,E80)</f>
        <v>0</v>
      </c>
      <c r="F85" s="307">
        <f>SUM(F69,F74,F77,F80)</f>
        <v>2540</v>
      </c>
      <c r="G85" s="307">
        <f>SUM(G69,G74,G77,G80)</f>
        <v>183</v>
      </c>
      <c r="H85" s="307">
        <f t="shared" si="1"/>
        <v>2723</v>
      </c>
      <c r="I85" s="306">
        <f>SUM(I69,I74,I77,I80)</f>
        <v>0</v>
      </c>
      <c r="J85" s="307">
        <f>SUM(J69,J74,J77,J80)</f>
        <v>0</v>
      </c>
      <c r="K85" s="307">
        <f>SUM(K69,K74,K77,K80)</f>
        <v>12700</v>
      </c>
      <c r="L85" s="307">
        <f>SUM(L69,L74,L77,L80)</f>
        <v>0</v>
      </c>
      <c r="M85" s="308">
        <f t="shared" si="2"/>
        <v>12700</v>
      </c>
      <c r="N85" s="308">
        <f t="shared" si="11"/>
        <v>15423</v>
      </c>
    </row>
    <row r="86" spans="1:14" ht="15">
      <c r="A86" s="13" t="s">
        <v>1</v>
      </c>
      <c r="B86" s="4"/>
      <c r="C86" s="424"/>
      <c r="D86" s="372"/>
      <c r="E86" s="292"/>
      <c r="F86" s="292"/>
      <c r="G86" s="292"/>
      <c r="H86" s="296">
        <f t="shared" si="1"/>
        <v>0</v>
      </c>
      <c r="I86" s="291"/>
      <c r="J86" s="292"/>
      <c r="K86" s="292"/>
      <c r="L86" s="292"/>
      <c r="M86" s="294">
        <f t="shared" si="2"/>
        <v>0</v>
      </c>
      <c r="N86" s="294">
        <f t="shared" si="11"/>
        <v>0</v>
      </c>
    </row>
    <row r="87" spans="1:14" s="44" customFormat="1" ht="15" customHeight="1">
      <c r="A87" s="16" t="s">
        <v>271</v>
      </c>
      <c r="B87" s="2" t="s">
        <v>105</v>
      </c>
      <c r="C87" s="443" t="s">
        <v>660</v>
      </c>
      <c r="D87" s="446">
        <f>SUM(D88:D88)</f>
        <v>0</v>
      </c>
      <c r="E87" s="302">
        <f>SUM(E88:E88)</f>
        <v>0</v>
      </c>
      <c r="F87" s="302">
        <f>SUM(F88:F88)</f>
        <v>0</v>
      </c>
      <c r="G87" s="302">
        <f>SUM(G88:G88)</f>
        <v>0</v>
      </c>
      <c r="H87" s="302">
        <f t="shared" si="1"/>
        <v>0</v>
      </c>
      <c r="I87" s="445">
        <f>SUM(I88:I88)</f>
        <v>0</v>
      </c>
      <c r="J87" s="302">
        <f>SUM(J88:J88)</f>
        <v>0</v>
      </c>
      <c r="K87" s="302">
        <f>SUM(K88:K88)</f>
        <v>0</v>
      </c>
      <c r="L87" s="302">
        <f>SUM(L88:L88)</f>
        <v>0</v>
      </c>
      <c r="M87" s="303">
        <f t="shared" si="2"/>
        <v>0</v>
      </c>
      <c r="N87" s="303">
        <f t="shared" si="11"/>
        <v>0</v>
      </c>
    </row>
    <row r="88" spans="1:14" ht="15" customHeight="1">
      <c r="A88" s="11"/>
      <c r="B88" s="1"/>
      <c r="C88" s="48"/>
      <c r="D88" s="366"/>
      <c r="E88" s="296"/>
      <c r="F88" s="296"/>
      <c r="G88" s="296"/>
      <c r="H88" s="296">
        <f t="shared" si="1"/>
        <v>0</v>
      </c>
      <c r="I88" s="295"/>
      <c r="J88" s="296"/>
      <c r="K88" s="296"/>
      <c r="L88" s="296"/>
      <c r="M88" s="303">
        <f t="shared" si="2"/>
        <v>0</v>
      </c>
      <c r="N88" s="395">
        <f t="shared" si="11"/>
        <v>0</v>
      </c>
    </row>
    <row r="89" spans="1:14" s="44" customFormat="1" ht="15" customHeight="1">
      <c r="A89" s="16" t="s">
        <v>277</v>
      </c>
      <c r="B89" s="2" t="s">
        <v>106</v>
      </c>
      <c r="C89" s="443" t="s">
        <v>526</v>
      </c>
      <c r="D89" s="446">
        <f>SUM(D90:D90)</f>
        <v>0</v>
      </c>
      <c r="E89" s="302">
        <f>SUM(E90:E90)</f>
        <v>0</v>
      </c>
      <c r="F89" s="302">
        <f>SUM(F90:F90)</f>
        <v>0</v>
      </c>
      <c r="G89" s="302">
        <f>SUM(G90:G90)</f>
        <v>0</v>
      </c>
      <c r="H89" s="302">
        <f t="shared" si="1"/>
        <v>0</v>
      </c>
      <c r="I89" s="445">
        <f>SUM(I90:I90)</f>
        <v>0</v>
      </c>
      <c r="J89" s="302">
        <f>SUM(J90:J90)</f>
        <v>0</v>
      </c>
      <c r="K89" s="302">
        <f>SUM(K90:K90)</f>
        <v>0</v>
      </c>
      <c r="L89" s="302">
        <f>SUM(L90:L90)</f>
        <v>0</v>
      </c>
      <c r="M89" s="303">
        <f t="shared" si="2"/>
        <v>0</v>
      </c>
      <c r="N89" s="303">
        <f t="shared" si="11"/>
        <v>0</v>
      </c>
    </row>
    <row r="90" spans="1:14" ht="15">
      <c r="A90" s="11"/>
      <c r="B90" s="1"/>
      <c r="C90" s="48"/>
      <c r="D90" s="366"/>
      <c r="E90" s="296"/>
      <c r="F90" s="296"/>
      <c r="G90" s="296"/>
      <c r="H90" s="296">
        <f t="shared" si="1"/>
        <v>0</v>
      </c>
      <c r="I90" s="295"/>
      <c r="J90" s="296"/>
      <c r="K90" s="296"/>
      <c r="L90" s="296"/>
      <c r="M90" s="395">
        <f t="shared" si="2"/>
        <v>0</v>
      </c>
      <c r="N90" s="395">
        <f t="shared" si="11"/>
        <v>0</v>
      </c>
    </row>
    <row r="91" spans="1:14" s="44" customFormat="1" ht="15">
      <c r="A91" s="16" t="s">
        <v>278</v>
      </c>
      <c r="B91" s="2" t="s">
        <v>107</v>
      </c>
      <c r="C91" s="443" t="s">
        <v>527</v>
      </c>
      <c r="D91" s="446">
        <f>SUM(D92:D92)</f>
        <v>0</v>
      </c>
      <c r="E91" s="302">
        <f>SUM(E92:E92)</f>
        <v>0</v>
      </c>
      <c r="F91" s="302">
        <f>SUM(F92:F92)</f>
        <v>0</v>
      </c>
      <c r="G91" s="302">
        <f>SUM(G92:G92)</f>
        <v>0</v>
      </c>
      <c r="H91" s="302">
        <f t="shared" si="1"/>
        <v>0</v>
      </c>
      <c r="I91" s="445">
        <f>SUM(I92:I92)</f>
        <v>0</v>
      </c>
      <c r="J91" s="302">
        <f>SUM(J92:J92)</f>
        <v>0</v>
      </c>
      <c r="K91" s="302">
        <f>SUM(K92:K92)</f>
        <v>0</v>
      </c>
      <c r="L91" s="302">
        <f>SUM(L92:L92)</f>
        <v>0</v>
      </c>
      <c r="M91" s="303">
        <f t="shared" si="2"/>
        <v>0</v>
      </c>
      <c r="N91" s="303">
        <f t="shared" si="11"/>
        <v>0</v>
      </c>
    </row>
    <row r="92" spans="1:14" ht="15">
      <c r="A92" s="11"/>
      <c r="B92" s="1"/>
      <c r="C92" s="48"/>
      <c r="D92" s="366"/>
      <c r="E92" s="296"/>
      <c r="F92" s="296"/>
      <c r="G92" s="296"/>
      <c r="H92" s="296">
        <f t="shared" si="1"/>
        <v>0</v>
      </c>
      <c r="I92" s="295"/>
      <c r="J92" s="296"/>
      <c r="K92" s="296"/>
      <c r="L92" s="296"/>
      <c r="M92" s="395">
        <f t="shared" si="2"/>
        <v>0</v>
      </c>
      <c r="N92" s="395">
        <f t="shared" si="11"/>
        <v>0</v>
      </c>
    </row>
    <row r="93" spans="1:14" s="44" customFormat="1" ht="15">
      <c r="A93" s="16" t="s">
        <v>279</v>
      </c>
      <c r="B93" s="2" t="s">
        <v>108</v>
      </c>
      <c r="C93" s="443" t="s">
        <v>528</v>
      </c>
      <c r="D93" s="446">
        <f>SUM(D94:D94)</f>
        <v>0</v>
      </c>
      <c r="E93" s="302">
        <f>SUM(E94:E94)</f>
        <v>0</v>
      </c>
      <c r="F93" s="302">
        <f>SUM(F94:F94)</f>
        <v>0</v>
      </c>
      <c r="G93" s="302">
        <f>SUM(G94:G94)</f>
        <v>0</v>
      </c>
      <c r="H93" s="302">
        <f t="shared" si="1"/>
        <v>0</v>
      </c>
      <c r="I93" s="445">
        <f>SUM(I94:I94)</f>
        <v>0</v>
      </c>
      <c r="J93" s="302">
        <f>SUM(J94:J94)</f>
        <v>0</v>
      </c>
      <c r="K93" s="302">
        <f>SUM(K94:K94)</f>
        <v>0</v>
      </c>
      <c r="L93" s="302">
        <f>SUM(L94:L94)</f>
        <v>0</v>
      </c>
      <c r="M93" s="303">
        <f t="shared" si="2"/>
        <v>0</v>
      </c>
      <c r="N93" s="303">
        <f t="shared" si="11"/>
        <v>0</v>
      </c>
    </row>
    <row r="94" spans="1:14" ht="15">
      <c r="A94" s="11"/>
      <c r="B94" s="1"/>
      <c r="C94" s="48"/>
      <c r="D94" s="366"/>
      <c r="E94" s="296"/>
      <c r="F94" s="296"/>
      <c r="G94" s="296"/>
      <c r="H94" s="296">
        <f t="shared" si="1"/>
        <v>0</v>
      </c>
      <c r="I94" s="295"/>
      <c r="J94" s="296"/>
      <c r="K94" s="296"/>
      <c r="L94" s="296"/>
      <c r="M94" s="395">
        <f t="shared" si="2"/>
        <v>0</v>
      </c>
      <c r="N94" s="395">
        <f t="shared" si="11"/>
        <v>0</v>
      </c>
    </row>
    <row r="95" spans="1:14" s="44" customFormat="1" ht="15" customHeight="1">
      <c r="A95" s="16" t="s">
        <v>280</v>
      </c>
      <c r="B95" s="2" t="s">
        <v>109</v>
      </c>
      <c r="C95" s="443" t="s">
        <v>661</v>
      </c>
      <c r="D95" s="446">
        <f>SUM(D96:D96)</f>
        <v>0</v>
      </c>
      <c r="E95" s="302">
        <f>SUM(E96:E96)</f>
        <v>0</v>
      </c>
      <c r="F95" s="302">
        <f>SUM(F96:F96)</f>
        <v>0</v>
      </c>
      <c r="G95" s="302">
        <f>SUM(G96:G96)</f>
        <v>0</v>
      </c>
      <c r="H95" s="302">
        <f t="shared" si="1"/>
        <v>0</v>
      </c>
      <c r="I95" s="445">
        <f>SUM(I96:I96)</f>
        <v>0</v>
      </c>
      <c r="J95" s="302">
        <f>SUM(J96:J96)</f>
        <v>0</v>
      </c>
      <c r="K95" s="302">
        <f>SUM(K96:K96)</f>
        <v>0</v>
      </c>
      <c r="L95" s="302">
        <f>SUM(L96:L96)</f>
        <v>0</v>
      </c>
      <c r="M95" s="303">
        <f t="shared" si="2"/>
        <v>0</v>
      </c>
      <c r="N95" s="303">
        <f t="shared" si="11"/>
        <v>0</v>
      </c>
    </row>
    <row r="96" spans="1:14" ht="15" customHeight="1">
      <c r="A96" s="11"/>
      <c r="B96" s="1"/>
      <c r="C96" s="48"/>
      <c r="D96" s="366"/>
      <c r="E96" s="296"/>
      <c r="F96" s="296"/>
      <c r="G96" s="296"/>
      <c r="H96" s="296">
        <f t="shared" si="1"/>
        <v>0</v>
      </c>
      <c r="I96" s="295"/>
      <c r="J96" s="296"/>
      <c r="K96" s="296"/>
      <c r="L96" s="296"/>
      <c r="M96" s="395">
        <f t="shared" si="2"/>
        <v>0</v>
      </c>
      <c r="N96" s="395">
        <f t="shared" si="11"/>
        <v>0</v>
      </c>
    </row>
    <row r="97" spans="1:14" s="44" customFormat="1" ht="15" customHeight="1">
      <c r="A97" s="16" t="s">
        <v>281</v>
      </c>
      <c r="B97" s="2" t="s">
        <v>110</v>
      </c>
      <c r="C97" s="443" t="s">
        <v>530</v>
      </c>
      <c r="D97" s="446">
        <f>SUM(D98:D98)</f>
        <v>0</v>
      </c>
      <c r="E97" s="302">
        <f>SUM(E98:E98)</f>
        <v>0</v>
      </c>
      <c r="F97" s="302">
        <f>SUM(F98:F98)</f>
        <v>0</v>
      </c>
      <c r="G97" s="302">
        <f>SUM(G98:G98)</f>
        <v>0</v>
      </c>
      <c r="H97" s="302">
        <f t="shared" si="1"/>
        <v>0</v>
      </c>
      <c r="I97" s="445">
        <f>SUM(I98:I98)</f>
        <v>0</v>
      </c>
      <c r="J97" s="302">
        <f>SUM(J98:J98)</f>
        <v>0</v>
      </c>
      <c r="K97" s="302">
        <f>SUM(K98:K98)</f>
        <v>0</v>
      </c>
      <c r="L97" s="302">
        <f>SUM(L98:L98)</f>
        <v>0</v>
      </c>
      <c r="M97" s="303">
        <f t="shared" si="2"/>
        <v>0</v>
      </c>
      <c r="N97" s="303">
        <f t="shared" si="11"/>
        <v>0</v>
      </c>
    </row>
    <row r="98" spans="1:14" ht="15">
      <c r="A98" s="11"/>
      <c r="B98" s="1"/>
      <c r="C98" s="48"/>
      <c r="D98" s="366"/>
      <c r="E98" s="296"/>
      <c r="F98" s="296"/>
      <c r="G98" s="296"/>
      <c r="H98" s="296">
        <f t="shared" si="1"/>
        <v>0</v>
      </c>
      <c r="I98" s="295"/>
      <c r="J98" s="296"/>
      <c r="K98" s="296"/>
      <c r="L98" s="296"/>
      <c r="M98" s="395">
        <f t="shared" si="2"/>
        <v>0</v>
      </c>
      <c r="N98" s="395">
        <f t="shared" si="11"/>
        <v>0</v>
      </c>
    </row>
    <row r="99" spans="1:14" s="44" customFormat="1" ht="15">
      <c r="A99" s="16" t="s">
        <v>282</v>
      </c>
      <c r="B99" s="2" t="s">
        <v>111</v>
      </c>
      <c r="C99" s="443" t="s">
        <v>365</v>
      </c>
      <c r="D99" s="446">
        <f>SUM(D100:D100)</f>
        <v>0</v>
      </c>
      <c r="E99" s="302">
        <f>SUM(E100:E100)</f>
        <v>0</v>
      </c>
      <c r="F99" s="302">
        <f>SUM(F100:F100)</f>
        <v>0</v>
      </c>
      <c r="G99" s="302">
        <f>SUM(G100:G100)</f>
        <v>0</v>
      </c>
      <c r="H99" s="302">
        <f t="shared" si="1"/>
        <v>0</v>
      </c>
      <c r="I99" s="445">
        <f>SUM(I100:I100)</f>
        <v>0</v>
      </c>
      <c r="J99" s="302">
        <f>SUM(J100:J100)</f>
        <v>0</v>
      </c>
      <c r="K99" s="302">
        <f>SUM(K100:K100)</f>
        <v>0</v>
      </c>
      <c r="L99" s="302">
        <f>SUM(L100:L100)</f>
        <v>0</v>
      </c>
      <c r="M99" s="303">
        <f t="shared" si="2"/>
        <v>0</v>
      </c>
      <c r="N99" s="303">
        <f t="shared" si="11"/>
        <v>0</v>
      </c>
    </row>
    <row r="100" spans="1:14" ht="15">
      <c r="A100" s="12"/>
      <c r="B100" s="3"/>
      <c r="C100" s="47"/>
      <c r="D100" s="401"/>
      <c r="E100" s="298"/>
      <c r="F100" s="298"/>
      <c r="G100" s="298"/>
      <c r="H100" s="296">
        <f t="shared" si="1"/>
        <v>0</v>
      </c>
      <c r="I100" s="297"/>
      <c r="J100" s="298"/>
      <c r="K100" s="298"/>
      <c r="L100" s="298"/>
      <c r="M100" s="395">
        <f t="shared" si="2"/>
        <v>0</v>
      </c>
      <c r="N100" s="395">
        <f t="shared" si="11"/>
        <v>0</v>
      </c>
    </row>
    <row r="101" spans="1:14" ht="15">
      <c r="A101" s="16" t="s">
        <v>283</v>
      </c>
      <c r="B101" s="2" t="s">
        <v>112</v>
      </c>
      <c r="C101" s="540" t="s">
        <v>999</v>
      </c>
      <c r="D101" s="446">
        <f>SUM(D102:D102)</f>
        <v>0</v>
      </c>
      <c r="E101" s="302">
        <f>SUM(E102:E102)</f>
        <v>0</v>
      </c>
      <c r="F101" s="302">
        <f>SUM(F102:F102)</f>
        <v>0</v>
      </c>
      <c r="G101" s="302">
        <f>SUM(G102:G102)</f>
        <v>0</v>
      </c>
      <c r="H101" s="302">
        <f>SUM(D101:G101)</f>
        <v>0</v>
      </c>
      <c r="I101" s="445">
        <f>SUM(I102:I102)</f>
        <v>0</v>
      </c>
      <c r="J101" s="302">
        <f>SUM(J102:J102)</f>
        <v>0</v>
      </c>
      <c r="K101" s="302">
        <f>SUM(K102:K102)</f>
        <v>0</v>
      </c>
      <c r="L101" s="302">
        <f>SUM(L102:L102)</f>
        <v>0</v>
      </c>
      <c r="M101" s="303">
        <f>SUM(I101:L101)</f>
        <v>0</v>
      </c>
      <c r="N101" s="303">
        <f t="shared" si="11"/>
        <v>0</v>
      </c>
    </row>
    <row r="102" spans="1:14" ht="15">
      <c r="A102" s="12"/>
      <c r="B102" s="3"/>
      <c r="C102" s="47"/>
      <c r="D102" s="401"/>
      <c r="E102" s="298"/>
      <c r="F102" s="298"/>
      <c r="G102" s="298"/>
      <c r="H102" s="296">
        <f>SUM(D102:G102)</f>
        <v>0</v>
      </c>
      <c r="I102" s="297"/>
      <c r="J102" s="298"/>
      <c r="K102" s="298"/>
      <c r="L102" s="298"/>
      <c r="M102" s="395">
        <f>SUM(I102:L102)</f>
        <v>0</v>
      </c>
      <c r="N102" s="395">
        <f t="shared" si="11"/>
        <v>0</v>
      </c>
    </row>
    <row r="103" spans="1:14" s="44" customFormat="1" ht="15">
      <c r="A103" s="538" t="s">
        <v>1000</v>
      </c>
      <c r="B103" s="539" t="s">
        <v>1001</v>
      </c>
      <c r="C103" s="540" t="s">
        <v>531</v>
      </c>
      <c r="D103" s="447">
        <f>SUM(D104:D104)</f>
        <v>0</v>
      </c>
      <c r="E103" s="304">
        <f>SUM(E104:E104)</f>
        <v>0</v>
      </c>
      <c r="F103" s="304">
        <f>SUM(F104:F104)</f>
        <v>0</v>
      </c>
      <c r="G103" s="304">
        <f>SUM(G104:G104)</f>
        <v>0</v>
      </c>
      <c r="H103" s="302">
        <f t="shared" si="1"/>
        <v>0</v>
      </c>
      <c r="I103" s="448">
        <f>SUM(I104:I104)</f>
        <v>0</v>
      </c>
      <c r="J103" s="304">
        <f>SUM(J104:J104)</f>
        <v>0</v>
      </c>
      <c r="K103" s="304">
        <f>SUM(K104:K104)</f>
        <v>0</v>
      </c>
      <c r="L103" s="304">
        <f>SUM(L104:L104)</f>
        <v>0</v>
      </c>
      <c r="M103" s="303">
        <f t="shared" si="2"/>
        <v>0</v>
      </c>
      <c r="N103" s="303">
        <f t="shared" si="11"/>
        <v>0</v>
      </c>
    </row>
    <row r="104" spans="1:14" ht="15.75" thickBot="1">
      <c r="A104" s="12"/>
      <c r="B104" s="3"/>
      <c r="C104" s="47"/>
      <c r="D104" s="401"/>
      <c r="E104" s="298"/>
      <c r="F104" s="298"/>
      <c r="G104" s="298"/>
      <c r="H104" s="296">
        <f t="shared" si="1"/>
        <v>0</v>
      </c>
      <c r="I104" s="297"/>
      <c r="J104" s="298"/>
      <c r="K104" s="298"/>
      <c r="L104" s="298"/>
      <c r="M104" s="395">
        <f t="shared" si="2"/>
        <v>0</v>
      </c>
      <c r="N104" s="395">
        <f t="shared" si="11"/>
        <v>0</v>
      </c>
    </row>
    <row r="105" spans="1:14" ht="18" customHeight="1" thickBot="1">
      <c r="A105" s="255" t="s">
        <v>284</v>
      </c>
      <c r="B105" s="256"/>
      <c r="C105" s="646" t="s">
        <v>934</v>
      </c>
      <c r="D105" s="306">
        <f>SUM(D87,D89,D91,D93,D95,D97,D99,D101,D103)</f>
        <v>0</v>
      </c>
      <c r="E105" s="307">
        <f>SUM(E87,E89,E91,E93,E95,E97,E99,E101,E103)</f>
        <v>0</v>
      </c>
      <c r="F105" s="307">
        <f>SUM(F87,F89,F91,F93,F95,F97,F99,F101,F103)</f>
        <v>0</v>
      </c>
      <c r="G105" s="307">
        <f>SUM(G87,G89,G91,G93,G95,G97,G99,G101,G103)</f>
        <v>0</v>
      </c>
      <c r="H105" s="308">
        <f t="shared" si="1"/>
        <v>0</v>
      </c>
      <c r="I105" s="376">
        <f>SUM(I87,I89,I91,I93,I95,I97,I99,I101,I103)</f>
        <v>0</v>
      </c>
      <c r="J105" s="307">
        <f>SUM(J87,J89,J91,J93,J95,J97,J99,J101,J103)</f>
        <v>0</v>
      </c>
      <c r="K105" s="307">
        <f>SUM(K87,K89,K91,K93,K95,K97,K99,K101,K103)</f>
        <v>0</v>
      </c>
      <c r="L105" s="307">
        <f>SUM(L87,L89,L91,L93,L95,L97,L99,L101,L103)</f>
        <v>0</v>
      </c>
      <c r="M105" s="308">
        <f t="shared" si="2"/>
        <v>0</v>
      </c>
      <c r="N105" s="308">
        <f t="shared" si="11"/>
        <v>0</v>
      </c>
    </row>
    <row r="106" spans="1:14" ht="21" customHeight="1" thickBot="1">
      <c r="A106" s="7" t="s">
        <v>662</v>
      </c>
      <c r="B106" s="8"/>
      <c r="C106" s="427"/>
      <c r="D106" s="685">
        <f>SUM(D67,D85,D105)</f>
        <v>1255</v>
      </c>
      <c r="E106" s="686">
        <f>SUM(E67,E85,E105)</f>
        <v>6000</v>
      </c>
      <c r="F106" s="686">
        <f>SUM(F67,F85,F105)</f>
        <v>13152</v>
      </c>
      <c r="G106" s="686">
        <f>SUM(G67,G85,G105)</f>
        <v>3657</v>
      </c>
      <c r="H106" s="686">
        <f t="shared" si="1"/>
        <v>24064</v>
      </c>
      <c r="I106" s="318">
        <f>SUM(I67,I85,I105)</f>
        <v>0</v>
      </c>
      <c r="J106" s="319">
        <f>SUM(J67,J85,J105)</f>
        <v>0</v>
      </c>
      <c r="K106" s="319">
        <f>SUM(K67,K85,K105)</f>
        <v>65711</v>
      </c>
      <c r="L106" s="319">
        <f>SUM(L67,L85,L105)</f>
        <v>381</v>
      </c>
      <c r="M106" s="320">
        <f t="shared" si="2"/>
        <v>66092</v>
      </c>
      <c r="N106" s="320">
        <f t="shared" si="11"/>
        <v>90156</v>
      </c>
    </row>
    <row r="111" spans="8:14" ht="15">
      <c r="H111" s="279"/>
      <c r="M111" s="279"/>
      <c r="N111" s="279"/>
    </row>
  </sheetData>
  <sheetProtection password="CA77" sheet="1"/>
  <mergeCells count="12">
    <mergeCell ref="A2:N2"/>
    <mergeCell ref="A3:N3"/>
    <mergeCell ref="D5:N5"/>
    <mergeCell ref="C5:C7"/>
    <mergeCell ref="B5:B7"/>
    <mergeCell ref="A5:A7"/>
    <mergeCell ref="A1:N1"/>
    <mergeCell ref="H6:H7"/>
    <mergeCell ref="M6:M7"/>
    <mergeCell ref="N6:N7"/>
    <mergeCell ref="D7:G7"/>
    <mergeCell ref="I7:L7"/>
  </mergeCells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scale="47" r:id="rId1"/>
  <headerFooter>
    <oddHeader>&amp;R&amp;"Times New Roman,Normál"&amp;10 12. számú  melléklet</oddHeader>
    <oddFooter>&amp;L&amp;"Times New Roman,Normál"&amp;10&amp;F&amp;R&amp;"Times New Roman,Normál"&amp;10&amp;P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N284"/>
  <sheetViews>
    <sheetView zoomScalePageLayoutView="0" workbookViewId="0" topLeftCell="A1">
      <pane xSplit="3" ySplit="7" topLeftCell="D281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A1" sqref="A1:IV16384"/>
    </sheetView>
  </sheetViews>
  <sheetFormatPr defaultColWidth="9.140625" defaultRowHeight="15"/>
  <cols>
    <col min="1" max="1" width="7.7109375" style="0" customWidth="1"/>
    <col min="2" max="2" width="9.7109375" style="0" customWidth="1"/>
    <col min="3" max="3" width="39.7109375" style="0" customWidth="1"/>
    <col min="4" max="7" width="9.140625" style="279" customWidth="1"/>
    <col min="8" max="8" width="9.140625" style="281" customWidth="1"/>
    <col min="9" max="12" width="9.140625" style="279" customWidth="1"/>
    <col min="13" max="14" width="9.140625" style="281" customWidth="1"/>
  </cols>
  <sheetData>
    <row r="1" spans="1:14" ht="15">
      <c r="A1" s="859" t="s">
        <v>971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</row>
    <row r="2" spans="1:14" ht="15">
      <c r="A2" s="887" t="s">
        <v>929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</row>
    <row r="3" spans="1:14" ht="15">
      <c r="A3" s="860" t="s">
        <v>571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</row>
    <row r="4" ht="15.75" thickBot="1"/>
    <row r="5" spans="1:14" ht="15" customHeight="1">
      <c r="A5" s="864" t="s">
        <v>504</v>
      </c>
      <c r="B5" s="867" t="s">
        <v>505</v>
      </c>
      <c r="C5" s="870" t="s">
        <v>16</v>
      </c>
      <c r="D5" s="862" t="s">
        <v>1123</v>
      </c>
      <c r="E5" s="862"/>
      <c r="F5" s="862"/>
      <c r="G5" s="862"/>
      <c r="H5" s="862"/>
      <c r="I5" s="862"/>
      <c r="J5" s="862"/>
      <c r="K5" s="862"/>
      <c r="L5" s="862"/>
      <c r="M5" s="862"/>
      <c r="N5" s="863"/>
    </row>
    <row r="6" spans="1:14" ht="48.75" customHeight="1">
      <c r="A6" s="865"/>
      <c r="B6" s="868"/>
      <c r="C6" s="871"/>
      <c r="D6" s="700" t="s">
        <v>679</v>
      </c>
      <c r="E6" s="284" t="s">
        <v>766</v>
      </c>
      <c r="F6" s="284" t="s">
        <v>767</v>
      </c>
      <c r="G6" s="284" t="s">
        <v>768</v>
      </c>
      <c r="H6" s="791" t="s">
        <v>614</v>
      </c>
      <c r="I6" s="282" t="s">
        <v>679</v>
      </c>
      <c r="J6" s="284" t="s">
        <v>766</v>
      </c>
      <c r="K6" s="284" t="s">
        <v>767</v>
      </c>
      <c r="L6" s="284" t="s">
        <v>768</v>
      </c>
      <c r="M6" s="791" t="s">
        <v>760</v>
      </c>
      <c r="N6" s="791" t="s">
        <v>601</v>
      </c>
    </row>
    <row r="7" spans="1:14" ht="18.75" customHeight="1" thickBot="1">
      <c r="A7" s="866"/>
      <c r="B7" s="869"/>
      <c r="C7" s="872"/>
      <c r="D7" s="890" t="s">
        <v>575</v>
      </c>
      <c r="E7" s="890"/>
      <c r="F7" s="890"/>
      <c r="G7" s="891"/>
      <c r="H7" s="793"/>
      <c r="I7" s="892" t="s">
        <v>576</v>
      </c>
      <c r="J7" s="890"/>
      <c r="K7" s="890"/>
      <c r="L7" s="891"/>
      <c r="M7" s="793"/>
      <c r="N7" s="793"/>
    </row>
    <row r="8" spans="1:14" ht="15">
      <c r="A8" s="451" t="s">
        <v>27</v>
      </c>
      <c r="B8" s="452"/>
      <c r="C8" s="453"/>
      <c r="D8" s="372"/>
      <c r="E8" s="292"/>
      <c r="F8" s="292"/>
      <c r="G8" s="292"/>
      <c r="H8" s="293"/>
      <c r="I8" s="291"/>
      <c r="J8" s="372"/>
      <c r="K8" s="372"/>
      <c r="L8" s="372"/>
      <c r="M8" s="294"/>
      <c r="N8" s="294"/>
    </row>
    <row r="9" spans="1:14" s="44" customFormat="1" ht="15">
      <c r="A9" s="16" t="s">
        <v>263</v>
      </c>
      <c r="B9" s="2" t="s">
        <v>94</v>
      </c>
      <c r="C9" s="443" t="s">
        <v>357</v>
      </c>
      <c r="D9" s="444">
        <v>343</v>
      </c>
      <c r="E9" s="302">
        <v>0</v>
      </c>
      <c r="F9" s="302">
        <v>0</v>
      </c>
      <c r="G9" s="302">
        <v>178</v>
      </c>
      <c r="H9" s="302">
        <v>521</v>
      </c>
      <c r="I9" s="445">
        <v>0</v>
      </c>
      <c r="J9" s="302">
        <v>0</v>
      </c>
      <c r="K9" s="302">
        <v>0</v>
      </c>
      <c r="L9" s="302">
        <v>0</v>
      </c>
      <c r="M9" s="303">
        <v>0</v>
      </c>
      <c r="N9" s="303">
        <v>521</v>
      </c>
    </row>
    <row r="10" spans="1:14" ht="15">
      <c r="A10" s="11"/>
      <c r="B10" s="1"/>
      <c r="C10" s="673" t="s">
        <v>1074</v>
      </c>
      <c r="D10" s="674">
        <v>343</v>
      </c>
      <c r="E10" s="296"/>
      <c r="F10" s="296"/>
      <c r="G10" s="296"/>
      <c r="H10" s="296">
        <v>343</v>
      </c>
      <c r="I10" s="295"/>
      <c r="J10" s="296"/>
      <c r="K10" s="296"/>
      <c r="L10" s="296"/>
      <c r="M10" s="395">
        <v>0</v>
      </c>
      <c r="N10" s="395">
        <v>343</v>
      </c>
    </row>
    <row r="11" spans="1:14" ht="15">
      <c r="A11" s="11"/>
      <c r="B11" s="1"/>
      <c r="C11" s="745" t="s">
        <v>1185</v>
      </c>
      <c r="D11" s="674"/>
      <c r="E11" s="296"/>
      <c r="F11" s="296"/>
      <c r="G11" s="296">
        <v>178</v>
      </c>
      <c r="H11" s="296">
        <v>178</v>
      </c>
      <c r="I11" s="295"/>
      <c r="J11" s="296"/>
      <c r="K11" s="296"/>
      <c r="L11" s="296"/>
      <c r="M11" s="395">
        <v>0</v>
      </c>
      <c r="N11" s="395">
        <v>178</v>
      </c>
    </row>
    <row r="12" spans="1:14" ht="15">
      <c r="A12" s="11"/>
      <c r="B12" s="1"/>
      <c r="C12" s="48"/>
      <c r="D12" s="366"/>
      <c r="E12" s="296"/>
      <c r="F12" s="296"/>
      <c r="G12" s="296"/>
      <c r="H12" s="296">
        <v>0</v>
      </c>
      <c r="I12" s="295"/>
      <c r="J12" s="296"/>
      <c r="K12" s="296"/>
      <c r="L12" s="296"/>
      <c r="M12" s="395">
        <v>0</v>
      </c>
      <c r="N12" s="395">
        <v>0</v>
      </c>
    </row>
    <row r="13" spans="1:14" s="44" customFormat="1" ht="15">
      <c r="A13" s="16" t="s">
        <v>264</v>
      </c>
      <c r="B13" s="2" t="s">
        <v>95</v>
      </c>
      <c r="C13" s="443" t="s">
        <v>358</v>
      </c>
      <c r="D13" s="446">
        <v>-365</v>
      </c>
      <c r="E13" s="302">
        <v>0</v>
      </c>
      <c r="F13" s="302">
        <v>5968</v>
      </c>
      <c r="G13" s="302">
        <v>0</v>
      </c>
      <c r="H13" s="302">
        <v>5603</v>
      </c>
      <c r="I13" s="445">
        <v>0</v>
      </c>
      <c r="J13" s="302">
        <v>0</v>
      </c>
      <c r="K13" s="302">
        <v>0</v>
      </c>
      <c r="L13" s="302">
        <v>0</v>
      </c>
      <c r="M13" s="303">
        <v>0</v>
      </c>
      <c r="N13" s="303">
        <v>5603</v>
      </c>
    </row>
    <row r="14" spans="1:14" ht="15" customHeight="1">
      <c r="A14" s="11"/>
      <c r="B14" s="1"/>
      <c r="C14" s="673" t="s">
        <v>1075</v>
      </c>
      <c r="D14" s="674">
        <v>-365</v>
      </c>
      <c r="E14" s="296"/>
      <c r="F14" s="296"/>
      <c r="G14" s="296"/>
      <c r="H14" s="296">
        <v>-365</v>
      </c>
      <c r="I14" s="295"/>
      <c r="J14" s="296"/>
      <c r="K14" s="296"/>
      <c r="L14" s="296"/>
      <c r="M14" s="395">
        <v>0</v>
      </c>
      <c r="N14" s="395">
        <v>-365</v>
      </c>
    </row>
    <row r="15" spans="1:14" ht="15" customHeight="1">
      <c r="A15" s="11"/>
      <c r="B15" s="1"/>
      <c r="C15" s="673" t="s">
        <v>1173</v>
      </c>
      <c r="D15" s="674"/>
      <c r="E15" s="296"/>
      <c r="F15" s="296">
        <v>1000</v>
      </c>
      <c r="G15" s="296"/>
      <c r="H15" s="296">
        <v>1000</v>
      </c>
      <c r="I15" s="295"/>
      <c r="J15" s="296"/>
      <c r="K15" s="296"/>
      <c r="L15" s="296"/>
      <c r="M15" s="395">
        <v>0</v>
      </c>
      <c r="N15" s="395">
        <v>1000</v>
      </c>
    </row>
    <row r="16" spans="1:14" ht="15" customHeight="1">
      <c r="A16" s="11"/>
      <c r="B16" s="1"/>
      <c r="C16" s="673" t="s">
        <v>1175</v>
      </c>
      <c r="D16" s="674"/>
      <c r="E16" s="296"/>
      <c r="F16" s="296">
        <v>1968</v>
      </c>
      <c r="G16" s="296"/>
      <c r="H16" s="296">
        <v>1968</v>
      </c>
      <c r="I16" s="295"/>
      <c r="J16" s="296"/>
      <c r="K16" s="296"/>
      <c r="L16" s="296"/>
      <c r="M16" s="395">
        <v>0</v>
      </c>
      <c r="N16" s="395">
        <v>1968</v>
      </c>
    </row>
    <row r="17" spans="1:14" ht="15" customHeight="1">
      <c r="A17" s="11"/>
      <c r="B17" s="1"/>
      <c r="C17" s="673" t="s">
        <v>1176</v>
      </c>
      <c r="D17" s="674"/>
      <c r="E17" s="296"/>
      <c r="F17" s="296">
        <v>3000</v>
      </c>
      <c r="G17" s="296"/>
      <c r="H17" s="296">
        <v>3000</v>
      </c>
      <c r="I17" s="295"/>
      <c r="J17" s="296"/>
      <c r="K17" s="296"/>
      <c r="L17" s="296"/>
      <c r="M17" s="395">
        <v>0</v>
      </c>
      <c r="N17" s="395">
        <v>3000</v>
      </c>
    </row>
    <row r="18" spans="1:14" ht="15" customHeight="1">
      <c r="A18" s="11"/>
      <c r="B18" s="1"/>
      <c r="C18" s="673" t="s">
        <v>1086</v>
      </c>
      <c r="D18" s="674"/>
      <c r="E18" s="296"/>
      <c r="F18" s="296">
        <v>0</v>
      </c>
      <c r="G18" s="296"/>
      <c r="H18" s="296">
        <v>0</v>
      </c>
      <c r="I18" s="295"/>
      <c r="J18" s="296"/>
      <c r="K18" s="296"/>
      <c r="L18" s="296"/>
      <c r="M18" s="395">
        <v>0</v>
      </c>
      <c r="N18" s="395">
        <v>0</v>
      </c>
    </row>
    <row r="19" spans="1:14" ht="15" customHeight="1">
      <c r="A19" s="11"/>
      <c r="B19" s="1"/>
      <c r="C19" s="673"/>
      <c r="D19" s="674"/>
      <c r="E19" s="296"/>
      <c r="F19" s="296"/>
      <c r="G19" s="296"/>
      <c r="H19" s="296">
        <v>0</v>
      </c>
      <c r="I19" s="295"/>
      <c r="J19" s="296"/>
      <c r="K19" s="296"/>
      <c r="L19" s="296"/>
      <c r="M19" s="395">
        <v>0</v>
      </c>
      <c r="N19" s="395">
        <v>0</v>
      </c>
    </row>
    <row r="20" spans="1:14" ht="15">
      <c r="A20" s="16" t="s">
        <v>265</v>
      </c>
      <c r="B20" s="2" t="s">
        <v>96</v>
      </c>
      <c r="C20" s="443" t="s">
        <v>359</v>
      </c>
      <c r="D20" s="446">
        <v>715</v>
      </c>
      <c r="E20" s="302">
        <v>1000</v>
      </c>
      <c r="F20" s="302">
        <v>4011</v>
      </c>
      <c r="G20" s="302">
        <v>3803</v>
      </c>
      <c r="H20" s="302">
        <v>9529</v>
      </c>
      <c r="I20" s="445">
        <v>0</v>
      </c>
      <c r="J20" s="302">
        <v>0</v>
      </c>
      <c r="K20" s="302">
        <v>0</v>
      </c>
      <c r="L20" s="302">
        <v>180</v>
      </c>
      <c r="M20" s="303">
        <v>180</v>
      </c>
      <c r="N20" s="303">
        <v>9709</v>
      </c>
    </row>
    <row r="21" spans="1:14" s="44" customFormat="1" ht="15">
      <c r="A21" s="11"/>
      <c r="B21" s="1"/>
      <c r="C21" s="675" t="s">
        <v>1076</v>
      </c>
      <c r="D21" s="674"/>
      <c r="E21" s="676"/>
      <c r="F21" s="676">
        <v>500</v>
      </c>
      <c r="G21" s="296"/>
      <c r="H21" s="296">
        <v>500</v>
      </c>
      <c r="I21" s="295"/>
      <c r="J21" s="296"/>
      <c r="K21" s="296"/>
      <c r="L21" s="296"/>
      <c r="M21" s="395">
        <v>0</v>
      </c>
      <c r="N21" s="395">
        <v>500</v>
      </c>
    </row>
    <row r="22" spans="1:14" ht="15">
      <c r="A22" s="11"/>
      <c r="B22" s="1"/>
      <c r="C22" s="749" t="s">
        <v>1077</v>
      </c>
      <c r="D22" s="674"/>
      <c r="E22" s="678">
        <v>300</v>
      </c>
      <c r="F22" s="676"/>
      <c r="G22" s="296"/>
      <c r="H22" s="296">
        <v>300</v>
      </c>
      <c r="I22" s="295"/>
      <c r="J22" s="296"/>
      <c r="K22" s="296"/>
      <c r="L22" s="296"/>
      <c r="M22" s="395">
        <v>0</v>
      </c>
      <c r="N22" s="395">
        <v>300</v>
      </c>
    </row>
    <row r="23" spans="1:14" ht="15">
      <c r="A23" s="11"/>
      <c r="B23" s="1"/>
      <c r="C23" s="749" t="s">
        <v>1078</v>
      </c>
      <c r="D23" s="674"/>
      <c r="E23" s="678">
        <v>700</v>
      </c>
      <c r="F23" s="676"/>
      <c r="G23" s="296"/>
      <c r="H23" s="296">
        <v>700</v>
      </c>
      <c r="I23" s="295"/>
      <c r="J23" s="296"/>
      <c r="K23" s="296"/>
      <c r="L23" s="296"/>
      <c r="M23" s="395">
        <v>0</v>
      </c>
      <c r="N23" s="395">
        <v>700</v>
      </c>
    </row>
    <row r="24" spans="1:14" ht="15">
      <c r="A24" s="11"/>
      <c r="B24" s="1"/>
      <c r="C24" s="749" t="s">
        <v>1186</v>
      </c>
      <c r="D24" s="674">
        <v>38</v>
      </c>
      <c r="E24" s="296"/>
      <c r="F24" s="296"/>
      <c r="G24" s="296"/>
      <c r="H24" s="296">
        <v>38</v>
      </c>
      <c r="I24" s="295"/>
      <c r="J24" s="296"/>
      <c r="K24" s="296"/>
      <c r="L24" s="296"/>
      <c r="M24" s="395">
        <v>0</v>
      </c>
      <c r="N24" s="395">
        <v>38</v>
      </c>
    </row>
    <row r="25" spans="1:14" ht="15">
      <c r="A25" s="11"/>
      <c r="B25" s="1"/>
      <c r="C25" s="454" t="s">
        <v>1261</v>
      </c>
      <c r="D25" s="366">
        <v>155</v>
      </c>
      <c r="E25" s="296"/>
      <c r="F25" s="296"/>
      <c r="G25" s="296"/>
      <c r="H25" s="296">
        <v>155</v>
      </c>
      <c r="I25" s="295"/>
      <c r="J25" s="296"/>
      <c r="K25" s="296"/>
      <c r="L25" s="296"/>
      <c r="M25" s="395">
        <v>0</v>
      </c>
      <c r="N25" s="395">
        <v>155</v>
      </c>
    </row>
    <row r="26" spans="1:14" ht="15">
      <c r="A26" s="11"/>
      <c r="B26" s="1"/>
      <c r="C26" s="454" t="s">
        <v>1262</v>
      </c>
      <c r="D26" s="366">
        <v>87</v>
      </c>
      <c r="E26" s="296"/>
      <c r="F26" s="296"/>
      <c r="G26" s="296"/>
      <c r="H26" s="296">
        <v>87</v>
      </c>
      <c r="I26" s="295"/>
      <c r="J26" s="296"/>
      <c r="K26" s="296"/>
      <c r="L26" s="296"/>
      <c r="M26" s="395">
        <v>0</v>
      </c>
      <c r="N26" s="395">
        <v>87</v>
      </c>
    </row>
    <row r="27" spans="1:14" ht="15">
      <c r="A27" s="11"/>
      <c r="B27" s="1"/>
      <c r="C27" s="454" t="s">
        <v>1263</v>
      </c>
      <c r="D27" s="366">
        <v>85</v>
      </c>
      <c r="E27" s="296"/>
      <c r="F27" s="296"/>
      <c r="G27" s="296"/>
      <c r="H27" s="296">
        <v>85</v>
      </c>
      <c r="I27" s="295"/>
      <c r="J27" s="296"/>
      <c r="K27" s="296"/>
      <c r="L27" s="296"/>
      <c r="M27" s="395">
        <v>0</v>
      </c>
      <c r="N27" s="395">
        <v>85</v>
      </c>
    </row>
    <row r="28" spans="1:14" ht="15">
      <c r="A28" s="11"/>
      <c r="B28" s="1"/>
      <c r="C28" s="454" t="s">
        <v>1264</v>
      </c>
      <c r="D28" s="366">
        <v>114</v>
      </c>
      <c r="E28" s="296"/>
      <c r="F28" s="296"/>
      <c r="G28" s="296"/>
      <c r="H28" s="296">
        <v>114</v>
      </c>
      <c r="I28" s="295"/>
      <c r="J28" s="296"/>
      <c r="K28" s="296"/>
      <c r="L28" s="296"/>
      <c r="M28" s="395">
        <v>0</v>
      </c>
      <c r="N28" s="395">
        <v>114</v>
      </c>
    </row>
    <row r="29" spans="1:14" ht="15">
      <c r="A29" s="11"/>
      <c r="B29" s="1"/>
      <c r="C29" s="454" t="s">
        <v>1258</v>
      </c>
      <c r="D29" s="366"/>
      <c r="E29" s="296"/>
      <c r="F29" s="296"/>
      <c r="G29" s="296"/>
      <c r="H29" s="296">
        <v>0</v>
      </c>
      <c r="I29" s="295"/>
      <c r="J29" s="296"/>
      <c r="K29" s="296"/>
      <c r="L29" s="296">
        <v>180</v>
      </c>
      <c r="M29" s="395">
        <v>180</v>
      </c>
      <c r="N29" s="395">
        <v>180</v>
      </c>
    </row>
    <row r="30" spans="1:14" ht="15">
      <c r="A30" s="11"/>
      <c r="B30" s="1"/>
      <c r="C30" s="454" t="s">
        <v>1266</v>
      </c>
      <c r="D30" s="366"/>
      <c r="E30" s="296"/>
      <c r="F30" s="296">
        <v>294</v>
      </c>
      <c r="G30" s="296"/>
      <c r="H30" s="296">
        <v>294</v>
      </c>
      <c r="I30" s="295"/>
      <c r="J30" s="296"/>
      <c r="K30" s="296"/>
      <c r="L30" s="296"/>
      <c r="M30" s="395">
        <v>0</v>
      </c>
      <c r="N30" s="395">
        <v>294</v>
      </c>
    </row>
    <row r="31" spans="1:14" ht="15">
      <c r="A31" s="11"/>
      <c r="B31" s="1"/>
      <c r="C31" s="454" t="s">
        <v>1294</v>
      </c>
      <c r="D31" s="366"/>
      <c r="E31" s="296"/>
      <c r="F31" s="296">
        <v>3217</v>
      </c>
      <c r="G31" s="296"/>
      <c r="H31" s="296">
        <v>3217</v>
      </c>
      <c r="I31" s="295"/>
      <c r="J31" s="296"/>
      <c r="K31" s="296"/>
      <c r="L31" s="296"/>
      <c r="M31" s="395">
        <v>0</v>
      </c>
      <c r="N31" s="395">
        <v>3217</v>
      </c>
    </row>
    <row r="32" spans="1:14" ht="15">
      <c r="A32" s="11"/>
      <c r="B32" s="1"/>
      <c r="C32" s="454" t="s">
        <v>1295</v>
      </c>
      <c r="D32" s="366"/>
      <c r="E32" s="296"/>
      <c r="F32" s="296"/>
      <c r="G32" s="296">
        <v>192</v>
      </c>
      <c r="H32" s="296">
        <v>192</v>
      </c>
      <c r="I32" s="295"/>
      <c r="J32" s="296"/>
      <c r="K32" s="296"/>
      <c r="L32" s="296"/>
      <c r="M32" s="395">
        <v>0</v>
      </c>
      <c r="N32" s="395">
        <v>192</v>
      </c>
    </row>
    <row r="33" spans="1:14" ht="15">
      <c r="A33" s="11"/>
      <c r="B33" s="1"/>
      <c r="C33" s="454" t="s">
        <v>1325</v>
      </c>
      <c r="D33" s="366">
        <v>236</v>
      </c>
      <c r="E33" s="296"/>
      <c r="F33" s="296"/>
      <c r="G33" s="296"/>
      <c r="H33" s="296">
        <v>236</v>
      </c>
      <c r="I33" s="295"/>
      <c r="J33" s="296"/>
      <c r="K33" s="296"/>
      <c r="L33" s="296"/>
      <c r="M33" s="395">
        <v>0</v>
      </c>
      <c r="N33" s="395">
        <v>236</v>
      </c>
    </row>
    <row r="34" spans="1:14" ht="15">
      <c r="A34" s="11"/>
      <c r="B34" s="1"/>
      <c r="C34" s="454" t="s">
        <v>1326</v>
      </c>
      <c r="D34" s="366"/>
      <c r="E34" s="296"/>
      <c r="F34" s="296"/>
      <c r="G34" s="296">
        <v>520</v>
      </c>
      <c r="H34" s="296">
        <v>520</v>
      </c>
      <c r="I34" s="295"/>
      <c r="J34" s="296"/>
      <c r="K34" s="296"/>
      <c r="L34" s="296"/>
      <c r="M34" s="395">
        <v>0</v>
      </c>
      <c r="N34" s="395">
        <v>520</v>
      </c>
    </row>
    <row r="35" spans="1:14" s="44" customFormat="1" ht="15">
      <c r="A35" s="11"/>
      <c r="B35" s="1"/>
      <c r="C35" s="454" t="s">
        <v>1327</v>
      </c>
      <c r="D35" s="366"/>
      <c r="E35" s="296"/>
      <c r="F35" s="296"/>
      <c r="G35" s="296">
        <v>600</v>
      </c>
      <c r="H35" s="296">
        <v>600</v>
      </c>
      <c r="I35" s="295"/>
      <c r="J35" s="296"/>
      <c r="K35" s="296"/>
      <c r="L35" s="296"/>
      <c r="M35" s="395">
        <v>0</v>
      </c>
      <c r="N35" s="395">
        <v>600</v>
      </c>
    </row>
    <row r="36" spans="1:14" s="44" customFormat="1" ht="15">
      <c r="A36" s="11"/>
      <c r="B36" s="1"/>
      <c r="C36" s="454" t="s">
        <v>1328</v>
      </c>
      <c r="D36" s="366"/>
      <c r="E36" s="296"/>
      <c r="F36" s="296"/>
      <c r="G36" s="296">
        <v>255</v>
      </c>
      <c r="H36" s="296">
        <v>255</v>
      </c>
      <c r="I36" s="295"/>
      <c r="J36" s="296"/>
      <c r="K36" s="296"/>
      <c r="L36" s="296"/>
      <c r="M36" s="395">
        <v>0</v>
      </c>
      <c r="N36" s="395">
        <v>255</v>
      </c>
    </row>
    <row r="37" spans="1:14" s="44" customFormat="1" ht="15">
      <c r="A37" s="11"/>
      <c r="B37" s="1"/>
      <c r="C37" s="454" t="s">
        <v>1329</v>
      </c>
      <c r="D37" s="366"/>
      <c r="E37" s="296"/>
      <c r="F37" s="296"/>
      <c r="G37" s="296">
        <v>337</v>
      </c>
      <c r="H37" s="296">
        <v>337</v>
      </c>
      <c r="I37" s="295"/>
      <c r="J37" s="296"/>
      <c r="K37" s="296"/>
      <c r="L37" s="296"/>
      <c r="M37" s="395">
        <v>0</v>
      </c>
      <c r="N37" s="395">
        <v>337</v>
      </c>
    </row>
    <row r="38" spans="1:14" s="44" customFormat="1" ht="15">
      <c r="A38" s="11"/>
      <c r="B38" s="1"/>
      <c r="C38" s="454" t="s">
        <v>1330</v>
      </c>
      <c r="D38" s="366"/>
      <c r="E38" s="296"/>
      <c r="F38" s="296"/>
      <c r="G38" s="296">
        <v>241</v>
      </c>
      <c r="H38" s="296">
        <v>241</v>
      </c>
      <c r="I38" s="295"/>
      <c r="J38" s="296"/>
      <c r="K38" s="296"/>
      <c r="L38" s="296"/>
      <c r="M38" s="395">
        <v>0</v>
      </c>
      <c r="N38" s="395">
        <v>241</v>
      </c>
    </row>
    <row r="39" spans="1:14" s="44" customFormat="1" ht="15">
      <c r="A39" s="11"/>
      <c r="B39" s="1"/>
      <c r="C39" s="454" t="s">
        <v>1331</v>
      </c>
      <c r="D39" s="366"/>
      <c r="E39" s="296"/>
      <c r="F39" s="296"/>
      <c r="G39" s="296">
        <v>121</v>
      </c>
      <c r="H39" s="296">
        <v>121</v>
      </c>
      <c r="I39" s="295"/>
      <c r="J39" s="296"/>
      <c r="K39" s="296"/>
      <c r="L39" s="296"/>
      <c r="M39" s="395">
        <v>0</v>
      </c>
      <c r="N39" s="395">
        <v>121</v>
      </c>
    </row>
    <row r="40" spans="1:14" s="44" customFormat="1" ht="15">
      <c r="A40" s="11"/>
      <c r="B40" s="1"/>
      <c r="C40" s="454" t="s">
        <v>1332</v>
      </c>
      <c r="D40" s="366"/>
      <c r="E40" s="296"/>
      <c r="F40" s="296"/>
      <c r="G40" s="296">
        <v>638</v>
      </c>
      <c r="H40" s="296">
        <v>638</v>
      </c>
      <c r="I40" s="295"/>
      <c r="J40" s="296"/>
      <c r="K40" s="296"/>
      <c r="L40" s="296"/>
      <c r="M40" s="395">
        <v>0</v>
      </c>
      <c r="N40" s="395">
        <v>638</v>
      </c>
    </row>
    <row r="41" spans="1:14" s="44" customFormat="1" ht="15">
      <c r="A41" s="11"/>
      <c r="B41" s="1"/>
      <c r="C41" s="454" t="s">
        <v>1333</v>
      </c>
      <c r="D41" s="366"/>
      <c r="E41" s="296"/>
      <c r="F41" s="296"/>
      <c r="G41" s="296">
        <v>814</v>
      </c>
      <c r="H41" s="296">
        <v>814</v>
      </c>
      <c r="I41" s="295"/>
      <c r="J41" s="296"/>
      <c r="K41" s="296"/>
      <c r="L41" s="296"/>
      <c r="M41" s="395">
        <v>0</v>
      </c>
      <c r="N41" s="395">
        <v>814</v>
      </c>
    </row>
    <row r="42" spans="1:14" s="44" customFormat="1" ht="15">
      <c r="A42" s="11"/>
      <c r="B42" s="1"/>
      <c r="C42" s="454" t="s">
        <v>1334</v>
      </c>
      <c r="D42" s="366"/>
      <c r="E42" s="296"/>
      <c r="F42" s="296"/>
      <c r="G42" s="296">
        <v>85</v>
      </c>
      <c r="H42" s="296">
        <v>85</v>
      </c>
      <c r="I42" s="295"/>
      <c r="J42" s="296"/>
      <c r="K42" s="296"/>
      <c r="L42" s="296"/>
      <c r="M42" s="395">
        <v>0</v>
      </c>
      <c r="N42" s="395">
        <v>85</v>
      </c>
    </row>
    <row r="43" spans="1:14" s="44" customFormat="1" ht="15">
      <c r="A43" s="11"/>
      <c r="B43" s="1"/>
      <c r="C43" s="454"/>
      <c r="D43" s="366"/>
      <c r="E43" s="296"/>
      <c r="F43" s="296"/>
      <c r="G43" s="296"/>
      <c r="H43" s="296">
        <v>0</v>
      </c>
      <c r="I43" s="295"/>
      <c r="J43" s="296"/>
      <c r="K43" s="296"/>
      <c r="L43" s="296"/>
      <c r="M43" s="395">
        <v>0</v>
      </c>
      <c r="N43" s="395">
        <v>0</v>
      </c>
    </row>
    <row r="44" spans="1:14" s="44" customFormat="1" ht="15">
      <c r="A44" s="16" t="s">
        <v>266</v>
      </c>
      <c r="B44" s="2" t="s">
        <v>97</v>
      </c>
      <c r="C44" s="443" t="s">
        <v>360</v>
      </c>
      <c r="D44" s="446">
        <v>7331</v>
      </c>
      <c r="E44" s="302">
        <v>5300</v>
      </c>
      <c r="F44" s="302">
        <v>24674</v>
      </c>
      <c r="G44" s="302">
        <v>22699</v>
      </c>
      <c r="H44" s="302">
        <v>60004</v>
      </c>
      <c r="I44" s="445">
        <v>315</v>
      </c>
      <c r="J44" s="302">
        <v>0</v>
      </c>
      <c r="K44" s="302">
        <v>41016</v>
      </c>
      <c r="L44" s="302">
        <v>663</v>
      </c>
      <c r="M44" s="303">
        <v>41994</v>
      </c>
      <c r="N44" s="303">
        <v>101998</v>
      </c>
    </row>
    <row r="45" spans="1:14" s="44" customFormat="1" ht="15">
      <c r="A45" s="16"/>
      <c r="B45" s="2"/>
      <c r="C45" s="673" t="s">
        <v>1079</v>
      </c>
      <c r="D45" s="674">
        <v>100</v>
      </c>
      <c r="E45" s="676"/>
      <c r="F45" s="676"/>
      <c r="G45" s="679"/>
      <c r="H45" s="302">
        <v>100</v>
      </c>
      <c r="I45" s="680"/>
      <c r="J45" s="676"/>
      <c r="K45" s="676"/>
      <c r="L45" s="679"/>
      <c r="M45" s="303">
        <v>0</v>
      </c>
      <c r="N45" s="303">
        <v>100</v>
      </c>
    </row>
    <row r="46" spans="1:14" s="44" customFormat="1" ht="15">
      <c r="A46" s="16"/>
      <c r="B46" s="2"/>
      <c r="C46" s="673" t="s">
        <v>1080</v>
      </c>
      <c r="D46" s="674">
        <v>50</v>
      </c>
      <c r="E46" s="676"/>
      <c r="F46" s="676"/>
      <c r="G46" s="679"/>
      <c r="H46" s="302">
        <v>50</v>
      </c>
      <c r="I46" s="680"/>
      <c r="J46" s="676"/>
      <c r="K46" s="676"/>
      <c r="L46" s="679"/>
      <c r="M46" s="303">
        <v>0</v>
      </c>
      <c r="N46" s="303">
        <v>50</v>
      </c>
    </row>
    <row r="47" spans="1:14" s="44" customFormat="1" ht="15">
      <c r="A47" s="16"/>
      <c r="B47" s="2"/>
      <c r="C47" s="675" t="s">
        <v>1081</v>
      </c>
      <c r="D47" s="674"/>
      <c r="E47" s="676"/>
      <c r="F47" s="676"/>
      <c r="G47" s="679">
        <v>1307</v>
      </c>
      <c r="H47" s="302">
        <v>1307</v>
      </c>
      <c r="I47" s="680"/>
      <c r="J47" s="676"/>
      <c r="K47" s="676"/>
      <c r="L47" s="679"/>
      <c r="M47" s="303">
        <v>0</v>
      </c>
      <c r="N47" s="303">
        <v>1307</v>
      </c>
    </row>
    <row r="48" spans="1:14" s="44" customFormat="1" ht="15">
      <c r="A48" s="16"/>
      <c r="B48" s="2"/>
      <c r="C48" s="675" t="s">
        <v>1082</v>
      </c>
      <c r="D48" s="674"/>
      <c r="E48" s="676"/>
      <c r="F48" s="676"/>
      <c r="G48" s="679">
        <v>1150</v>
      </c>
      <c r="H48" s="302">
        <v>1150</v>
      </c>
      <c r="I48" s="680"/>
      <c r="J48" s="676"/>
      <c r="K48" s="676"/>
      <c r="L48" s="679"/>
      <c r="M48" s="303">
        <v>0</v>
      </c>
      <c r="N48" s="303">
        <v>1150</v>
      </c>
    </row>
    <row r="49" spans="1:14" s="44" customFormat="1" ht="15">
      <c r="A49" s="16"/>
      <c r="B49" s="2"/>
      <c r="C49" s="675" t="s">
        <v>1179</v>
      </c>
      <c r="D49" s="674"/>
      <c r="E49" s="676"/>
      <c r="F49" s="676"/>
      <c r="G49" s="679">
        <v>100</v>
      </c>
      <c r="H49" s="302">
        <v>100</v>
      </c>
      <c r="I49" s="680"/>
      <c r="J49" s="676"/>
      <c r="K49" s="676"/>
      <c r="L49" s="679"/>
      <c r="M49" s="303">
        <v>0</v>
      </c>
      <c r="N49" s="303">
        <v>100</v>
      </c>
    </row>
    <row r="50" spans="1:14" s="44" customFormat="1" ht="15">
      <c r="A50" s="16"/>
      <c r="B50" s="2"/>
      <c r="C50" s="675" t="s">
        <v>1180</v>
      </c>
      <c r="D50" s="674"/>
      <c r="E50" s="676"/>
      <c r="F50" s="676"/>
      <c r="G50" s="679">
        <v>78</v>
      </c>
      <c r="H50" s="302">
        <v>78</v>
      </c>
      <c r="I50" s="680"/>
      <c r="J50" s="676"/>
      <c r="K50" s="676"/>
      <c r="L50" s="679"/>
      <c r="M50" s="303">
        <v>0</v>
      </c>
      <c r="N50" s="303">
        <v>78</v>
      </c>
    </row>
    <row r="51" spans="1:14" s="44" customFormat="1" ht="15">
      <c r="A51" s="16"/>
      <c r="B51" s="2"/>
      <c r="C51" s="675" t="s">
        <v>1083</v>
      </c>
      <c r="D51" s="674"/>
      <c r="E51" s="676"/>
      <c r="F51" s="676"/>
      <c r="G51" s="679">
        <v>0</v>
      </c>
      <c r="H51" s="302">
        <v>0</v>
      </c>
      <c r="I51" s="680"/>
      <c r="J51" s="676"/>
      <c r="K51" s="676"/>
      <c r="L51" s="679"/>
      <c r="M51" s="303">
        <v>0</v>
      </c>
      <c r="N51" s="303">
        <v>0</v>
      </c>
    </row>
    <row r="52" spans="1:14" s="44" customFormat="1" ht="15">
      <c r="A52" s="16"/>
      <c r="B52" s="2"/>
      <c r="C52" s="675" t="s">
        <v>1084</v>
      </c>
      <c r="D52" s="674"/>
      <c r="E52" s="676"/>
      <c r="F52" s="676"/>
      <c r="G52" s="679"/>
      <c r="H52" s="302">
        <v>0</v>
      </c>
      <c r="I52" s="680"/>
      <c r="J52" s="676"/>
      <c r="K52" s="676"/>
      <c r="L52" s="679">
        <v>300</v>
      </c>
      <c r="M52" s="303">
        <v>300</v>
      </c>
      <c r="N52" s="303">
        <v>300</v>
      </c>
    </row>
    <row r="53" spans="1:14" s="44" customFormat="1" ht="15">
      <c r="A53" s="16"/>
      <c r="B53" s="2"/>
      <c r="C53" s="675" t="s">
        <v>1085</v>
      </c>
      <c r="D53" s="674"/>
      <c r="E53" s="676"/>
      <c r="F53" s="676"/>
      <c r="G53" s="679">
        <v>0</v>
      </c>
      <c r="H53" s="302">
        <v>0</v>
      </c>
      <c r="I53" s="680"/>
      <c r="J53" s="676"/>
      <c r="K53" s="676"/>
      <c r="L53" s="679"/>
      <c r="M53" s="303">
        <v>0</v>
      </c>
      <c r="N53" s="303">
        <v>0</v>
      </c>
    </row>
    <row r="54" spans="1:14" s="44" customFormat="1" ht="15">
      <c r="A54" s="16"/>
      <c r="B54" s="2"/>
      <c r="C54" s="743" t="s">
        <v>1181</v>
      </c>
      <c r="D54" s="674"/>
      <c r="E54" s="676"/>
      <c r="F54" s="676"/>
      <c r="G54" s="744">
        <v>6000</v>
      </c>
      <c r="H54" s="302">
        <v>6000</v>
      </c>
      <c r="I54" s="680"/>
      <c r="J54" s="676"/>
      <c r="K54" s="676"/>
      <c r="L54" s="679"/>
      <c r="M54" s="303">
        <v>0</v>
      </c>
      <c r="N54" s="303">
        <v>6000</v>
      </c>
    </row>
    <row r="55" spans="1:14" s="44" customFormat="1" ht="15">
      <c r="A55" s="16"/>
      <c r="B55" s="2"/>
      <c r="C55" s="743" t="s">
        <v>1182</v>
      </c>
      <c r="D55" s="674"/>
      <c r="E55" s="676"/>
      <c r="F55" s="676"/>
      <c r="G55" s="744">
        <v>197</v>
      </c>
      <c r="H55" s="302">
        <v>197</v>
      </c>
      <c r="I55" s="680"/>
      <c r="J55" s="676"/>
      <c r="K55" s="676"/>
      <c r="L55" s="679"/>
      <c r="M55" s="303">
        <v>0</v>
      </c>
      <c r="N55" s="303">
        <v>197</v>
      </c>
    </row>
    <row r="56" spans="1:14" s="44" customFormat="1" ht="15">
      <c r="A56" s="16"/>
      <c r="B56" s="2"/>
      <c r="C56" s="675" t="s">
        <v>1086</v>
      </c>
      <c r="D56" s="674"/>
      <c r="E56" s="676"/>
      <c r="F56" s="676">
        <v>0</v>
      </c>
      <c r="G56" s="679"/>
      <c r="H56" s="302">
        <v>0</v>
      </c>
      <c r="I56" s="680"/>
      <c r="J56" s="676"/>
      <c r="K56" s="676"/>
      <c r="L56" s="679"/>
      <c r="M56" s="303">
        <v>0</v>
      </c>
      <c r="N56" s="303">
        <v>0</v>
      </c>
    </row>
    <row r="57" spans="1:14" s="44" customFormat="1" ht="15">
      <c r="A57" s="16"/>
      <c r="B57" s="2"/>
      <c r="C57" s="675" t="s">
        <v>1087</v>
      </c>
      <c r="D57" s="674"/>
      <c r="E57" s="676"/>
      <c r="F57" s="676">
        <v>1500</v>
      </c>
      <c r="G57" s="679"/>
      <c r="H57" s="302">
        <v>1500</v>
      </c>
      <c r="I57" s="680"/>
      <c r="J57" s="676"/>
      <c r="K57" s="676"/>
      <c r="L57" s="679"/>
      <c r="M57" s="303">
        <v>0</v>
      </c>
      <c r="N57" s="303">
        <v>1500</v>
      </c>
    </row>
    <row r="58" spans="1:14" s="44" customFormat="1" ht="15">
      <c r="A58" s="16"/>
      <c r="B58" s="2"/>
      <c r="C58" s="675" t="s">
        <v>1088</v>
      </c>
      <c r="D58" s="674"/>
      <c r="E58" s="676"/>
      <c r="F58" s="676">
        <v>2176</v>
      </c>
      <c r="G58" s="679"/>
      <c r="H58" s="302">
        <v>2176</v>
      </c>
      <c r="I58" s="680"/>
      <c r="J58" s="676"/>
      <c r="K58" s="676"/>
      <c r="L58" s="679"/>
      <c r="M58" s="303">
        <v>0</v>
      </c>
      <c r="N58" s="303">
        <v>2176</v>
      </c>
    </row>
    <row r="59" spans="1:14" s="44" customFormat="1" ht="15">
      <c r="A59" s="16"/>
      <c r="B59" s="2"/>
      <c r="C59" s="675" t="s">
        <v>1089</v>
      </c>
      <c r="D59" s="674"/>
      <c r="E59" s="676"/>
      <c r="F59" s="676">
        <v>180</v>
      </c>
      <c r="G59" s="679"/>
      <c r="H59" s="302">
        <v>180</v>
      </c>
      <c r="I59" s="680"/>
      <c r="J59" s="676"/>
      <c r="K59" s="676"/>
      <c r="L59" s="679"/>
      <c r="M59" s="303">
        <v>0</v>
      </c>
      <c r="N59" s="303">
        <v>180</v>
      </c>
    </row>
    <row r="60" spans="1:14" s="44" customFormat="1" ht="15">
      <c r="A60" s="16"/>
      <c r="B60" s="2"/>
      <c r="C60" s="675" t="s">
        <v>1090</v>
      </c>
      <c r="D60" s="674"/>
      <c r="E60" s="676"/>
      <c r="F60" s="676"/>
      <c r="G60" s="679"/>
      <c r="H60" s="302">
        <v>0</v>
      </c>
      <c r="I60" s="680"/>
      <c r="J60" s="676"/>
      <c r="K60" s="676">
        <v>7000</v>
      </c>
      <c r="L60" s="679"/>
      <c r="M60" s="303">
        <v>7000</v>
      </c>
      <c r="N60" s="303">
        <v>7000</v>
      </c>
    </row>
    <row r="61" spans="1:14" s="44" customFormat="1" ht="15">
      <c r="A61" s="16"/>
      <c r="B61" s="2"/>
      <c r="C61" s="675" t="s">
        <v>1091</v>
      </c>
      <c r="D61" s="674"/>
      <c r="E61" s="676"/>
      <c r="F61" s="676"/>
      <c r="G61" s="679"/>
      <c r="H61" s="302">
        <v>0</v>
      </c>
      <c r="I61" s="680"/>
      <c r="J61" s="676"/>
      <c r="K61" s="676">
        <v>30000</v>
      </c>
      <c r="L61" s="679"/>
      <c r="M61" s="303">
        <v>30000</v>
      </c>
      <c r="N61" s="303">
        <v>30000</v>
      </c>
    </row>
    <row r="62" spans="1:14" s="44" customFormat="1" ht="15">
      <c r="A62" s="16"/>
      <c r="B62" s="2"/>
      <c r="C62" s="675" t="s">
        <v>1092</v>
      </c>
      <c r="D62" s="674"/>
      <c r="E62" s="676"/>
      <c r="F62" s="676"/>
      <c r="G62" s="679"/>
      <c r="H62" s="302">
        <v>0</v>
      </c>
      <c r="I62" s="680"/>
      <c r="J62" s="676"/>
      <c r="K62" s="676">
        <v>0</v>
      </c>
      <c r="L62" s="679"/>
      <c r="M62" s="303">
        <v>0</v>
      </c>
      <c r="N62" s="303">
        <v>0</v>
      </c>
    </row>
    <row r="63" spans="1:14" s="44" customFormat="1" ht="15">
      <c r="A63" s="16"/>
      <c r="B63" s="2"/>
      <c r="C63" s="675" t="s">
        <v>1093</v>
      </c>
      <c r="D63" s="674"/>
      <c r="E63" s="676"/>
      <c r="F63" s="676"/>
      <c r="G63" s="679"/>
      <c r="H63" s="302">
        <v>0</v>
      </c>
      <c r="I63" s="680"/>
      <c r="J63" s="676"/>
      <c r="K63" s="676">
        <v>0</v>
      </c>
      <c r="L63" s="679"/>
      <c r="M63" s="303">
        <v>0</v>
      </c>
      <c r="N63" s="303">
        <v>0</v>
      </c>
    </row>
    <row r="64" spans="1:14" s="44" customFormat="1" ht="15">
      <c r="A64" s="16"/>
      <c r="B64" s="2"/>
      <c r="C64" s="675" t="s">
        <v>1172</v>
      </c>
      <c r="D64" s="674"/>
      <c r="E64" s="676"/>
      <c r="F64" s="676">
        <v>6793</v>
      </c>
      <c r="G64" s="679"/>
      <c r="H64" s="302">
        <v>6793</v>
      </c>
      <c r="I64" s="680"/>
      <c r="J64" s="676"/>
      <c r="K64" s="676"/>
      <c r="L64" s="679"/>
      <c r="M64" s="303">
        <v>0</v>
      </c>
      <c r="N64" s="303">
        <v>6793</v>
      </c>
    </row>
    <row r="65" spans="1:14" s="44" customFormat="1" ht="15">
      <c r="A65" s="16"/>
      <c r="B65" s="2"/>
      <c r="C65" s="673" t="s">
        <v>1174</v>
      </c>
      <c r="D65" s="674"/>
      <c r="E65" s="676"/>
      <c r="F65" s="676">
        <v>500</v>
      </c>
      <c r="G65" s="679"/>
      <c r="H65" s="302">
        <v>500</v>
      </c>
      <c r="I65" s="680"/>
      <c r="J65" s="676"/>
      <c r="K65" s="676"/>
      <c r="L65" s="679"/>
      <c r="M65" s="303">
        <v>0</v>
      </c>
      <c r="N65" s="303">
        <v>500</v>
      </c>
    </row>
    <row r="66" spans="1:14" s="44" customFormat="1" ht="15">
      <c r="A66" s="16"/>
      <c r="B66" s="2"/>
      <c r="C66" s="675" t="s">
        <v>1178</v>
      </c>
      <c r="D66" s="674"/>
      <c r="E66" s="676"/>
      <c r="F66" s="676"/>
      <c r="G66" s="679"/>
      <c r="H66" s="302">
        <v>0</v>
      </c>
      <c r="I66" s="680"/>
      <c r="J66" s="676"/>
      <c r="K66" s="676">
        <v>800</v>
      </c>
      <c r="L66" s="679"/>
      <c r="M66" s="303">
        <v>800</v>
      </c>
      <c r="N66" s="303">
        <v>800</v>
      </c>
    </row>
    <row r="67" spans="1:14" s="44" customFormat="1" ht="15">
      <c r="A67" s="16"/>
      <c r="B67" s="2"/>
      <c r="C67" s="48" t="s">
        <v>1188</v>
      </c>
      <c r="D67" s="366">
        <v>49</v>
      </c>
      <c r="E67" s="676"/>
      <c r="F67" s="676"/>
      <c r="G67" s="679"/>
      <c r="H67" s="302">
        <v>49</v>
      </c>
      <c r="I67" s="680"/>
      <c r="J67" s="676"/>
      <c r="K67" s="676"/>
      <c r="L67" s="679"/>
      <c r="M67" s="303">
        <v>0</v>
      </c>
      <c r="N67" s="303">
        <v>49</v>
      </c>
    </row>
    <row r="68" spans="1:14" s="44" customFormat="1" ht="15">
      <c r="A68" s="16"/>
      <c r="B68" s="2"/>
      <c r="C68" s="48" t="s">
        <v>1189</v>
      </c>
      <c r="D68" s="366">
        <v>94</v>
      </c>
      <c r="E68" s="676"/>
      <c r="F68" s="676"/>
      <c r="G68" s="679"/>
      <c r="H68" s="302">
        <v>94</v>
      </c>
      <c r="I68" s="680"/>
      <c r="J68" s="676"/>
      <c r="K68" s="676"/>
      <c r="L68" s="679"/>
      <c r="M68" s="303">
        <v>0</v>
      </c>
      <c r="N68" s="303">
        <v>94</v>
      </c>
    </row>
    <row r="69" spans="1:14" s="44" customFormat="1" ht="15">
      <c r="A69" s="16"/>
      <c r="B69" s="2"/>
      <c r="C69" s="48" t="s">
        <v>1190</v>
      </c>
      <c r="D69" s="366">
        <v>13</v>
      </c>
      <c r="E69" s="676"/>
      <c r="F69" s="676"/>
      <c r="G69" s="679"/>
      <c r="H69" s="302">
        <v>13</v>
      </c>
      <c r="I69" s="680"/>
      <c r="J69" s="676"/>
      <c r="K69" s="676"/>
      <c r="L69" s="679"/>
      <c r="M69" s="303">
        <v>0</v>
      </c>
      <c r="N69" s="303">
        <v>13</v>
      </c>
    </row>
    <row r="70" spans="1:14" s="44" customFormat="1" ht="15">
      <c r="A70" s="16"/>
      <c r="B70" s="2"/>
      <c r="C70" s="48" t="s">
        <v>1191</v>
      </c>
      <c r="D70" s="366">
        <v>58</v>
      </c>
      <c r="E70" s="676"/>
      <c r="F70" s="676"/>
      <c r="G70" s="679"/>
      <c r="H70" s="302">
        <v>58</v>
      </c>
      <c r="I70" s="680"/>
      <c r="J70" s="676"/>
      <c r="K70" s="676"/>
      <c r="L70" s="679"/>
      <c r="M70" s="303">
        <v>0</v>
      </c>
      <c r="N70" s="303">
        <v>58</v>
      </c>
    </row>
    <row r="71" spans="1:14" s="44" customFormat="1" ht="15">
      <c r="A71" s="16"/>
      <c r="B71" s="2"/>
      <c r="C71" s="48" t="s">
        <v>1192</v>
      </c>
      <c r="D71" s="366">
        <v>236</v>
      </c>
      <c r="E71" s="676"/>
      <c r="F71" s="676"/>
      <c r="G71" s="679"/>
      <c r="H71" s="302">
        <v>236</v>
      </c>
      <c r="I71" s="680"/>
      <c r="J71" s="676"/>
      <c r="K71" s="676"/>
      <c r="L71" s="679"/>
      <c r="M71" s="303">
        <v>0</v>
      </c>
      <c r="N71" s="303">
        <v>236</v>
      </c>
    </row>
    <row r="72" spans="1:14" s="44" customFormat="1" ht="15">
      <c r="A72" s="16"/>
      <c r="B72" s="2"/>
      <c r="C72" s="48" t="s">
        <v>1193</v>
      </c>
      <c r="D72" s="366">
        <v>28</v>
      </c>
      <c r="E72" s="676"/>
      <c r="F72" s="676"/>
      <c r="G72" s="679"/>
      <c r="H72" s="302">
        <v>28</v>
      </c>
      <c r="I72" s="680"/>
      <c r="J72" s="676"/>
      <c r="K72" s="676"/>
      <c r="L72" s="679"/>
      <c r="M72" s="303">
        <v>0</v>
      </c>
      <c r="N72" s="303">
        <v>28</v>
      </c>
    </row>
    <row r="73" spans="1:14" s="44" customFormat="1" ht="15">
      <c r="A73" s="16"/>
      <c r="B73" s="2"/>
      <c r="C73" s="48" t="s">
        <v>1195</v>
      </c>
      <c r="D73" s="674">
        <v>1575</v>
      </c>
      <c r="E73" s="676"/>
      <c r="F73" s="676"/>
      <c r="G73" s="679"/>
      <c r="H73" s="302">
        <v>1575</v>
      </c>
      <c r="I73" s="680"/>
      <c r="J73" s="676"/>
      <c r="K73" s="676"/>
      <c r="L73" s="679"/>
      <c r="M73" s="303">
        <v>0</v>
      </c>
      <c r="N73" s="303">
        <v>1575</v>
      </c>
    </row>
    <row r="74" spans="1:14" s="44" customFormat="1" ht="25.5">
      <c r="A74" s="16"/>
      <c r="B74" s="2"/>
      <c r="C74" s="675" t="s">
        <v>1249</v>
      </c>
      <c r="D74" s="674">
        <v>630</v>
      </c>
      <c r="E74" s="676"/>
      <c r="F74" s="676"/>
      <c r="G74" s="679"/>
      <c r="H74" s="302">
        <v>630</v>
      </c>
      <c r="I74" s="680"/>
      <c r="J74" s="676"/>
      <c r="K74" s="676"/>
      <c r="L74" s="679"/>
      <c r="M74" s="303">
        <v>0</v>
      </c>
      <c r="N74" s="303">
        <v>630</v>
      </c>
    </row>
    <row r="75" spans="1:14" s="44" customFormat="1" ht="25.5">
      <c r="A75" s="16"/>
      <c r="B75" s="2"/>
      <c r="C75" s="749" t="s">
        <v>1242</v>
      </c>
      <c r="D75" s="674">
        <v>110</v>
      </c>
      <c r="E75" s="676"/>
      <c r="F75" s="676"/>
      <c r="G75" s="679"/>
      <c r="H75" s="302">
        <v>110</v>
      </c>
      <c r="I75" s="680"/>
      <c r="J75" s="676"/>
      <c r="K75" s="676"/>
      <c r="L75" s="679"/>
      <c r="M75" s="303">
        <v>0</v>
      </c>
      <c r="N75" s="303">
        <v>110</v>
      </c>
    </row>
    <row r="76" spans="1:14" s="44" customFormat="1" ht="15">
      <c r="A76" s="16"/>
      <c r="B76" s="2"/>
      <c r="C76" s="749" t="s">
        <v>1243</v>
      </c>
      <c r="D76" s="674">
        <v>38</v>
      </c>
      <c r="E76" s="676"/>
      <c r="F76" s="676"/>
      <c r="G76" s="679"/>
      <c r="H76" s="302">
        <v>38</v>
      </c>
      <c r="I76" s="680"/>
      <c r="J76" s="676"/>
      <c r="K76" s="676"/>
      <c r="L76" s="679"/>
      <c r="M76" s="303">
        <v>0</v>
      </c>
      <c r="N76" s="303">
        <v>38</v>
      </c>
    </row>
    <row r="77" spans="1:14" s="44" customFormat="1" ht="15">
      <c r="A77" s="16"/>
      <c r="B77" s="2"/>
      <c r="C77" s="749" t="s">
        <v>1265</v>
      </c>
      <c r="D77" s="674">
        <v>365</v>
      </c>
      <c r="E77" s="676"/>
      <c r="F77" s="676"/>
      <c r="G77" s="679"/>
      <c r="H77" s="302">
        <v>365</v>
      </c>
      <c r="I77" s="680"/>
      <c r="J77" s="676"/>
      <c r="K77" s="676"/>
      <c r="L77" s="679"/>
      <c r="M77" s="303">
        <v>0</v>
      </c>
      <c r="N77" s="303">
        <v>365</v>
      </c>
    </row>
    <row r="78" spans="1:14" s="44" customFormat="1" ht="15">
      <c r="A78" s="16"/>
      <c r="B78" s="2"/>
      <c r="C78" s="749" t="s">
        <v>1251</v>
      </c>
      <c r="D78" s="674"/>
      <c r="E78" s="676">
        <v>375</v>
      </c>
      <c r="F78" s="676"/>
      <c r="G78" s="679"/>
      <c r="H78" s="302">
        <v>375</v>
      </c>
      <c r="I78" s="680"/>
      <c r="J78" s="676"/>
      <c r="K78" s="676"/>
      <c r="L78" s="679"/>
      <c r="M78" s="303">
        <v>0</v>
      </c>
      <c r="N78" s="303">
        <v>375</v>
      </c>
    </row>
    <row r="79" spans="1:14" s="44" customFormat="1" ht="15">
      <c r="A79" s="16"/>
      <c r="B79" s="2"/>
      <c r="C79" s="749" t="s">
        <v>1252</v>
      </c>
      <c r="D79" s="674"/>
      <c r="E79" s="676">
        <v>288</v>
      </c>
      <c r="F79" s="676"/>
      <c r="G79" s="679"/>
      <c r="H79" s="302">
        <v>288</v>
      </c>
      <c r="I79" s="680"/>
      <c r="J79" s="676"/>
      <c r="K79" s="676"/>
      <c r="L79" s="679"/>
      <c r="M79" s="303">
        <v>0</v>
      </c>
      <c r="N79" s="303">
        <v>288</v>
      </c>
    </row>
    <row r="80" spans="1:14" s="44" customFormat="1" ht="15">
      <c r="A80" s="16"/>
      <c r="B80" s="2"/>
      <c r="C80" s="749" t="s">
        <v>1253</v>
      </c>
      <c r="D80" s="674"/>
      <c r="E80" s="676">
        <v>1502</v>
      </c>
      <c r="F80" s="676"/>
      <c r="G80" s="679"/>
      <c r="H80" s="302">
        <v>1502</v>
      </c>
      <c r="I80" s="680"/>
      <c r="J80" s="676"/>
      <c r="K80" s="676"/>
      <c r="L80" s="679"/>
      <c r="M80" s="303">
        <v>0</v>
      </c>
      <c r="N80" s="303">
        <v>1502</v>
      </c>
    </row>
    <row r="81" spans="1:14" s="44" customFormat="1" ht="15">
      <c r="A81" s="16"/>
      <c r="B81" s="2"/>
      <c r="C81" s="750" t="s">
        <v>1254</v>
      </c>
      <c r="D81" s="746"/>
      <c r="E81" s="747">
        <v>120</v>
      </c>
      <c r="F81" s="747"/>
      <c r="G81" s="744"/>
      <c r="H81" s="437">
        <v>120</v>
      </c>
      <c r="I81" s="748"/>
      <c r="J81" s="747"/>
      <c r="K81" s="747"/>
      <c r="L81" s="679"/>
      <c r="M81" s="303">
        <v>0</v>
      </c>
      <c r="N81" s="303">
        <v>120</v>
      </c>
    </row>
    <row r="82" spans="1:14" s="44" customFormat="1" ht="15">
      <c r="A82" s="16"/>
      <c r="B82" s="2"/>
      <c r="C82" s="750" t="s">
        <v>1255</v>
      </c>
      <c r="D82" s="746"/>
      <c r="E82" s="747">
        <v>3015</v>
      </c>
      <c r="F82" s="747"/>
      <c r="G82" s="744"/>
      <c r="H82" s="437">
        <v>3015</v>
      </c>
      <c r="I82" s="748"/>
      <c r="J82" s="747"/>
      <c r="K82" s="747"/>
      <c r="L82" s="679"/>
      <c r="M82" s="303">
        <v>0</v>
      </c>
      <c r="N82" s="303">
        <v>3015</v>
      </c>
    </row>
    <row r="83" spans="1:14" s="44" customFormat="1" ht="15">
      <c r="A83" s="16"/>
      <c r="B83" s="2"/>
      <c r="C83" s="750" t="s">
        <v>1257</v>
      </c>
      <c r="D83" s="746"/>
      <c r="E83" s="747"/>
      <c r="F83" s="747"/>
      <c r="G83" s="744"/>
      <c r="H83" s="437">
        <v>0</v>
      </c>
      <c r="I83" s="748"/>
      <c r="J83" s="747"/>
      <c r="K83" s="747">
        <v>55</v>
      </c>
      <c r="L83" s="679"/>
      <c r="M83" s="303">
        <v>55</v>
      </c>
      <c r="N83" s="303">
        <v>55</v>
      </c>
    </row>
    <row r="84" spans="1:14" s="44" customFormat="1" ht="15">
      <c r="A84" s="16"/>
      <c r="B84" s="2"/>
      <c r="C84" s="750" t="s">
        <v>1256</v>
      </c>
      <c r="D84" s="746"/>
      <c r="E84" s="747"/>
      <c r="F84" s="747"/>
      <c r="G84" s="744"/>
      <c r="H84" s="437">
        <v>0</v>
      </c>
      <c r="I84" s="748"/>
      <c r="J84" s="747"/>
      <c r="K84" s="747">
        <v>161</v>
      </c>
      <c r="L84" s="679"/>
      <c r="M84" s="303">
        <v>161</v>
      </c>
      <c r="N84" s="303">
        <v>161</v>
      </c>
    </row>
    <row r="85" spans="1:14" s="44" customFormat="1" ht="25.5">
      <c r="A85" s="16"/>
      <c r="B85" s="2"/>
      <c r="C85" s="750" t="s">
        <v>1259</v>
      </c>
      <c r="D85" s="746"/>
      <c r="E85" s="747"/>
      <c r="F85" s="747"/>
      <c r="G85" s="744">
        <v>3294</v>
      </c>
      <c r="H85" s="437">
        <v>3294</v>
      </c>
      <c r="I85" s="748"/>
      <c r="J85" s="747"/>
      <c r="K85" s="747"/>
      <c r="L85" s="679"/>
      <c r="M85" s="303">
        <v>0</v>
      </c>
      <c r="N85" s="303">
        <v>3294</v>
      </c>
    </row>
    <row r="86" spans="1:14" s="44" customFormat="1" ht="25.5">
      <c r="A86" s="16"/>
      <c r="B86" s="2"/>
      <c r="C86" s="749" t="s">
        <v>1260</v>
      </c>
      <c r="D86" s="674"/>
      <c r="E86" s="676"/>
      <c r="F86" s="676"/>
      <c r="G86" s="679">
        <v>1412</v>
      </c>
      <c r="H86" s="302">
        <v>1412</v>
      </c>
      <c r="I86" s="680"/>
      <c r="J86" s="676"/>
      <c r="K86" s="676"/>
      <c r="L86" s="679"/>
      <c r="M86" s="303">
        <v>0</v>
      </c>
      <c r="N86" s="303">
        <v>1412</v>
      </c>
    </row>
    <row r="87" spans="1:14" ht="15">
      <c r="A87" s="16"/>
      <c r="B87" s="2"/>
      <c r="C87" s="749" t="s">
        <v>1296</v>
      </c>
      <c r="D87" s="674">
        <v>620</v>
      </c>
      <c r="E87" s="676"/>
      <c r="F87" s="676"/>
      <c r="G87" s="679"/>
      <c r="H87" s="302">
        <v>620</v>
      </c>
      <c r="I87" s="680"/>
      <c r="J87" s="676"/>
      <c r="K87" s="676"/>
      <c r="L87" s="679"/>
      <c r="M87" s="303">
        <v>0</v>
      </c>
      <c r="N87" s="303">
        <v>620</v>
      </c>
    </row>
    <row r="88" spans="1:14" ht="15">
      <c r="A88" s="16"/>
      <c r="B88" s="2"/>
      <c r="C88" s="675" t="s">
        <v>1297</v>
      </c>
      <c r="D88" s="674"/>
      <c r="E88" s="676"/>
      <c r="F88" s="676"/>
      <c r="G88" s="679"/>
      <c r="H88" s="302">
        <v>0</v>
      </c>
      <c r="I88" s="680"/>
      <c r="J88" s="676"/>
      <c r="K88" s="676">
        <v>3000</v>
      </c>
      <c r="L88" s="679"/>
      <c r="M88" s="303">
        <v>3000</v>
      </c>
      <c r="N88" s="303">
        <v>3000</v>
      </c>
    </row>
    <row r="89" spans="1:14" s="44" customFormat="1" ht="15">
      <c r="A89" s="16"/>
      <c r="B89" s="2"/>
      <c r="C89" s="675" t="s">
        <v>1298</v>
      </c>
      <c r="D89" s="674"/>
      <c r="E89" s="676"/>
      <c r="F89" s="676"/>
      <c r="G89" s="679"/>
      <c r="H89" s="302">
        <v>0</v>
      </c>
      <c r="I89" s="680">
        <v>118</v>
      </c>
      <c r="J89" s="676"/>
      <c r="K89" s="676"/>
      <c r="L89" s="679"/>
      <c r="M89" s="303">
        <v>118</v>
      </c>
      <c r="N89" s="303">
        <v>118</v>
      </c>
    </row>
    <row r="90" spans="1:14" ht="15">
      <c r="A90" s="16"/>
      <c r="B90" s="2"/>
      <c r="C90" s="675" t="s">
        <v>1298</v>
      </c>
      <c r="D90" s="674"/>
      <c r="E90" s="676"/>
      <c r="F90" s="676"/>
      <c r="G90" s="679"/>
      <c r="H90" s="302">
        <v>0</v>
      </c>
      <c r="I90" s="680">
        <v>197</v>
      </c>
      <c r="J90" s="676"/>
      <c r="K90" s="676"/>
      <c r="L90" s="679"/>
      <c r="M90" s="303">
        <v>197</v>
      </c>
      <c r="N90" s="303">
        <v>197</v>
      </c>
    </row>
    <row r="91" spans="1:14" ht="15">
      <c r="A91" s="16"/>
      <c r="B91" s="2"/>
      <c r="C91" s="675" t="s">
        <v>1299</v>
      </c>
      <c r="D91" s="674"/>
      <c r="E91" s="676"/>
      <c r="F91" s="676"/>
      <c r="G91" s="679">
        <v>438</v>
      </c>
      <c r="H91" s="302">
        <v>438</v>
      </c>
      <c r="I91" s="680"/>
      <c r="J91" s="676"/>
      <c r="K91" s="676"/>
      <c r="L91" s="679"/>
      <c r="M91" s="303">
        <v>0</v>
      </c>
      <c r="N91" s="303">
        <v>438</v>
      </c>
    </row>
    <row r="92" spans="1:14" s="44" customFormat="1" ht="15">
      <c r="A92" s="16"/>
      <c r="B92" s="2"/>
      <c r="C92" s="675" t="s">
        <v>1300</v>
      </c>
      <c r="D92" s="674"/>
      <c r="E92" s="676"/>
      <c r="F92" s="676"/>
      <c r="G92" s="679">
        <v>606</v>
      </c>
      <c r="H92" s="302">
        <v>606</v>
      </c>
      <c r="I92" s="680"/>
      <c r="J92" s="676"/>
      <c r="K92" s="676"/>
      <c r="L92" s="679"/>
      <c r="M92" s="303">
        <v>0</v>
      </c>
      <c r="N92" s="303">
        <v>606</v>
      </c>
    </row>
    <row r="93" spans="1:14" ht="15">
      <c r="A93" s="16"/>
      <c r="B93" s="2"/>
      <c r="C93" s="675" t="s">
        <v>1301</v>
      </c>
      <c r="D93" s="674"/>
      <c r="E93" s="676"/>
      <c r="F93" s="676"/>
      <c r="G93" s="679"/>
      <c r="H93" s="302">
        <v>0</v>
      </c>
      <c r="I93" s="680"/>
      <c r="J93" s="676"/>
      <c r="K93" s="676"/>
      <c r="L93" s="679">
        <v>157</v>
      </c>
      <c r="M93" s="303">
        <v>157</v>
      </c>
      <c r="N93" s="303">
        <v>157</v>
      </c>
    </row>
    <row r="94" spans="1:14" ht="15" customHeight="1">
      <c r="A94" s="16"/>
      <c r="B94" s="2"/>
      <c r="C94" s="751" t="s">
        <v>1249</v>
      </c>
      <c r="D94" s="674">
        <v>-394</v>
      </c>
      <c r="E94" s="676"/>
      <c r="F94" s="676"/>
      <c r="G94" s="679"/>
      <c r="H94" s="302">
        <v>-394</v>
      </c>
      <c r="I94" s="680"/>
      <c r="J94" s="676"/>
      <c r="K94" s="676"/>
      <c r="L94" s="679"/>
      <c r="M94" s="303">
        <v>0</v>
      </c>
      <c r="N94" s="303">
        <v>-394</v>
      </c>
    </row>
    <row r="95" spans="1:14" ht="15">
      <c r="A95" s="16"/>
      <c r="B95" s="2"/>
      <c r="C95" s="751" t="s">
        <v>1335</v>
      </c>
      <c r="D95" s="674">
        <v>2520</v>
      </c>
      <c r="E95" s="676"/>
      <c r="F95" s="676"/>
      <c r="G95" s="679"/>
      <c r="H95" s="302">
        <v>2520</v>
      </c>
      <c r="I95" s="680"/>
      <c r="J95" s="676"/>
      <c r="K95" s="676"/>
      <c r="L95" s="679"/>
      <c r="M95" s="303">
        <v>0</v>
      </c>
      <c r="N95" s="303">
        <v>2520</v>
      </c>
    </row>
    <row r="96" spans="1:14" ht="15">
      <c r="A96" s="16"/>
      <c r="B96" s="2"/>
      <c r="C96" s="751" t="s">
        <v>1336</v>
      </c>
      <c r="D96" s="674">
        <v>1239</v>
      </c>
      <c r="E96" s="676"/>
      <c r="F96" s="676"/>
      <c r="G96" s="679"/>
      <c r="H96" s="302">
        <v>1239</v>
      </c>
      <c r="I96" s="680"/>
      <c r="J96" s="676"/>
      <c r="K96" s="676"/>
      <c r="L96" s="679"/>
      <c r="M96" s="303">
        <v>0</v>
      </c>
      <c r="N96" s="303">
        <v>1239</v>
      </c>
    </row>
    <row r="97" spans="1:14" ht="15">
      <c r="A97" s="16"/>
      <c r="B97" s="2"/>
      <c r="C97" s="751" t="s">
        <v>1337</v>
      </c>
      <c r="D97" s="674"/>
      <c r="E97" s="676"/>
      <c r="F97" s="676">
        <v>7497</v>
      </c>
      <c r="G97" s="679"/>
      <c r="H97" s="302">
        <v>7497</v>
      </c>
      <c r="I97" s="680"/>
      <c r="J97" s="676"/>
      <c r="K97" s="676"/>
      <c r="L97" s="679"/>
      <c r="M97" s="303">
        <v>0</v>
      </c>
      <c r="N97" s="303">
        <v>7497</v>
      </c>
    </row>
    <row r="98" spans="1:14" ht="15">
      <c r="A98" s="16"/>
      <c r="B98" s="2"/>
      <c r="C98" s="751" t="s">
        <v>1338</v>
      </c>
      <c r="D98" s="674"/>
      <c r="E98" s="676"/>
      <c r="F98" s="676">
        <v>1968</v>
      </c>
      <c r="G98" s="679"/>
      <c r="H98" s="302">
        <v>1968</v>
      </c>
      <c r="I98" s="680"/>
      <c r="J98" s="676"/>
      <c r="K98" s="676"/>
      <c r="L98" s="679"/>
      <c r="M98" s="303">
        <v>0</v>
      </c>
      <c r="N98" s="303">
        <v>1968</v>
      </c>
    </row>
    <row r="99" spans="1:14" ht="15">
      <c r="A99" s="16"/>
      <c r="B99" s="2"/>
      <c r="C99" s="751" t="s">
        <v>1339</v>
      </c>
      <c r="D99" s="674"/>
      <c r="E99" s="676"/>
      <c r="F99" s="676">
        <v>472</v>
      </c>
      <c r="G99" s="679"/>
      <c r="H99" s="302">
        <v>472</v>
      </c>
      <c r="I99" s="680"/>
      <c r="J99" s="676"/>
      <c r="K99" s="676"/>
      <c r="L99" s="679"/>
      <c r="M99" s="303">
        <v>0</v>
      </c>
      <c r="N99" s="303">
        <v>472</v>
      </c>
    </row>
    <row r="100" spans="1:14" ht="15">
      <c r="A100" s="16"/>
      <c r="B100" s="2"/>
      <c r="C100" s="751" t="s">
        <v>1340</v>
      </c>
      <c r="D100" s="674"/>
      <c r="E100" s="676"/>
      <c r="F100" s="676">
        <v>1102</v>
      </c>
      <c r="G100" s="679"/>
      <c r="H100" s="302">
        <v>1102</v>
      </c>
      <c r="I100" s="680"/>
      <c r="J100" s="676"/>
      <c r="K100" s="676"/>
      <c r="L100" s="679"/>
      <c r="M100" s="303">
        <v>0</v>
      </c>
      <c r="N100" s="303">
        <v>1102</v>
      </c>
    </row>
    <row r="101" spans="1:14" ht="15">
      <c r="A101" s="16"/>
      <c r="B101" s="2"/>
      <c r="C101" s="751" t="s">
        <v>1341</v>
      </c>
      <c r="D101" s="674"/>
      <c r="E101" s="676"/>
      <c r="F101" s="676">
        <v>39</v>
      </c>
      <c r="G101" s="679"/>
      <c r="H101" s="302">
        <v>39</v>
      </c>
      <c r="I101" s="680"/>
      <c r="J101" s="676"/>
      <c r="K101" s="676"/>
      <c r="L101" s="679"/>
      <c r="M101" s="303">
        <v>0</v>
      </c>
      <c r="N101" s="303">
        <v>39</v>
      </c>
    </row>
    <row r="102" spans="1:14" ht="15">
      <c r="A102" s="16"/>
      <c r="B102" s="2"/>
      <c r="C102" s="751" t="s">
        <v>1342</v>
      </c>
      <c r="D102" s="674"/>
      <c r="E102" s="676"/>
      <c r="F102" s="676">
        <v>472</v>
      </c>
      <c r="G102" s="679"/>
      <c r="H102" s="302">
        <v>472</v>
      </c>
      <c r="I102" s="680"/>
      <c r="J102" s="676"/>
      <c r="K102" s="676"/>
      <c r="L102" s="679"/>
      <c r="M102" s="303">
        <v>0</v>
      </c>
      <c r="N102" s="303">
        <v>472</v>
      </c>
    </row>
    <row r="103" spans="1:14" ht="15">
      <c r="A103" s="16"/>
      <c r="B103" s="2"/>
      <c r="C103" s="751" t="s">
        <v>1343</v>
      </c>
      <c r="D103" s="674"/>
      <c r="E103" s="676"/>
      <c r="F103" s="676">
        <v>1575</v>
      </c>
      <c r="G103" s="679"/>
      <c r="H103" s="302">
        <v>1575</v>
      </c>
      <c r="I103" s="680"/>
      <c r="J103" s="676"/>
      <c r="K103" s="676"/>
      <c r="L103" s="679"/>
      <c r="M103" s="303">
        <v>0</v>
      </c>
      <c r="N103" s="303">
        <v>1575</v>
      </c>
    </row>
    <row r="104" spans="1:14" ht="15">
      <c r="A104" s="16"/>
      <c r="B104" s="2"/>
      <c r="C104" s="751" t="s">
        <v>1344</v>
      </c>
      <c r="D104" s="674"/>
      <c r="E104" s="676"/>
      <c r="F104" s="676">
        <v>400</v>
      </c>
      <c r="G104" s="679"/>
      <c r="H104" s="302">
        <v>400</v>
      </c>
      <c r="I104" s="680"/>
      <c r="J104" s="676"/>
      <c r="K104" s="676"/>
      <c r="L104" s="679"/>
      <c r="M104" s="303">
        <v>0</v>
      </c>
      <c r="N104" s="303">
        <v>400</v>
      </c>
    </row>
    <row r="105" spans="1:14" ht="15">
      <c r="A105" s="16"/>
      <c r="B105" s="2"/>
      <c r="C105" s="751" t="s">
        <v>1345</v>
      </c>
      <c r="D105" s="674"/>
      <c r="E105" s="676"/>
      <c r="F105" s="676"/>
      <c r="G105" s="679"/>
      <c r="H105" s="302">
        <v>0</v>
      </c>
      <c r="I105" s="680"/>
      <c r="J105" s="676"/>
      <c r="K105" s="676"/>
      <c r="L105" s="679">
        <v>206</v>
      </c>
      <c r="M105" s="303">
        <v>206</v>
      </c>
      <c r="N105" s="303">
        <v>206</v>
      </c>
    </row>
    <row r="106" spans="1:14" ht="15">
      <c r="A106" s="16"/>
      <c r="B106" s="2"/>
      <c r="C106" s="751" t="s">
        <v>1346</v>
      </c>
      <c r="D106" s="674"/>
      <c r="E106" s="676"/>
      <c r="F106" s="676"/>
      <c r="G106" s="679">
        <v>79</v>
      </c>
      <c r="H106" s="302">
        <v>79</v>
      </c>
      <c r="I106" s="680"/>
      <c r="J106" s="676"/>
      <c r="K106" s="676"/>
      <c r="L106" s="679"/>
      <c r="M106" s="303">
        <v>0</v>
      </c>
      <c r="N106" s="303">
        <v>79</v>
      </c>
    </row>
    <row r="107" spans="1:14" ht="15">
      <c r="A107" s="16"/>
      <c r="B107" s="2"/>
      <c r="C107" s="751" t="s">
        <v>1347</v>
      </c>
      <c r="D107" s="674"/>
      <c r="E107" s="676"/>
      <c r="F107" s="676"/>
      <c r="G107" s="679">
        <v>215</v>
      </c>
      <c r="H107" s="302">
        <v>215</v>
      </c>
      <c r="I107" s="680"/>
      <c r="J107" s="676"/>
      <c r="K107" s="676"/>
      <c r="L107" s="679"/>
      <c r="M107" s="303">
        <v>0</v>
      </c>
      <c r="N107" s="303">
        <v>215</v>
      </c>
    </row>
    <row r="108" spans="1:14" ht="15">
      <c r="A108" s="16"/>
      <c r="B108" s="2"/>
      <c r="C108" s="751" t="s">
        <v>1348</v>
      </c>
      <c r="D108" s="674"/>
      <c r="E108" s="676"/>
      <c r="F108" s="676"/>
      <c r="G108" s="679">
        <v>236</v>
      </c>
      <c r="H108" s="302">
        <v>236</v>
      </c>
      <c r="I108" s="680"/>
      <c r="J108" s="676"/>
      <c r="K108" s="676"/>
      <c r="L108" s="679"/>
      <c r="M108" s="303">
        <v>0</v>
      </c>
      <c r="N108" s="303">
        <v>236</v>
      </c>
    </row>
    <row r="109" spans="1:14" ht="25.5">
      <c r="A109" s="16"/>
      <c r="B109" s="2"/>
      <c r="C109" s="751" t="s">
        <v>1349</v>
      </c>
      <c r="D109" s="674"/>
      <c r="E109" s="676"/>
      <c r="F109" s="676"/>
      <c r="G109" s="679">
        <v>54</v>
      </c>
      <c r="H109" s="302">
        <v>54</v>
      </c>
      <c r="I109" s="680"/>
      <c r="J109" s="676"/>
      <c r="K109" s="676"/>
      <c r="L109" s="679"/>
      <c r="M109" s="303">
        <v>0</v>
      </c>
      <c r="N109" s="303">
        <v>54</v>
      </c>
    </row>
    <row r="110" spans="1:14" ht="15">
      <c r="A110" s="16"/>
      <c r="B110" s="2"/>
      <c r="C110" s="454" t="s">
        <v>1350</v>
      </c>
      <c r="D110" s="674"/>
      <c r="E110" s="676"/>
      <c r="F110" s="676"/>
      <c r="G110" s="679">
        <v>200</v>
      </c>
      <c r="H110" s="302">
        <v>200</v>
      </c>
      <c r="I110" s="680"/>
      <c r="J110" s="676"/>
      <c r="K110" s="676"/>
      <c r="L110" s="679"/>
      <c r="M110" s="303">
        <v>0</v>
      </c>
      <c r="N110" s="303">
        <v>200</v>
      </c>
    </row>
    <row r="111" spans="1:14" ht="15">
      <c r="A111" s="16"/>
      <c r="B111" s="2"/>
      <c r="C111" s="751" t="s">
        <v>1351</v>
      </c>
      <c r="D111" s="674"/>
      <c r="E111" s="676"/>
      <c r="F111" s="676"/>
      <c r="G111" s="679">
        <v>331</v>
      </c>
      <c r="H111" s="302">
        <v>331</v>
      </c>
      <c r="I111" s="680"/>
      <c r="J111" s="676"/>
      <c r="K111" s="676"/>
      <c r="L111" s="679"/>
      <c r="M111" s="303">
        <v>0</v>
      </c>
      <c r="N111" s="303">
        <v>331</v>
      </c>
    </row>
    <row r="112" spans="1:14" ht="15">
      <c r="A112" s="16"/>
      <c r="B112" s="2"/>
      <c r="C112" s="751" t="s">
        <v>1352</v>
      </c>
      <c r="D112" s="674"/>
      <c r="E112" s="676"/>
      <c r="F112" s="676"/>
      <c r="G112" s="679">
        <v>103</v>
      </c>
      <c r="H112" s="302">
        <v>103</v>
      </c>
      <c r="I112" s="680"/>
      <c r="J112" s="676"/>
      <c r="K112" s="676"/>
      <c r="L112" s="679"/>
      <c r="M112" s="303">
        <v>0</v>
      </c>
      <c r="N112" s="303">
        <v>103</v>
      </c>
    </row>
    <row r="113" spans="1:14" ht="15">
      <c r="A113" s="16"/>
      <c r="B113" s="2"/>
      <c r="C113" s="751" t="s">
        <v>1353</v>
      </c>
      <c r="D113" s="674"/>
      <c r="E113" s="676"/>
      <c r="F113" s="676"/>
      <c r="G113" s="679">
        <v>6899</v>
      </c>
      <c r="H113" s="302">
        <v>6899</v>
      </c>
      <c r="I113" s="680"/>
      <c r="J113" s="676"/>
      <c r="K113" s="676"/>
      <c r="L113" s="679"/>
      <c r="M113" s="303">
        <v>0</v>
      </c>
      <c r="N113" s="303">
        <v>6899</v>
      </c>
    </row>
    <row r="114" spans="1:14" ht="15">
      <c r="A114" s="16"/>
      <c r="B114" s="2"/>
      <c r="C114" s="751"/>
      <c r="D114" s="674"/>
      <c r="E114" s="676"/>
      <c r="F114" s="676"/>
      <c r="G114" s="679"/>
      <c r="H114" s="302">
        <v>0</v>
      </c>
      <c r="I114" s="680"/>
      <c r="J114" s="676"/>
      <c r="K114" s="676"/>
      <c r="L114" s="679"/>
      <c r="M114" s="303">
        <v>0</v>
      </c>
      <c r="N114" s="303">
        <v>0</v>
      </c>
    </row>
    <row r="115" spans="1:14" ht="15">
      <c r="A115" s="16"/>
      <c r="B115" s="2"/>
      <c r="C115" s="751"/>
      <c r="D115" s="674"/>
      <c r="E115" s="676"/>
      <c r="F115" s="676"/>
      <c r="G115" s="679"/>
      <c r="H115" s="302">
        <v>0</v>
      </c>
      <c r="I115" s="680"/>
      <c r="J115" s="676"/>
      <c r="K115" s="676"/>
      <c r="L115" s="679"/>
      <c r="M115" s="303">
        <v>0</v>
      </c>
      <c r="N115" s="303">
        <v>0</v>
      </c>
    </row>
    <row r="116" spans="1:14" ht="15">
      <c r="A116" s="16" t="s">
        <v>267</v>
      </c>
      <c r="B116" s="2" t="s">
        <v>98</v>
      </c>
      <c r="C116" s="443" t="s">
        <v>361</v>
      </c>
      <c r="D116" s="446">
        <v>0</v>
      </c>
      <c r="E116" s="302">
        <v>0</v>
      </c>
      <c r="F116" s="302">
        <v>0</v>
      </c>
      <c r="G116" s="302">
        <v>0</v>
      </c>
      <c r="H116" s="302">
        <v>0</v>
      </c>
      <c r="I116" s="445">
        <v>0</v>
      </c>
      <c r="J116" s="302">
        <v>0</v>
      </c>
      <c r="K116" s="302">
        <v>0</v>
      </c>
      <c r="L116" s="302">
        <v>0</v>
      </c>
      <c r="M116" s="303">
        <v>0</v>
      </c>
      <c r="N116" s="303">
        <v>0</v>
      </c>
    </row>
    <row r="117" spans="1:14" ht="15">
      <c r="A117" s="11"/>
      <c r="B117" s="1"/>
      <c r="C117" s="48"/>
      <c r="D117" s="366"/>
      <c r="E117" s="296"/>
      <c r="F117" s="296"/>
      <c r="G117" s="296"/>
      <c r="H117" s="296">
        <v>0</v>
      </c>
      <c r="I117" s="295"/>
      <c r="J117" s="296"/>
      <c r="K117" s="296"/>
      <c r="L117" s="296"/>
      <c r="M117" s="395">
        <v>0</v>
      </c>
      <c r="N117" s="395">
        <v>0</v>
      </c>
    </row>
    <row r="118" spans="1:14" ht="15">
      <c r="A118" s="11"/>
      <c r="B118" s="1"/>
      <c r="C118" s="48"/>
      <c r="D118" s="366"/>
      <c r="E118" s="296"/>
      <c r="F118" s="296"/>
      <c r="G118" s="296"/>
      <c r="H118" s="296">
        <v>0</v>
      </c>
      <c r="I118" s="295"/>
      <c r="J118" s="296"/>
      <c r="K118" s="296"/>
      <c r="L118" s="296"/>
      <c r="M118" s="395">
        <v>0</v>
      </c>
      <c r="N118" s="395">
        <v>0</v>
      </c>
    </row>
    <row r="119" spans="1:14" ht="15">
      <c r="A119" s="16" t="s">
        <v>268</v>
      </c>
      <c r="B119" s="2" t="s">
        <v>99</v>
      </c>
      <c r="C119" s="443" t="s">
        <v>522</v>
      </c>
      <c r="D119" s="446">
        <v>0</v>
      </c>
      <c r="E119" s="302">
        <v>0</v>
      </c>
      <c r="F119" s="302">
        <v>0</v>
      </c>
      <c r="G119" s="302">
        <v>0</v>
      </c>
      <c r="H119" s="302">
        <v>0</v>
      </c>
      <c r="I119" s="445">
        <v>0</v>
      </c>
      <c r="J119" s="302">
        <v>0</v>
      </c>
      <c r="K119" s="302">
        <v>0</v>
      </c>
      <c r="L119" s="302">
        <v>0</v>
      </c>
      <c r="M119" s="303">
        <v>0</v>
      </c>
      <c r="N119" s="303">
        <v>0</v>
      </c>
    </row>
    <row r="120" spans="1:14" ht="15">
      <c r="A120" s="12"/>
      <c r="B120" s="3"/>
      <c r="C120" s="47"/>
      <c r="D120" s="401"/>
      <c r="E120" s="298"/>
      <c r="F120" s="298"/>
      <c r="G120" s="298"/>
      <c r="H120" s="296">
        <v>0</v>
      </c>
      <c r="I120" s="297"/>
      <c r="J120" s="298"/>
      <c r="K120" s="298"/>
      <c r="L120" s="298"/>
      <c r="M120" s="395">
        <v>0</v>
      </c>
      <c r="N120" s="395">
        <v>0</v>
      </c>
    </row>
    <row r="121" spans="1:14" ht="15">
      <c r="A121" s="12"/>
      <c r="B121" s="3"/>
      <c r="C121" s="47"/>
      <c r="D121" s="401"/>
      <c r="E121" s="298"/>
      <c r="F121" s="298"/>
      <c r="G121" s="298"/>
      <c r="H121" s="296">
        <v>0</v>
      </c>
      <c r="I121" s="297"/>
      <c r="J121" s="298"/>
      <c r="K121" s="298"/>
      <c r="L121" s="298"/>
      <c r="M121" s="395">
        <v>0</v>
      </c>
      <c r="N121" s="395">
        <v>0</v>
      </c>
    </row>
    <row r="122" spans="1:14" ht="15">
      <c r="A122" s="17" t="s">
        <v>269</v>
      </c>
      <c r="B122" s="50" t="s">
        <v>100</v>
      </c>
      <c r="C122" s="51" t="s">
        <v>523</v>
      </c>
      <c r="D122" s="447">
        <v>2166</v>
      </c>
      <c r="E122" s="304">
        <v>1700</v>
      </c>
      <c r="F122" s="304">
        <v>11427</v>
      </c>
      <c r="G122" s="304">
        <v>6104</v>
      </c>
      <c r="H122" s="302">
        <v>21397</v>
      </c>
      <c r="I122" s="448">
        <v>85</v>
      </c>
      <c r="J122" s="304">
        <v>0</v>
      </c>
      <c r="K122" s="304">
        <v>11075</v>
      </c>
      <c r="L122" s="304">
        <v>227</v>
      </c>
      <c r="M122" s="303">
        <v>11387</v>
      </c>
      <c r="N122" s="303">
        <v>32784</v>
      </c>
    </row>
    <row r="123" spans="1:14" ht="15">
      <c r="A123" s="11"/>
      <c r="B123" s="1"/>
      <c r="C123" s="673" t="s">
        <v>1074</v>
      </c>
      <c r="D123" s="674">
        <v>93</v>
      </c>
      <c r="E123" s="676"/>
      <c r="F123" s="676"/>
      <c r="G123" s="679"/>
      <c r="H123" s="296">
        <v>93</v>
      </c>
      <c r="I123" s="680"/>
      <c r="J123" s="676"/>
      <c r="K123" s="676"/>
      <c r="L123" s="679"/>
      <c r="M123" s="395">
        <v>0</v>
      </c>
      <c r="N123" s="395">
        <v>93</v>
      </c>
    </row>
    <row r="124" spans="1:14" ht="25.5">
      <c r="A124" s="11"/>
      <c r="B124" s="1"/>
      <c r="C124" s="673" t="s">
        <v>1075</v>
      </c>
      <c r="D124" s="674">
        <v>0</v>
      </c>
      <c r="E124" s="676"/>
      <c r="F124" s="676"/>
      <c r="G124" s="679"/>
      <c r="H124" s="296">
        <v>0</v>
      </c>
      <c r="I124" s="680"/>
      <c r="J124" s="676"/>
      <c r="K124" s="676"/>
      <c r="L124" s="679"/>
      <c r="M124" s="395">
        <v>0</v>
      </c>
      <c r="N124" s="395">
        <v>0</v>
      </c>
    </row>
    <row r="125" spans="1:14" ht="15">
      <c r="A125" s="11"/>
      <c r="B125" s="1"/>
      <c r="C125" s="673" t="s">
        <v>1079</v>
      </c>
      <c r="D125" s="674">
        <v>27</v>
      </c>
      <c r="E125" s="676"/>
      <c r="F125" s="676"/>
      <c r="G125" s="679"/>
      <c r="H125" s="296">
        <v>27</v>
      </c>
      <c r="I125" s="680"/>
      <c r="J125" s="676"/>
      <c r="K125" s="676"/>
      <c r="L125" s="679"/>
      <c r="M125" s="395">
        <v>0</v>
      </c>
      <c r="N125" s="395">
        <v>27</v>
      </c>
    </row>
    <row r="126" spans="1:14" ht="15">
      <c r="A126" s="11"/>
      <c r="B126" s="1"/>
      <c r="C126" s="673" t="s">
        <v>1080</v>
      </c>
      <c r="D126" s="674">
        <v>14</v>
      </c>
      <c r="E126" s="676"/>
      <c r="F126" s="676"/>
      <c r="G126" s="679"/>
      <c r="H126" s="296">
        <v>14</v>
      </c>
      <c r="I126" s="680"/>
      <c r="J126" s="676"/>
      <c r="K126" s="676"/>
      <c r="L126" s="679"/>
      <c r="M126" s="395">
        <v>0</v>
      </c>
      <c r="N126" s="395">
        <v>14</v>
      </c>
    </row>
    <row r="127" spans="1:14" ht="15">
      <c r="A127" s="11"/>
      <c r="B127" s="1"/>
      <c r="C127" s="675" t="s">
        <v>1081</v>
      </c>
      <c r="D127" s="674"/>
      <c r="E127" s="676"/>
      <c r="F127" s="676"/>
      <c r="G127" s="679">
        <v>353</v>
      </c>
      <c r="H127" s="296">
        <v>353</v>
      </c>
      <c r="I127" s="680"/>
      <c r="J127" s="676"/>
      <c r="K127" s="676"/>
      <c r="L127" s="679"/>
      <c r="M127" s="395">
        <v>0</v>
      </c>
      <c r="N127" s="395">
        <v>353</v>
      </c>
    </row>
    <row r="128" spans="1:14" ht="15">
      <c r="A128" s="11"/>
      <c r="B128" s="1"/>
      <c r="C128" s="675" t="s">
        <v>1082</v>
      </c>
      <c r="D128" s="674"/>
      <c r="E128" s="676"/>
      <c r="F128" s="676"/>
      <c r="G128" s="679">
        <v>310</v>
      </c>
      <c r="H128" s="296">
        <v>310</v>
      </c>
      <c r="I128" s="680"/>
      <c r="J128" s="676"/>
      <c r="K128" s="676"/>
      <c r="L128" s="679"/>
      <c r="M128" s="395">
        <v>0</v>
      </c>
      <c r="N128" s="395">
        <v>310</v>
      </c>
    </row>
    <row r="129" spans="1:14" ht="15">
      <c r="A129" s="11"/>
      <c r="B129" s="1"/>
      <c r="C129" s="743" t="s">
        <v>1183</v>
      </c>
      <c r="D129" s="674"/>
      <c r="E129" s="676"/>
      <c r="F129" s="676"/>
      <c r="G129" s="679">
        <v>27</v>
      </c>
      <c r="H129" s="296">
        <v>27</v>
      </c>
      <c r="I129" s="680"/>
      <c r="J129" s="676"/>
      <c r="K129" s="676"/>
      <c r="L129" s="679"/>
      <c r="M129" s="395">
        <v>0</v>
      </c>
      <c r="N129" s="395">
        <v>27</v>
      </c>
    </row>
    <row r="130" spans="1:14" ht="15">
      <c r="A130" s="11"/>
      <c r="B130" s="1"/>
      <c r="C130" s="743" t="s">
        <v>1180</v>
      </c>
      <c r="D130" s="674"/>
      <c r="E130" s="676"/>
      <c r="F130" s="676"/>
      <c r="G130" s="679">
        <v>22</v>
      </c>
      <c r="H130" s="296">
        <v>22</v>
      </c>
      <c r="I130" s="680"/>
      <c r="J130" s="676"/>
      <c r="K130" s="676"/>
      <c r="L130" s="679"/>
      <c r="M130" s="395">
        <v>0</v>
      </c>
      <c r="N130" s="395">
        <v>22</v>
      </c>
    </row>
    <row r="131" spans="1:14" ht="15">
      <c r="A131" s="11"/>
      <c r="B131" s="1"/>
      <c r="C131" s="675" t="s">
        <v>1083</v>
      </c>
      <c r="D131" s="674"/>
      <c r="E131" s="676"/>
      <c r="F131" s="676"/>
      <c r="G131" s="679">
        <v>48</v>
      </c>
      <c r="H131" s="296">
        <v>48</v>
      </c>
      <c r="I131" s="680"/>
      <c r="J131" s="676"/>
      <c r="K131" s="676"/>
      <c r="L131" s="679"/>
      <c r="M131" s="395">
        <v>0</v>
      </c>
      <c r="N131" s="395">
        <v>48</v>
      </c>
    </row>
    <row r="132" spans="1:14" ht="15">
      <c r="A132" s="11"/>
      <c r="B132" s="1"/>
      <c r="C132" s="743" t="s">
        <v>1181</v>
      </c>
      <c r="D132" s="674"/>
      <c r="E132" s="676"/>
      <c r="F132" s="676"/>
      <c r="G132" s="679">
        <v>520</v>
      </c>
      <c r="H132" s="296">
        <v>520</v>
      </c>
      <c r="I132" s="680"/>
      <c r="J132" s="676"/>
      <c r="K132" s="676"/>
      <c r="L132" s="679"/>
      <c r="M132" s="395">
        <v>0</v>
      </c>
      <c r="N132" s="395">
        <v>520</v>
      </c>
    </row>
    <row r="133" spans="1:14" ht="15">
      <c r="A133" s="11"/>
      <c r="B133" s="1"/>
      <c r="C133" s="743" t="s">
        <v>1184</v>
      </c>
      <c r="D133" s="674"/>
      <c r="E133" s="676"/>
      <c r="F133" s="676"/>
      <c r="G133" s="679">
        <v>53</v>
      </c>
      <c r="H133" s="296">
        <v>53</v>
      </c>
      <c r="I133" s="680"/>
      <c r="J133" s="676"/>
      <c r="K133" s="676"/>
      <c r="L133" s="679"/>
      <c r="M133" s="395">
        <v>0</v>
      </c>
      <c r="N133" s="395">
        <v>53</v>
      </c>
    </row>
    <row r="134" spans="1:14" ht="15">
      <c r="A134" s="11"/>
      <c r="B134" s="1"/>
      <c r="C134" s="675" t="s">
        <v>1084</v>
      </c>
      <c r="D134" s="674"/>
      <c r="E134" s="676"/>
      <c r="F134" s="676"/>
      <c r="G134" s="679"/>
      <c r="H134" s="296">
        <v>0</v>
      </c>
      <c r="I134" s="680"/>
      <c r="J134" s="676"/>
      <c r="K134" s="676"/>
      <c r="L134" s="679">
        <v>81</v>
      </c>
      <c r="M134" s="395">
        <v>81</v>
      </c>
      <c r="N134" s="395">
        <v>81</v>
      </c>
    </row>
    <row r="135" spans="1:14" ht="15">
      <c r="A135" s="11"/>
      <c r="B135" s="1"/>
      <c r="C135" s="675" t="s">
        <v>1085</v>
      </c>
      <c r="D135" s="674"/>
      <c r="E135" s="676"/>
      <c r="F135" s="676"/>
      <c r="G135" s="679">
        <v>0</v>
      </c>
      <c r="H135" s="296">
        <v>0</v>
      </c>
      <c r="I135" s="680"/>
      <c r="J135" s="676"/>
      <c r="K135" s="676"/>
      <c r="L135" s="679"/>
      <c r="M135" s="395">
        <v>0</v>
      </c>
      <c r="N135" s="395">
        <v>0</v>
      </c>
    </row>
    <row r="136" spans="1:14" ht="15">
      <c r="A136" s="11"/>
      <c r="B136" s="1"/>
      <c r="C136" s="675" t="s">
        <v>1354</v>
      </c>
      <c r="D136" s="674"/>
      <c r="E136" s="676"/>
      <c r="F136" s="676">
        <v>2068</v>
      </c>
      <c r="G136" s="679"/>
      <c r="H136" s="296">
        <v>2068</v>
      </c>
      <c r="I136" s="680"/>
      <c r="J136" s="676"/>
      <c r="K136" s="676"/>
      <c r="L136" s="679"/>
      <c r="M136" s="395">
        <v>0</v>
      </c>
      <c r="N136" s="395">
        <v>2068</v>
      </c>
    </row>
    <row r="137" spans="1:14" ht="15">
      <c r="A137" s="11"/>
      <c r="B137" s="1"/>
      <c r="C137" s="675" t="s">
        <v>1076</v>
      </c>
      <c r="D137" s="674"/>
      <c r="E137" s="676"/>
      <c r="F137" s="676">
        <v>135</v>
      </c>
      <c r="G137" s="679"/>
      <c r="H137" s="296">
        <v>135</v>
      </c>
      <c r="I137" s="680"/>
      <c r="J137" s="676"/>
      <c r="K137" s="676"/>
      <c r="L137" s="679"/>
      <c r="M137" s="395">
        <v>0</v>
      </c>
      <c r="N137" s="395">
        <v>135</v>
      </c>
    </row>
    <row r="138" spans="1:14" ht="15">
      <c r="A138" s="11"/>
      <c r="B138" s="1"/>
      <c r="C138" s="675" t="s">
        <v>1087</v>
      </c>
      <c r="D138" s="674"/>
      <c r="E138" s="676"/>
      <c r="F138" s="676">
        <v>405</v>
      </c>
      <c r="G138" s="679"/>
      <c r="H138" s="296">
        <v>405</v>
      </c>
      <c r="I138" s="680"/>
      <c r="J138" s="676"/>
      <c r="K138" s="676"/>
      <c r="L138" s="679"/>
      <c r="M138" s="395">
        <v>0</v>
      </c>
      <c r="N138" s="395">
        <v>405</v>
      </c>
    </row>
    <row r="139" spans="1:14" ht="15">
      <c r="A139" s="11"/>
      <c r="B139" s="1"/>
      <c r="C139" s="675" t="s">
        <v>1088</v>
      </c>
      <c r="D139" s="674"/>
      <c r="E139" s="676"/>
      <c r="F139" s="676">
        <v>588</v>
      </c>
      <c r="G139" s="679"/>
      <c r="H139" s="296">
        <v>588</v>
      </c>
      <c r="I139" s="680"/>
      <c r="J139" s="676"/>
      <c r="K139" s="676"/>
      <c r="L139" s="679"/>
      <c r="M139" s="395">
        <v>0</v>
      </c>
      <c r="N139" s="395">
        <v>588</v>
      </c>
    </row>
    <row r="140" spans="1:14" ht="15">
      <c r="A140" s="11"/>
      <c r="B140" s="1"/>
      <c r="C140" s="675" t="s">
        <v>1089</v>
      </c>
      <c r="D140" s="674"/>
      <c r="E140" s="676"/>
      <c r="F140" s="676">
        <v>48</v>
      </c>
      <c r="G140" s="679"/>
      <c r="H140" s="296">
        <v>48</v>
      </c>
      <c r="I140" s="680"/>
      <c r="J140" s="676"/>
      <c r="K140" s="676"/>
      <c r="L140" s="679"/>
      <c r="M140" s="395">
        <v>0</v>
      </c>
      <c r="N140" s="395">
        <v>48</v>
      </c>
    </row>
    <row r="141" spans="1:14" ht="15">
      <c r="A141" s="11"/>
      <c r="B141" s="1"/>
      <c r="C141" s="675" t="s">
        <v>1090</v>
      </c>
      <c r="D141" s="674"/>
      <c r="E141" s="676"/>
      <c r="F141" s="676"/>
      <c r="G141" s="679"/>
      <c r="H141" s="296">
        <v>0</v>
      </c>
      <c r="I141" s="680"/>
      <c r="J141" s="676"/>
      <c r="K141" s="676">
        <v>1890</v>
      </c>
      <c r="L141" s="679"/>
      <c r="M141" s="395">
        <v>1890</v>
      </c>
      <c r="N141" s="395">
        <v>1890</v>
      </c>
    </row>
    <row r="142" spans="1:14" ht="15">
      <c r="A142" s="11"/>
      <c r="B142" s="1"/>
      <c r="C142" s="675" t="s">
        <v>1091</v>
      </c>
      <c r="D142" s="674"/>
      <c r="E142" s="676"/>
      <c r="F142" s="676"/>
      <c r="G142" s="679"/>
      <c r="H142" s="296">
        <v>0</v>
      </c>
      <c r="I142" s="680"/>
      <c r="J142" s="676"/>
      <c r="K142" s="676">
        <v>8100</v>
      </c>
      <c r="L142" s="679"/>
      <c r="M142" s="395">
        <v>8100</v>
      </c>
      <c r="N142" s="395">
        <v>8100</v>
      </c>
    </row>
    <row r="143" spans="1:14" ht="15">
      <c r="A143" s="11"/>
      <c r="B143" s="1"/>
      <c r="C143" s="675" t="s">
        <v>1092</v>
      </c>
      <c r="D143" s="674"/>
      <c r="E143" s="676"/>
      <c r="F143" s="676"/>
      <c r="G143" s="679"/>
      <c r="H143" s="296">
        <v>0</v>
      </c>
      <c r="I143" s="680"/>
      <c r="J143" s="676"/>
      <c r="K143" s="676">
        <v>0</v>
      </c>
      <c r="L143" s="679"/>
      <c r="M143" s="395">
        <v>0</v>
      </c>
      <c r="N143" s="395">
        <v>0</v>
      </c>
    </row>
    <row r="144" spans="1:14" ht="15">
      <c r="A144" s="11"/>
      <c r="B144" s="1"/>
      <c r="C144" s="675" t="s">
        <v>1093</v>
      </c>
      <c r="D144" s="674"/>
      <c r="E144" s="676"/>
      <c r="F144" s="676"/>
      <c r="G144" s="679"/>
      <c r="H144" s="296">
        <v>0</v>
      </c>
      <c r="I144" s="680"/>
      <c r="J144" s="676"/>
      <c r="K144" s="676">
        <v>0</v>
      </c>
      <c r="L144" s="679"/>
      <c r="M144" s="395">
        <v>0</v>
      </c>
      <c r="N144" s="395">
        <v>0</v>
      </c>
    </row>
    <row r="145" spans="1:14" ht="15">
      <c r="A145" s="11"/>
      <c r="B145" s="1"/>
      <c r="C145" s="749" t="s">
        <v>1077</v>
      </c>
      <c r="D145" s="674"/>
      <c r="E145" s="678">
        <v>81</v>
      </c>
      <c r="F145" s="676"/>
      <c r="G145" s="679"/>
      <c r="H145" s="296">
        <v>81</v>
      </c>
      <c r="I145" s="680"/>
      <c r="J145" s="676"/>
      <c r="K145" s="676"/>
      <c r="L145" s="679"/>
      <c r="M145" s="395">
        <v>0</v>
      </c>
      <c r="N145" s="395">
        <v>81</v>
      </c>
    </row>
    <row r="146" spans="1:14" ht="15">
      <c r="A146" s="11"/>
      <c r="B146" s="1"/>
      <c r="C146" s="749" t="s">
        <v>1078</v>
      </c>
      <c r="D146" s="674"/>
      <c r="E146" s="678">
        <v>189</v>
      </c>
      <c r="F146" s="676"/>
      <c r="G146" s="679"/>
      <c r="H146" s="296">
        <v>189</v>
      </c>
      <c r="I146" s="680"/>
      <c r="J146" s="676"/>
      <c r="K146" s="676"/>
      <c r="L146" s="679"/>
      <c r="M146" s="395">
        <v>0</v>
      </c>
      <c r="N146" s="395">
        <v>189</v>
      </c>
    </row>
    <row r="147" spans="1:14" ht="15">
      <c r="A147" s="11"/>
      <c r="B147" s="1"/>
      <c r="C147" s="749" t="s">
        <v>1251</v>
      </c>
      <c r="D147" s="674"/>
      <c r="E147" s="676">
        <v>101</v>
      </c>
      <c r="F147" s="676"/>
      <c r="G147" s="679"/>
      <c r="H147" s="296">
        <v>101</v>
      </c>
      <c r="I147" s="680"/>
      <c r="J147" s="676"/>
      <c r="K147" s="676"/>
      <c r="L147" s="679"/>
      <c r="M147" s="395">
        <v>0</v>
      </c>
      <c r="N147" s="395">
        <v>101</v>
      </c>
    </row>
    <row r="148" spans="1:14" ht="15">
      <c r="A148" s="11"/>
      <c r="B148" s="1"/>
      <c r="C148" s="749" t="s">
        <v>1252</v>
      </c>
      <c r="D148" s="674"/>
      <c r="E148" s="676">
        <v>78</v>
      </c>
      <c r="F148" s="676"/>
      <c r="G148" s="679"/>
      <c r="H148" s="296">
        <v>78</v>
      </c>
      <c r="I148" s="680"/>
      <c r="J148" s="676"/>
      <c r="K148" s="676"/>
      <c r="L148" s="679"/>
      <c r="M148" s="395">
        <v>0</v>
      </c>
      <c r="N148" s="395">
        <v>78</v>
      </c>
    </row>
    <row r="149" spans="1:14" ht="15">
      <c r="A149" s="11"/>
      <c r="B149" s="1"/>
      <c r="C149" s="749" t="s">
        <v>1253</v>
      </c>
      <c r="D149" s="674"/>
      <c r="E149" s="676">
        <v>406</v>
      </c>
      <c r="F149" s="676"/>
      <c r="G149" s="679"/>
      <c r="H149" s="296">
        <v>406</v>
      </c>
      <c r="I149" s="680"/>
      <c r="J149" s="676"/>
      <c r="K149" s="676"/>
      <c r="L149" s="679"/>
      <c r="M149" s="395">
        <v>0</v>
      </c>
      <c r="N149" s="395">
        <v>406</v>
      </c>
    </row>
    <row r="150" spans="1:14" ht="15">
      <c r="A150" s="11"/>
      <c r="B150" s="1"/>
      <c r="C150" s="749" t="s">
        <v>1254</v>
      </c>
      <c r="D150" s="674"/>
      <c r="E150" s="676">
        <v>32</v>
      </c>
      <c r="F150" s="676"/>
      <c r="G150" s="679"/>
      <c r="H150" s="296">
        <v>32</v>
      </c>
      <c r="I150" s="680"/>
      <c r="J150" s="676"/>
      <c r="K150" s="676"/>
      <c r="L150" s="679"/>
      <c r="M150" s="395">
        <v>0</v>
      </c>
      <c r="N150" s="395">
        <v>32</v>
      </c>
    </row>
    <row r="151" spans="1:14" ht="15">
      <c r="A151" s="11"/>
      <c r="B151" s="1"/>
      <c r="C151" s="749" t="s">
        <v>1255</v>
      </c>
      <c r="D151" s="674"/>
      <c r="E151" s="676">
        <v>813</v>
      </c>
      <c r="F151" s="676"/>
      <c r="G151" s="679"/>
      <c r="H151" s="296">
        <v>813</v>
      </c>
      <c r="I151" s="680"/>
      <c r="J151" s="676"/>
      <c r="K151" s="676"/>
      <c r="L151" s="679"/>
      <c r="M151" s="395">
        <v>0</v>
      </c>
      <c r="N151" s="395">
        <v>813</v>
      </c>
    </row>
    <row r="152" spans="1:14" ht="15">
      <c r="A152" s="11"/>
      <c r="B152" s="1"/>
      <c r="C152" s="675" t="s">
        <v>1172</v>
      </c>
      <c r="D152" s="674"/>
      <c r="E152" s="676"/>
      <c r="F152" s="676">
        <v>1834</v>
      </c>
      <c r="G152" s="679"/>
      <c r="H152" s="296">
        <v>1834</v>
      </c>
      <c r="I152" s="680"/>
      <c r="J152" s="676"/>
      <c r="K152" s="676"/>
      <c r="L152" s="679"/>
      <c r="M152" s="395">
        <v>0</v>
      </c>
      <c r="N152" s="395">
        <v>1834</v>
      </c>
    </row>
    <row r="153" spans="1:14" ht="15">
      <c r="A153" s="11"/>
      <c r="B153" s="1"/>
      <c r="C153" s="673" t="s">
        <v>1173</v>
      </c>
      <c r="D153" s="674"/>
      <c r="E153" s="676"/>
      <c r="F153" s="676">
        <v>270</v>
      </c>
      <c r="G153" s="679"/>
      <c r="H153" s="296">
        <v>270</v>
      </c>
      <c r="I153" s="680"/>
      <c r="J153" s="676"/>
      <c r="K153" s="676"/>
      <c r="L153" s="679"/>
      <c r="M153" s="395">
        <v>0</v>
      </c>
      <c r="N153" s="395">
        <v>270</v>
      </c>
    </row>
    <row r="154" spans="1:14" ht="15">
      <c r="A154" s="11"/>
      <c r="B154" s="1"/>
      <c r="C154" s="673" t="s">
        <v>1175</v>
      </c>
      <c r="D154" s="674"/>
      <c r="E154" s="676"/>
      <c r="F154" s="676">
        <v>532</v>
      </c>
      <c r="G154" s="679"/>
      <c r="H154" s="296">
        <v>532</v>
      </c>
      <c r="I154" s="680"/>
      <c r="J154" s="676"/>
      <c r="K154" s="676"/>
      <c r="L154" s="679"/>
      <c r="M154" s="395">
        <v>0</v>
      </c>
      <c r="N154" s="395">
        <v>532</v>
      </c>
    </row>
    <row r="155" spans="1:14" ht="15">
      <c r="A155" s="11"/>
      <c r="B155" s="1"/>
      <c r="C155" s="673" t="s">
        <v>1176</v>
      </c>
      <c r="D155" s="674"/>
      <c r="E155" s="676"/>
      <c r="F155" s="676">
        <v>810</v>
      </c>
      <c r="G155" s="679"/>
      <c r="H155" s="296">
        <v>810</v>
      </c>
      <c r="I155" s="680"/>
      <c r="J155" s="676"/>
      <c r="K155" s="676"/>
      <c r="L155" s="679"/>
      <c r="M155" s="395">
        <v>0</v>
      </c>
      <c r="N155" s="395">
        <v>810</v>
      </c>
    </row>
    <row r="156" spans="1:14" ht="15">
      <c r="A156" s="11"/>
      <c r="B156" s="1"/>
      <c r="C156" s="673" t="s">
        <v>1174</v>
      </c>
      <c r="D156" s="674"/>
      <c r="E156" s="676"/>
      <c r="F156" s="676">
        <v>135</v>
      </c>
      <c r="G156" s="679"/>
      <c r="H156" s="296">
        <v>135</v>
      </c>
      <c r="I156" s="680"/>
      <c r="J156" s="676"/>
      <c r="K156" s="676"/>
      <c r="L156" s="679"/>
      <c r="M156" s="395">
        <v>0</v>
      </c>
      <c r="N156" s="395">
        <v>135</v>
      </c>
    </row>
    <row r="157" spans="1:14" ht="15">
      <c r="A157" s="11"/>
      <c r="B157" s="1"/>
      <c r="C157" s="675" t="s">
        <v>1178</v>
      </c>
      <c r="D157" s="674"/>
      <c r="E157" s="676"/>
      <c r="F157" s="676"/>
      <c r="G157" s="679"/>
      <c r="H157" s="296">
        <v>0</v>
      </c>
      <c r="I157" s="680"/>
      <c r="J157" s="676"/>
      <c r="K157" s="676">
        <v>216</v>
      </c>
      <c r="L157" s="679"/>
      <c r="M157" s="395">
        <v>216</v>
      </c>
      <c r="N157" s="395">
        <v>216</v>
      </c>
    </row>
    <row r="158" spans="1:14" ht="15">
      <c r="A158" s="11"/>
      <c r="B158" s="1"/>
      <c r="C158" s="675" t="s">
        <v>1186</v>
      </c>
      <c r="D158" s="674">
        <v>10</v>
      </c>
      <c r="E158" s="676"/>
      <c r="F158" s="676"/>
      <c r="G158" s="679"/>
      <c r="H158" s="296">
        <v>10</v>
      </c>
      <c r="I158" s="680"/>
      <c r="J158" s="676"/>
      <c r="K158" s="676"/>
      <c r="L158" s="679"/>
      <c r="M158" s="395">
        <v>0</v>
      </c>
      <c r="N158" s="395">
        <v>10</v>
      </c>
    </row>
    <row r="159" spans="1:14" ht="15">
      <c r="A159" s="11"/>
      <c r="B159" s="1"/>
      <c r="C159" s="454" t="s">
        <v>1187</v>
      </c>
      <c r="D159" s="674">
        <v>42</v>
      </c>
      <c r="E159" s="676"/>
      <c r="F159" s="676"/>
      <c r="G159" s="679"/>
      <c r="H159" s="296">
        <v>42</v>
      </c>
      <c r="I159" s="680"/>
      <c r="J159" s="676"/>
      <c r="K159" s="676"/>
      <c r="L159" s="679"/>
      <c r="M159" s="395">
        <v>0</v>
      </c>
      <c r="N159" s="395">
        <v>42</v>
      </c>
    </row>
    <row r="160" spans="1:14" ht="18" customHeight="1">
      <c r="A160" s="11"/>
      <c r="B160" s="1"/>
      <c r="C160" s="454" t="s">
        <v>1262</v>
      </c>
      <c r="D160" s="674">
        <v>23</v>
      </c>
      <c r="E160" s="676"/>
      <c r="F160" s="676"/>
      <c r="G160" s="679"/>
      <c r="H160" s="296">
        <v>23</v>
      </c>
      <c r="I160" s="680"/>
      <c r="J160" s="676"/>
      <c r="K160" s="676"/>
      <c r="L160" s="679"/>
      <c r="M160" s="395">
        <v>0</v>
      </c>
      <c r="N160" s="395">
        <v>23</v>
      </c>
    </row>
    <row r="161" spans="1:14" ht="15">
      <c r="A161" s="11"/>
      <c r="B161" s="1"/>
      <c r="C161" s="454" t="s">
        <v>1263</v>
      </c>
      <c r="D161" s="674">
        <v>23</v>
      </c>
      <c r="E161" s="676"/>
      <c r="F161" s="676"/>
      <c r="G161" s="679"/>
      <c r="H161" s="296">
        <v>23</v>
      </c>
      <c r="I161" s="680"/>
      <c r="J161" s="676"/>
      <c r="K161" s="676"/>
      <c r="L161" s="679"/>
      <c r="M161" s="395">
        <v>0</v>
      </c>
      <c r="N161" s="395">
        <v>23</v>
      </c>
    </row>
    <row r="162" spans="1:14" s="44" customFormat="1" ht="15">
      <c r="A162" s="11"/>
      <c r="B162" s="1"/>
      <c r="C162" s="454" t="s">
        <v>1264</v>
      </c>
      <c r="D162" s="674">
        <v>30</v>
      </c>
      <c r="E162" s="676"/>
      <c r="F162" s="676"/>
      <c r="G162" s="679"/>
      <c r="H162" s="296">
        <v>30</v>
      </c>
      <c r="I162" s="680"/>
      <c r="J162" s="676"/>
      <c r="K162" s="676"/>
      <c r="L162" s="679"/>
      <c r="M162" s="395">
        <v>0</v>
      </c>
      <c r="N162" s="395">
        <v>30</v>
      </c>
    </row>
    <row r="163" spans="1:14" ht="15">
      <c r="A163" s="11"/>
      <c r="B163" s="1"/>
      <c r="C163" s="48" t="s">
        <v>1188</v>
      </c>
      <c r="D163" s="674">
        <v>13</v>
      </c>
      <c r="E163" s="676"/>
      <c r="F163" s="676"/>
      <c r="G163" s="679"/>
      <c r="H163" s="296">
        <v>13</v>
      </c>
      <c r="I163" s="680"/>
      <c r="J163" s="676"/>
      <c r="K163" s="676"/>
      <c r="L163" s="679"/>
      <c r="M163" s="395">
        <v>0</v>
      </c>
      <c r="N163" s="395">
        <v>13</v>
      </c>
    </row>
    <row r="164" spans="1:14" ht="15">
      <c r="A164" s="11"/>
      <c r="B164" s="1"/>
      <c r="C164" s="48" t="s">
        <v>1189</v>
      </c>
      <c r="D164" s="366">
        <v>24</v>
      </c>
      <c r="E164" s="676"/>
      <c r="F164" s="676"/>
      <c r="G164" s="679"/>
      <c r="H164" s="296">
        <v>24</v>
      </c>
      <c r="I164" s="680"/>
      <c r="J164" s="676"/>
      <c r="K164" s="676"/>
      <c r="L164" s="679"/>
      <c r="M164" s="395">
        <v>0</v>
      </c>
      <c r="N164" s="395">
        <v>24</v>
      </c>
    </row>
    <row r="165" spans="1:14" ht="15">
      <c r="A165" s="11"/>
      <c r="B165" s="1"/>
      <c r="C165" s="48" t="s">
        <v>1190</v>
      </c>
      <c r="D165" s="366">
        <v>4</v>
      </c>
      <c r="E165" s="676"/>
      <c r="F165" s="676"/>
      <c r="G165" s="679"/>
      <c r="H165" s="296">
        <v>4</v>
      </c>
      <c r="I165" s="680"/>
      <c r="J165" s="676"/>
      <c r="K165" s="676"/>
      <c r="L165" s="679"/>
      <c r="M165" s="395">
        <v>0</v>
      </c>
      <c r="N165" s="395">
        <v>4</v>
      </c>
    </row>
    <row r="166" spans="1:14" s="645" customFormat="1" ht="15">
      <c r="A166" s="11"/>
      <c r="B166" s="1"/>
      <c r="C166" s="48" t="s">
        <v>1191</v>
      </c>
      <c r="D166" s="366">
        <v>16</v>
      </c>
      <c r="E166" s="676"/>
      <c r="F166" s="676"/>
      <c r="G166" s="679"/>
      <c r="H166" s="296">
        <v>16</v>
      </c>
      <c r="I166" s="680"/>
      <c r="J166" s="676"/>
      <c r="K166" s="676"/>
      <c r="L166" s="679"/>
      <c r="M166" s="395">
        <v>0</v>
      </c>
      <c r="N166" s="395">
        <v>16</v>
      </c>
    </row>
    <row r="167" spans="1:14" s="645" customFormat="1" ht="15">
      <c r="A167" s="11"/>
      <c r="B167" s="1"/>
      <c r="C167" s="48" t="s">
        <v>1192</v>
      </c>
      <c r="D167" s="366">
        <v>64</v>
      </c>
      <c r="E167" s="676"/>
      <c r="F167" s="676"/>
      <c r="G167" s="679"/>
      <c r="H167" s="296">
        <v>64</v>
      </c>
      <c r="I167" s="680"/>
      <c r="J167" s="676"/>
      <c r="K167" s="676"/>
      <c r="L167" s="679"/>
      <c r="M167" s="395">
        <v>0</v>
      </c>
      <c r="N167" s="395">
        <v>64</v>
      </c>
    </row>
    <row r="168" spans="1:14" s="645" customFormat="1" ht="15">
      <c r="A168" s="11"/>
      <c r="B168" s="1"/>
      <c r="C168" s="48" t="s">
        <v>1193</v>
      </c>
      <c r="D168" s="366">
        <v>8</v>
      </c>
      <c r="E168" s="676"/>
      <c r="F168" s="676"/>
      <c r="G168" s="679"/>
      <c r="H168" s="296">
        <v>8</v>
      </c>
      <c r="I168" s="680"/>
      <c r="J168" s="676"/>
      <c r="K168" s="676"/>
      <c r="L168" s="679"/>
      <c r="M168" s="395">
        <v>0</v>
      </c>
      <c r="N168" s="395">
        <v>8</v>
      </c>
    </row>
    <row r="169" spans="1:14" s="645" customFormat="1" ht="15">
      <c r="A169" s="11"/>
      <c r="B169" s="1"/>
      <c r="C169" s="48" t="s">
        <v>1195</v>
      </c>
      <c r="D169" s="674">
        <v>425</v>
      </c>
      <c r="E169" s="676"/>
      <c r="F169" s="676"/>
      <c r="G169" s="679"/>
      <c r="H169" s="296">
        <v>425</v>
      </c>
      <c r="I169" s="680"/>
      <c r="J169" s="676"/>
      <c r="K169" s="676"/>
      <c r="L169" s="679"/>
      <c r="M169" s="395">
        <v>0</v>
      </c>
      <c r="N169" s="395">
        <v>425</v>
      </c>
    </row>
    <row r="170" spans="1:14" s="645" customFormat="1" ht="25.5">
      <c r="A170" s="11"/>
      <c r="B170" s="1"/>
      <c r="C170" s="675" t="s">
        <v>1249</v>
      </c>
      <c r="D170" s="674">
        <v>170</v>
      </c>
      <c r="E170" s="676"/>
      <c r="F170" s="676"/>
      <c r="G170" s="679"/>
      <c r="H170" s="296">
        <v>170</v>
      </c>
      <c r="I170" s="680"/>
      <c r="J170" s="676"/>
      <c r="K170" s="676"/>
      <c r="L170" s="679"/>
      <c r="M170" s="395">
        <v>0</v>
      </c>
      <c r="N170" s="395">
        <v>170</v>
      </c>
    </row>
    <row r="171" spans="1:14" s="645" customFormat="1" ht="25.5">
      <c r="A171" s="11"/>
      <c r="B171" s="1"/>
      <c r="C171" s="675" t="s">
        <v>1242</v>
      </c>
      <c r="D171" s="674">
        <v>30</v>
      </c>
      <c r="E171" s="676"/>
      <c r="F171" s="676"/>
      <c r="G171" s="679"/>
      <c r="H171" s="296">
        <v>30</v>
      </c>
      <c r="I171" s="680"/>
      <c r="J171" s="676"/>
      <c r="K171" s="676"/>
      <c r="L171" s="679"/>
      <c r="M171" s="395">
        <v>0</v>
      </c>
      <c r="N171" s="395">
        <v>30</v>
      </c>
    </row>
    <row r="172" spans="1:14" s="645" customFormat="1" ht="15">
      <c r="A172" s="11"/>
      <c r="B172" s="1"/>
      <c r="C172" s="750" t="s">
        <v>1243</v>
      </c>
      <c r="D172" s="746">
        <v>10</v>
      </c>
      <c r="E172" s="747"/>
      <c r="F172" s="747"/>
      <c r="G172" s="744"/>
      <c r="H172" s="250">
        <v>10</v>
      </c>
      <c r="I172" s="748"/>
      <c r="J172" s="747"/>
      <c r="K172" s="747"/>
      <c r="L172" s="744"/>
      <c r="M172" s="395">
        <v>0</v>
      </c>
      <c r="N172" s="395">
        <v>10</v>
      </c>
    </row>
    <row r="173" spans="1:14" s="645" customFormat="1" ht="15">
      <c r="A173" s="11"/>
      <c r="B173" s="1"/>
      <c r="C173" s="750" t="s">
        <v>1257</v>
      </c>
      <c r="D173" s="746"/>
      <c r="E173" s="747"/>
      <c r="F173" s="747"/>
      <c r="G173" s="744"/>
      <c r="H173" s="250">
        <v>0</v>
      </c>
      <c r="I173" s="748"/>
      <c r="J173" s="747"/>
      <c r="K173" s="747">
        <v>15</v>
      </c>
      <c r="L173" s="744"/>
      <c r="M173" s="395">
        <v>15</v>
      </c>
      <c r="N173" s="395">
        <v>15</v>
      </c>
    </row>
    <row r="174" spans="1:14" s="645" customFormat="1" ht="15">
      <c r="A174" s="11"/>
      <c r="B174" s="1"/>
      <c r="C174" s="750" t="s">
        <v>1256</v>
      </c>
      <c r="D174" s="746"/>
      <c r="E174" s="747"/>
      <c r="F174" s="747"/>
      <c r="G174" s="744"/>
      <c r="H174" s="250">
        <v>0</v>
      </c>
      <c r="I174" s="748"/>
      <c r="J174" s="747"/>
      <c r="K174" s="747">
        <v>44</v>
      </c>
      <c r="L174" s="744"/>
      <c r="M174" s="395">
        <v>44</v>
      </c>
      <c r="N174" s="395">
        <v>44</v>
      </c>
    </row>
    <row r="175" spans="1:14" s="645" customFormat="1" ht="15">
      <c r="A175" s="11"/>
      <c r="B175" s="1"/>
      <c r="C175" s="750" t="s">
        <v>1258</v>
      </c>
      <c r="D175" s="746"/>
      <c r="E175" s="747"/>
      <c r="F175" s="747"/>
      <c r="G175" s="744"/>
      <c r="H175" s="250">
        <v>0</v>
      </c>
      <c r="I175" s="748"/>
      <c r="J175" s="747"/>
      <c r="K175" s="747"/>
      <c r="L175" s="744">
        <v>48</v>
      </c>
      <c r="M175" s="395">
        <v>48</v>
      </c>
      <c r="N175" s="395">
        <v>48</v>
      </c>
    </row>
    <row r="176" spans="1:14" s="645" customFormat="1" ht="25.5">
      <c r="A176" s="11"/>
      <c r="B176" s="1"/>
      <c r="C176" s="749" t="s">
        <v>1259</v>
      </c>
      <c r="D176" s="674"/>
      <c r="E176" s="676"/>
      <c r="F176" s="676"/>
      <c r="G176" s="679">
        <v>890</v>
      </c>
      <c r="H176" s="296">
        <v>890</v>
      </c>
      <c r="I176" s="680"/>
      <c r="J176" s="676"/>
      <c r="K176" s="676"/>
      <c r="L176" s="679"/>
      <c r="M176" s="395">
        <v>0</v>
      </c>
      <c r="N176" s="395">
        <v>890</v>
      </c>
    </row>
    <row r="177" spans="1:14" ht="25.5">
      <c r="A177" s="11"/>
      <c r="B177" s="1"/>
      <c r="C177" s="749" t="s">
        <v>1260</v>
      </c>
      <c r="D177" s="674"/>
      <c r="E177" s="676"/>
      <c r="F177" s="676"/>
      <c r="G177" s="679">
        <v>381</v>
      </c>
      <c r="H177" s="296">
        <v>381</v>
      </c>
      <c r="I177" s="680"/>
      <c r="J177" s="676"/>
      <c r="K177" s="676"/>
      <c r="L177" s="679"/>
      <c r="M177" s="395">
        <v>0</v>
      </c>
      <c r="N177" s="395">
        <v>381</v>
      </c>
    </row>
    <row r="178" spans="1:14" s="44" customFormat="1" ht="15">
      <c r="A178" s="11"/>
      <c r="B178" s="1"/>
      <c r="C178" s="749" t="s">
        <v>1266</v>
      </c>
      <c r="D178" s="674"/>
      <c r="E178" s="676"/>
      <c r="F178" s="676">
        <v>79</v>
      </c>
      <c r="G178" s="679"/>
      <c r="H178" s="296">
        <v>79</v>
      </c>
      <c r="I178" s="680"/>
      <c r="J178" s="676"/>
      <c r="K178" s="676"/>
      <c r="L178" s="679"/>
      <c r="M178" s="395">
        <v>0</v>
      </c>
      <c r="N178" s="395">
        <v>79</v>
      </c>
    </row>
    <row r="179" spans="1:14" ht="15">
      <c r="A179" s="11"/>
      <c r="B179" s="1"/>
      <c r="C179" s="749" t="s">
        <v>1296</v>
      </c>
      <c r="D179" s="674">
        <v>167</v>
      </c>
      <c r="E179" s="676"/>
      <c r="F179" s="676"/>
      <c r="G179" s="679"/>
      <c r="H179" s="296">
        <v>167</v>
      </c>
      <c r="I179" s="680"/>
      <c r="J179" s="676"/>
      <c r="K179" s="676"/>
      <c r="L179" s="679"/>
      <c r="M179" s="395">
        <v>0</v>
      </c>
      <c r="N179" s="395">
        <v>167</v>
      </c>
    </row>
    <row r="180" spans="1:14" ht="15">
      <c r="A180" s="11"/>
      <c r="B180" s="1"/>
      <c r="C180" s="454" t="s">
        <v>1294</v>
      </c>
      <c r="D180" s="674"/>
      <c r="E180" s="676"/>
      <c r="F180" s="676">
        <v>869</v>
      </c>
      <c r="G180" s="679"/>
      <c r="H180" s="296">
        <v>869</v>
      </c>
      <c r="I180" s="680"/>
      <c r="J180" s="676"/>
      <c r="K180" s="676"/>
      <c r="L180" s="679"/>
      <c r="M180" s="395">
        <v>0</v>
      </c>
      <c r="N180" s="395">
        <v>869</v>
      </c>
    </row>
    <row r="181" spans="1:14" s="44" customFormat="1" ht="15">
      <c r="A181" s="11"/>
      <c r="B181" s="1"/>
      <c r="C181" s="675" t="s">
        <v>1297</v>
      </c>
      <c r="D181" s="674"/>
      <c r="E181" s="676"/>
      <c r="F181" s="676"/>
      <c r="G181" s="679"/>
      <c r="H181" s="296">
        <v>0</v>
      </c>
      <c r="I181" s="680"/>
      <c r="J181" s="676"/>
      <c r="K181" s="676">
        <v>810</v>
      </c>
      <c r="L181" s="679"/>
      <c r="M181" s="395">
        <v>810</v>
      </c>
      <c r="N181" s="395">
        <v>810</v>
      </c>
    </row>
    <row r="182" spans="1:14" ht="15">
      <c r="A182" s="11"/>
      <c r="B182" s="1"/>
      <c r="C182" s="675" t="s">
        <v>1298</v>
      </c>
      <c r="D182" s="674"/>
      <c r="E182" s="676"/>
      <c r="F182" s="676"/>
      <c r="G182" s="679"/>
      <c r="H182" s="296">
        <v>0</v>
      </c>
      <c r="I182" s="680">
        <v>32</v>
      </c>
      <c r="J182" s="676"/>
      <c r="K182" s="676"/>
      <c r="L182" s="679"/>
      <c r="M182" s="395">
        <v>32</v>
      </c>
      <c r="N182" s="395">
        <v>32</v>
      </c>
    </row>
    <row r="183" spans="1:14" ht="15">
      <c r="A183" s="11"/>
      <c r="B183" s="1"/>
      <c r="C183" s="675" t="s">
        <v>1298</v>
      </c>
      <c r="D183" s="674"/>
      <c r="E183" s="676"/>
      <c r="F183" s="676"/>
      <c r="G183" s="679"/>
      <c r="H183" s="296">
        <v>0</v>
      </c>
      <c r="I183" s="680">
        <v>53</v>
      </c>
      <c r="J183" s="676"/>
      <c r="K183" s="676"/>
      <c r="L183" s="679"/>
      <c r="M183" s="395">
        <v>53</v>
      </c>
      <c r="N183" s="395">
        <v>53</v>
      </c>
    </row>
    <row r="184" spans="1:14" s="44" customFormat="1" ht="15">
      <c r="A184" s="11"/>
      <c r="B184" s="1"/>
      <c r="C184" s="675" t="s">
        <v>1295</v>
      </c>
      <c r="D184" s="674"/>
      <c r="E184" s="676"/>
      <c r="F184" s="676"/>
      <c r="G184" s="679">
        <v>52</v>
      </c>
      <c r="H184" s="296">
        <v>52</v>
      </c>
      <c r="I184" s="680"/>
      <c r="J184" s="676"/>
      <c r="K184" s="676"/>
      <c r="L184" s="679"/>
      <c r="M184" s="395">
        <v>0</v>
      </c>
      <c r="N184" s="395">
        <v>52</v>
      </c>
    </row>
    <row r="185" spans="1:14" ht="15">
      <c r="A185" s="11"/>
      <c r="B185" s="1"/>
      <c r="C185" s="675" t="s">
        <v>1299</v>
      </c>
      <c r="D185" s="674"/>
      <c r="E185" s="676"/>
      <c r="F185" s="676"/>
      <c r="G185" s="679">
        <v>118</v>
      </c>
      <c r="H185" s="296">
        <v>118</v>
      </c>
      <c r="I185" s="680"/>
      <c r="J185" s="676"/>
      <c r="K185" s="676"/>
      <c r="L185" s="679"/>
      <c r="M185" s="395">
        <v>0</v>
      </c>
      <c r="N185" s="395">
        <v>118</v>
      </c>
    </row>
    <row r="186" spans="1:14" ht="15">
      <c r="A186" s="11"/>
      <c r="B186" s="1"/>
      <c r="C186" s="675" t="s">
        <v>1300</v>
      </c>
      <c r="D186" s="674"/>
      <c r="E186" s="676"/>
      <c r="F186" s="676"/>
      <c r="G186" s="679">
        <v>164</v>
      </c>
      <c r="H186" s="296">
        <v>164</v>
      </c>
      <c r="I186" s="680"/>
      <c r="J186" s="676"/>
      <c r="K186" s="676"/>
      <c r="L186" s="679"/>
      <c r="M186" s="395">
        <v>0</v>
      </c>
      <c r="N186" s="395">
        <v>164</v>
      </c>
    </row>
    <row r="187" spans="1:14" ht="15">
      <c r="A187" s="11"/>
      <c r="B187" s="1"/>
      <c r="C187" s="675" t="s">
        <v>1301</v>
      </c>
      <c r="D187" s="674"/>
      <c r="E187" s="676"/>
      <c r="F187" s="676"/>
      <c r="G187" s="679"/>
      <c r="H187" s="296">
        <v>0</v>
      </c>
      <c r="I187" s="680"/>
      <c r="J187" s="676"/>
      <c r="K187" s="676"/>
      <c r="L187" s="679">
        <v>43</v>
      </c>
      <c r="M187" s="395">
        <v>43</v>
      </c>
      <c r="N187" s="395">
        <v>43</v>
      </c>
    </row>
    <row r="188" spans="1:14" s="645" customFormat="1" ht="15">
      <c r="A188" s="11"/>
      <c r="B188" s="1"/>
      <c r="C188" s="454" t="s">
        <v>1325</v>
      </c>
      <c r="D188" s="674">
        <v>64</v>
      </c>
      <c r="E188" s="676"/>
      <c r="F188" s="676"/>
      <c r="G188" s="679"/>
      <c r="H188" s="296">
        <v>64</v>
      </c>
      <c r="I188" s="680"/>
      <c r="J188" s="676"/>
      <c r="K188" s="676"/>
      <c r="L188" s="679"/>
      <c r="M188" s="395">
        <v>0</v>
      </c>
      <c r="N188" s="395">
        <v>64</v>
      </c>
    </row>
    <row r="189" spans="1:14" ht="25.5">
      <c r="A189" s="11"/>
      <c r="B189" s="1"/>
      <c r="C189" s="751" t="s">
        <v>1249</v>
      </c>
      <c r="D189" s="674">
        <v>-106</v>
      </c>
      <c r="E189" s="676"/>
      <c r="F189" s="676"/>
      <c r="G189" s="679"/>
      <c r="H189" s="296">
        <v>-106</v>
      </c>
      <c r="I189" s="680"/>
      <c r="J189" s="676"/>
      <c r="K189" s="676"/>
      <c r="L189" s="679"/>
      <c r="M189" s="395">
        <v>0</v>
      </c>
      <c r="N189" s="395">
        <v>-106</v>
      </c>
    </row>
    <row r="190" spans="1:14" ht="15">
      <c r="A190" s="11"/>
      <c r="B190" s="1"/>
      <c r="C190" s="751" t="s">
        <v>1335</v>
      </c>
      <c r="D190" s="674">
        <v>680</v>
      </c>
      <c r="E190" s="676"/>
      <c r="F190" s="676"/>
      <c r="G190" s="679"/>
      <c r="H190" s="296">
        <v>680</v>
      </c>
      <c r="I190" s="680"/>
      <c r="J190" s="676"/>
      <c r="K190" s="676"/>
      <c r="L190" s="679"/>
      <c r="M190" s="395">
        <v>0</v>
      </c>
      <c r="N190" s="395">
        <v>680</v>
      </c>
    </row>
    <row r="191" spans="1:14" ht="15">
      <c r="A191" s="11"/>
      <c r="B191" s="1"/>
      <c r="C191" s="751" t="s">
        <v>1336</v>
      </c>
      <c r="D191" s="674">
        <v>335</v>
      </c>
      <c r="E191" s="676"/>
      <c r="F191" s="676"/>
      <c r="G191" s="679"/>
      <c r="H191" s="296">
        <v>335</v>
      </c>
      <c r="I191" s="680"/>
      <c r="J191" s="676"/>
      <c r="K191" s="676"/>
      <c r="L191" s="679"/>
      <c r="M191" s="395">
        <v>0</v>
      </c>
      <c r="N191" s="395">
        <v>335</v>
      </c>
    </row>
    <row r="192" spans="1:14" ht="15">
      <c r="A192" s="11"/>
      <c r="B192" s="1"/>
      <c r="C192" s="751" t="s">
        <v>1337</v>
      </c>
      <c r="D192" s="674"/>
      <c r="E192" s="676"/>
      <c r="F192" s="676">
        <v>2024</v>
      </c>
      <c r="G192" s="679"/>
      <c r="H192" s="296">
        <v>2024</v>
      </c>
      <c r="I192" s="680"/>
      <c r="J192" s="676"/>
      <c r="K192" s="676"/>
      <c r="L192" s="679"/>
      <c r="M192" s="395">
        <v>0</v>
      </c>
      <c r="N192" s="395">
        <v>2024</v>
      </c>
    </row>
    <row r="193" spans="1:14" ht="15">
      <c r="A193" s="11"/>
      <c r="B193" s="1"/>
      <c r="C193" s="751" t="s">
        <v>1338</v>
      </c>
      <c r="D193" s="674"/>
      <c r="E193" s="676"/>
      <c r="F193" s="676">
        <v>532</v>
      </c>
      <c r="G193" s="679"/>
      <c r="H193" s="296">
        <v>532</v>
      </c>
      <c r="I193" s="680"/>
      <c r="J193" s="676"/>
      <c r="K193" s="676"/>
      <c r="L193" s="679"/>
      <c r="M193" s="395">
        <v>0</v>
      </c>
      <c r="N193" s="395">
        <v>532</v>
      </c>
    </row>
    <row r="194" spans="1:14" ht="15">
      <c r="A194" s="11"/>
      <c r="B194" s="1"/>
      <c r="C194" s="751" t="s">
        <v>1339</v>
      </c>
      <c r="D194" s="674"/>
      <c r="E194" s="676"/>
      <c r="F194" s="676">
        <v>128</v>
      </c>
      <c r="G194" s="679"/>
      <c r="H194" s="296">
        <v>128</v>
      </c>
      <c r="I194" s="680"/>
      <c r="J194" s="676"/>
      <c r="K194" s="676"/>
      <c r="L194" s="679"/>
      <c r="M194" s="395">
        <v>0</v>
      </c>
      <c r="N194" s="395">
        <v>128</v>
      </c>
    </row>
    <row r="195" spans="1:14" ht="15">
      <c r="A195" s="11"/>
      <c r="B195" s="1"/>
      <c r="C195" s="751" t="s">
        <v>1340</v>
      </c>
      <c r="D195" s="674"/>
      <c r="E195" s="676"/>
      <c r="F195" s="676">
        <v>298</v>
      </c>
      <c r="G195" s="679"/>
      <c r="H195" s="296">
        <v>298</v>
      </c>
      <c r="I195" s="680"/>
      <c r="J195" s="676"/>
      <c r="K195" s="676"/>
      <c r="L195" s="679"/>
      <c r="M195" s="395">
        <v>0</v>
      </c>
      <c r="N195" s="395">
        <v>298</v>
      </c>
    </row>
    <row r="196" spans="1:14" ht="15">
      <c r="A196" s="11"/>
      <c r="B196" s="1"/>
      <c r="C196" s="751" t="s">
        <v>1341</v>
      </c>
      <c r="D196" s="674"/>
      <c r="E196" s="676"/>
      <c r="F196" s="676">
        <v>11</v>
      </c>
      <c r="G196" s="679"/>
      <c r="H196" s="296">
        <v>11</v>
      </c>
      <c r="I196" s="680"/>
      <c r="J196" s="676"/>
      <c r="K196" s="676"/>
      <c r="L196" s="679"/>
      <c r="M196" s="395">
        <v>0</v>
      </c>
      <c r="N196" s="395">
        <v>11</v>
      </c>
    </row>
    <row r="197" spans="1:14" ht="15">
      <c r="A197" s="11"/>
      <c r="B197" s="1"/>
      <c r="C197" s="751" t="s">
        <v>1342</v>
      </c>
      <c r="D197" s="674"/>
      <c r="E197" s="676"/>
      <c r="F197" s="676">
        <v>128</v>
      </c>
      <c r="G197" s="679"/>
      <c r="H197" s="296">
        <v>128</v>
      </c>
      <c r="I197" s="680"/>
      <c r="J197" s="676"/>
      <c r="K197" s="676"/>
      <c r="L197" s="679"/>
      <c r="M197" s="395">
        <v>0</v>
      </c>
      <c r="N197" s="395">
        <v>128</v>
      </c>
    </row>
    <row r="198" spans="1:14" ht="15">
      <c r="A198" s="11"/>
      <c r="B198" s="1"/>
      <c r="C198" s="751" t="s">
        <v>1343</v>
      </c>
      <c r="D198" s="674"/>
      <c r="E198" s="676"/>
      <c r="F198" s="676">
        <v>425</v>
      </c>
      <c r="G198" s="679"/>
      <c r="H198" s="296">
        <v>425</v>
      </c>
      <c r="I198" s="680"/>
      <c r="J198" s="676"/>
      <c r="K198" s="676"/>
      <c r="L198" s="679"/>
      <c r="M198" s="395">
        <v>0</v>
      </c>
      <c r="N198" s="395">
        <v>425</v>
      </c>
    </row>
    <row r="199" spans="1:14" ht="15">
      <c r="A199" s="11"/>
      <c r="B199" s="1"/>
      <c r="C199" s="751" t="s">
        <v>1344</v>
      </c>
      <c r="D199" s="674"/>
      <c r="E199" s="676"/>
      <c r="F199" s="676">
        <v>108</v>
      </c>
      <c r="G199" s="679"/>
      <c r="H199" s="296">
        <v>108</v>
      </c>
      <c r="I199" s="680"/>
      <c r="J199" s="676"/>
      <c r="K199" s="676"/>
      <c r="L199" s="679"/>
      <c r="M199" s="395">
        <v>0</v>
      </c>
      <c r="N199" s="395">
        <v>108</v>
      </c>
    </row>
    <row r="200" spans="1:14" ht="18" customHeight="1">
      <c r="A200" s="11"/>
      <c r="B200" s="1"/>
      <c r="C200" s="751" t="s">
        <v>1345</v>
      </c>
      <c r="D200" s="674"/>
      <c r="E200" s="676"/>
      <c r="F200" s="676"/>
      <c r="G200" s="679"/>
      <c r="H200" s="296">
        <v>0</v>
      </c>
      <c r="I200" s="680"/>
      <c r="J200" s="676"/>
      <c r="K200" s="676"/>
      <c r="L200" s="679">
        <v>55</v>
      </c>
      <c r="M200" s="395">
        <v>55</v>
      </c>
      <c r="N200" s="395">
        <v>55</v>
      </c>
    </row>
    <row r="201" spans="1:14" ht="15">
      <c r="A201" s="11"/>
      <c r="B201" s="1"/>
      <c r="C201" s="751" t="s">
        <v>1346</v>
      </c>
      <c r="D201" s="674"/>
      <c r="E201" s="676"/>
      <c r="F201" s="676"/>
      <c r="G201" s="679">
        <v>21</v>
      </c>
      <c r="H201" s="296">
        <v>21</v>
      </c>
      <c r="I201" s="680"/>
      <c r="J201" s="676"/>
      <c r="K201" s="676"/>
      <c r="L201" s="679"/>
      <c r="M201" s="395">
        <v>0</v>
      </c>
      <c r="N201" s="395">
        <v>21</v>
      </c>
    </row>
    <row r="202" spans="1:14" s="44" customFormat="1" ht="15" customHeight="1">
      <c r="A202" s="11"/>
      <c r="B202" s="1"/>
      <c r="C202" s="751" t="s">
        <v>1347</v>
      </c>
      <c r="D202" s="674"/>
      <c r="E202" s="676"/>
      <c r="F202" s="676"/>
      <c r="G202" s="679">
        <v>58</v>
      </c>
      <c r="H202" s="296">
        <v>58</v>
      </c>
      <c r="I202" s="680"/>
      <c r="J202" s="676"/>
      <c r="K202" s="676"/>
      <c r="L202" s="679"/>
      <c r="M202" s="395">
        <v>0</v>
      </c>
      <c r="N202" s="395">
        <v>58</v>
      </c>
    </row>
    <row r="203" spans="1:14" ht="15" customHeight="1">
      <c r="A203" s="11"/>
      <c r="B203" s="1"/>
      <c r="C203" s="751" t="s">
        <v>1348</v>
      </c>
      <c r="D203" s="674"/>
      <c r="E203" s="676"/>
      <c r="F203" s="676"/>
      <c r="G203" s="679">
        <v>64</v>
      </c>
      <c r="H203" s="296">
        <v>64</v>
      </c>
      <c r="I203" s="680"/>
      <c r="J203" s="676"/>
      <c r="K203" s="676"/>
      <c r="L203" s="679"/>
      <c r="M203" s="395">
        <v>0</v>
      </c>
      <c r="N203" s="395">
        <v>64</v>
      </c>
    </row>
    <row r="204" spans="1:14" s="44" customFormat="1" ht="15" customHeight="1">
      <c r="A204" s="11"/>
      <c r="B204" s="1"/>
      <c r="C204" s="751" t="s">
        <v>1349</v>
      </c>
      <c r="D204" s="674"/>
      <c r="E204" s="676"/>
      <c r="F204" s="676"/>
      <c r="G204" s="679">
        <v>14</v>
      </c>
      <c r="H204" s="296">
        <v>14</v>
      </c>
      <c r="I204" s="680"/>
      <c r="J204" s="676"/>
      <c r="K204" s="676"/>
      <c r="L204" s="679"/>
      <c r="M204" s="395">
        <v>0</v>
      </c>
      <c r="N204" s="395">
        <v>14</v>
      </c>
    </row>
    <row r="205" spans="1:14" ht="15">
      <c r="A205" s="11"/>
      <c r="B205" s="1"/>
      <c r="C205" s="454" t="s">
        <v>1326</v>
      </c>
      <c r="D205" s="674"/>
      <c r="E205" s="676"/>
      <c r="F205" s="676"/>
      <c r="G205" s="679">
        <v>140</v>
      </c>
      <c r="H205" s="296">
        <v>140</v>
      </c>
      <c r="I205" s="680"/>
      <c r="J205" s="676"/>
      <c r="K205" s="676"/>
      <c r="L205" s="679"/>
      <c r="M205" s="395">
        <v>0</v>
      </c>
      <c r="N205" s="395">
        <v>140</v>
      </c>
    </row>
    <row r="206" spans="1:14" s="44" customFormat="1" ht="15">
      <c r="A206" s="11"/>
      <c r="B206" s="1"/>
      <c r="C206" s="454" t="s">
        <v>1327</v>
      </c>
      <c r="D206" s="674"/>
      <c r="E206" s="676"/>
      <c r="F206" s="676"/>
      <c r="G206" s="679">
        <v>162</v>
      </c>
      <c r="H206" s="296">
        <v>162</v>
      </c>
      <c r="I206" s="680"/>
      <c r="J206" s="676"/>
      <c r="K206" s="676"/>
      <c r="L206" s="679"/>
      <c r="M206" s="395">
        <v>0</v>
      </c>
      <c r="N206" s="395">
        <v>162</v>
      </c>
    </row>
    <row r="207" spans="1:14" ht="15">
      <c r="A207" s="11"/>
      <c r="B207" s="1"/>
      <c r="C207" s="454" t="s">
        <v>1328</v>
      </c>
      <c r="D207" s="674"/>
      <c r="E207" s="676"/>
      <c r="F207" s="676"/>
      <c r="G207" s="679">
        <v>69</v>
      </c>
      <c r="H207" s="296">
        <v>69</v>
      </c>
      <c r="I207" s="680"/>
      <c r="J207" s="676"/>
      <c r="K207" s="676"/>
      <c r="L207" s="679"/>
      <c r="M207" s="395">
        <v>0</v>
      </c>
      <c r="N207" s="395">
        <v>69</v>
      </c>
    </row>
    <row r="208" spans="1:14" s="44" customFormat="1" ht="15">
      <c r="A208" s="11"/>
      <c r="B208" s="1"/>
      <c r="C208" s="454" t="s">
        <v>1350</v>
      </c>
      <c r="D208" s="674"/>
      <c r="E208" s="676"/>
      <c r="F208" s="676"/>
      <c r="G208" s="679">
        <v>54</v>
      </c>
      <c r="H208" s="296">
        <v>54</v>
      </c>
      <c r="I208" s="680"/>
      <c r="J208" s="676"/>
      <c r="K208" s="676"/>
      <c r="L208" s="679"/>
      <c r="M208" s="395">
        <v>0</v>
      </c>
      <c r="N208" s="395">
        <v>54</v>
      </c>
    </row>
    <row r="209" spans="1:14" ht="15">
      <c r="A209" s="11"/>
      <c r="B209" s="1"/>
      <c r="C209" s="454" t="s">
        <v>1329</v>
      </c>
      <c r="D209" s="674"/>
      <c r="E209" s="676"/>
      <c r="F209" s="676"/>
      <c r="G209" s="679">
        <v>91</v>
      </c>
      <c r="H209" s="296">
        <v>91</v>
      </c>
      <c r="I209" s="680"/>
      <c r="J209" s="676"/>
      <c r="K209" s="676"/>
      <c r="L209" s="679"/>
      <c r="M209" s="395">
        <v>0</v>
      </c>
      <c r="N209" s="395">
        <v>91</v>
      </c>
    </row>
    <row r="210" spans="1:14" s="44" customFormat="1" ht="15" customHeight="1">
      <c r="A210" s="11"/>
      <c r="B210" s="1"/>
      <c r="C210" s="454" t="s">
        <v>1330</v>
      </c>
      <c r="D210" s="674"/>
      <c r="E210" s="676"/>
      <c r="F210" s="676"/>
      <c r="G210" s="679">
        <v>65</v>
      </c>
      <c r="H210" s="296">
        <v>65</v>
      </c>
      <c r="I210" s="680"/>
      <c r="J210" s="676"/>
      <c r="K210" s="676"/>
      <c r="L210" s="679"/>
      <c r="M210" s="395">
        <v>0</v>
      </c>
      <c r="N210" s="395">
        <v>65</v>
      </c>
    </row>
    <row r="211" spans="1:14" ht="15" customHeight="1">
      <c r="A211" s="11"/>
      <c r="B211" s="1"/>
      <c r="C211" s="454" t="s">
        <v>1331</v>
      </c>
      <c r="D211" s="674"/>
      <c r="E211" s="676"/>
      <c r="F211" s="676"/>
      <c r="G211" s="679">
        <v>33</v>
      </c>
      <c r="H211" s="296">
        <v>33</v>
      </c>
      <c r="I211" s="680"/>
      <c r="J211" s="676"/>
      <c r="K211" s="676"/>
      <c r="L211" s="679"/>
      <c r="M211" s="395">
        <v>0</v>
      </c>
      <c r="N211" s="395">
        <v>33</v>
      </c>
    </row>
    <row r="212" spans="1:14" s="44" customFormat="1" ht="15" customHeight="1">
      <c r="A212" s="11"/>
      <c r="B212" s="1"/>
      <c r="C212" s="454" t="s">
        <v>1332</v>
      </c>
      <c r="D212" s="674"/>
      <c r="E212" s="676"/>
      <c r="F212" s="676"/>
      <c r="G212" s="679">
        <v>172</v>
      </c>
      <c r="H212" s="296">
        <v>172</v>
      </c>
      <c r="I212" s="680"/>
      <c r="J212" s="676"/>
      <c r="K212" s="676"/>
      <c r="L212" s="679"/>
      <c r="M212" s="395">
        <v>0</v>
      </c>
      <c r="N212" s="395">
        <v>172</v>
      </c>
    </row>
    <row r="213" spans="1:14" ht="15">
      <c r="A213" s="11"/>
      <c r="B213" s="1"/>
      <c r="C213" s="454" t="s">
        <v>1333</v>
      </c>
      <c r="D213" s="674"/>
      <c r="E213" s="676"/>
      <c r="F213" s="676"/>
      <c r="G213" s="679">
        <v>220</v>
      </c>
      <c r="H213" s="296">
        <v>220</v>
      </c>
      <c r="I213" s="680"/>
      <c r="J213" s="676"/>
      <c r="K213" s="676"/>
      <c r="L213" s="679"/>
      <c r="M213" s="395">
        <v>0</v>
      </c>
      <c r="N213" s="395">
        <v>220</v>
      </c>
    </row>
    <row r="214" spans="1:14" s="44" customFormat="1" ht="15">
      <c r="A214" s="11"/>
      <c r="B214" s="1"/>
      <c r="C214" s="454" t="s">
        <v>1334</v>
      </c>
      <c r="D214" s="674"/>
      <c r="E214" s="676"/>
      <c r="F214" s="676"/>
      <c r="G214" s="679">
        <v>23</v>
      </c>
      <c r="H214" s="296">
        <v>23</v>
      </c>
      <c r="I214" s="680"/>
      <c r="J214" s="676"/>
      <c r="K214" s="676"/>
      <c r="L214" s="679"/>
      <c r="M214" s="395">
        <v>0</v>
      </c>
      <c r="N214" s="395">
        <v>23</v>
      </c>
    </row>
    <row r="215" spans="1:14" ht="15">
      <c r="A215" s="11"/>
      <c r="B215" s="1"/>
      <c r="C215" s="751" t="s">
        <v>1351</v>
      </c>
      <c r="D215" s="674"/>
      <c r="E215" s="676"/>
      <c r="F215" s="676"/>
      <c r="G215" s="676">
        <v>89</v>
      </c>
      <c r="H215" s="584">
        <v>89</v>
      </c>
      <c r="I215" s="676"/>
      <c r="J215" s="676"/>
      <c r="K215" s="676"/>
      <c r="L215" s="676"/>
      <c r="M215" s="395">
        <v>0</v>
      </c>
      <c r="N215" s="395">
        <v>89</v>
      </c>
    </row>
    <row r="216" spans="1:14" ht="15">
      <c r="A216" s="11"/>
      <c r="B216" s="1"/>
      <c r="C216" s="751" t="s">
        <v>1352</v>
      </c>
      <c r="D216" s="674"/>
      <c r="E216" s="676"/>
      <c r="F216" s="676"/>
      <c r="G216" s="676">
        <v>28</v>
      </c>
      <c r="H216" s="584">
        <v>28</v>
      </c>
      <c r="I216" s="676"/>
      <c r="J216" s="676"/>
      <c r="K216" s="676"/>
      <c r="L216" s="676"/>
      <c r="M216" s="395">
        <v>0</v>
      </c>
      <c r="N216" s="395">
        <v>28</v>
      </c>
    </row>
    <row r="217" spans="1:14" ht="15" customHeight="1">
      <c r="A217" s="11"/>
      <c r="B217" s="1"/>
      <c r="C217" s="751" t="s">
        <v>1353</v>
      </c>
      <c r="D217" s="674"/>
      <c r="E217" s="676"/>
      <c r="F217" s="676"/>
      <c r="G217" s="676">
        <v>1863</v>
      </c>
      <c r="H217" s="584">
        <v>1863</v>
      </c>
      <c r="I217" s="676"/>
      <c r="J217" s="676"/>
      <c r="K217" s="676"/>
      <c r="L217" s="676"/>
      <c r="M217" s="395">
        <v>0</v>
      </c>
      <c r="N217" s="395">
        <v>1863</v>
      </c>
    </row>
    <row r="218" spans="1:14" s="44" customFormat="1" ht="15" customHeight="1" thickBot="1">
      <c r="A218" s="752"/>
      <c r="B218" s="753"/>
      <c r="C218" s="754"/>
      <c r="D218" s="674"/>
      <c r="E218" s="676"/>
      <c r="F218" s="676"/>
      <c r="G218" s="676"/>
      <c r="H218" s="584">
        <v>0</v>
      </c>
      <c r="I218" s="676"/>
      <c r="J218" s="676"/>
      <c r="K218" s="676"/>
      <c r="L218" s="676"/>
      <c r="M218" s="395">
        <v>0</v>
      </c>
      <c r="N218" s="395">
        <v>0</v>
      </c>
    </row>
    <row r="219" spans="1:14" ht="15.75" thickBot="1">
      <c r="A219" s="755" t="s">
        <v>270</v>
      </c>
      <c r="B219" s="756"/>
      <c r="C219" s="757" t="s">
        <v>303</v>
      </c>
      <c r="D219" s="758">
        <v>10190</v>
      </c>
      <c r="E219" s="758">
        <v>8000</v>
      </c>
      <c r="F219" s="758">
        <v>46080</v>
      </c>
      <c r="G219" s="758">
        <v>32784</v>
      </c>
      <c r="H219" s="376">
        <v>97054</v>
      </c>
      <c r="I219" s="759">
        <v>400</v>
      </c>
      <c r="J219" s="760">
        <v>0</v>
      </c>
      <c r="K219" s="760">
        <v>52091</v>
      </c>
      <c r="L219" s="760">
        <v>1070</v>
      </c>
      <c r="M219" s="308">
        <v>53561</v>
      </c>
      <c r="N219" s="308">
        <v>150615</v>
      </c>
    </row>
    <row r="220" spans="1:14" ht="18" customHeight="1">
      <c r="A220" s="13" t="s">
        <v>0</v>
      </c>
      <c r="B220" s="4"/>
      <c r="C220" s="424"/>
      <c r="D220" s="372"/>
      <c r="E220" s="292"/>
      <c r="F220" s="292"/>
      <c r="G220" s="292"/>
      <c r="H220" s="296">
        <v>0</v>
      </c>
      <c r="I220" s="291"/>
      <c r="J220" s="292"/>
      <c r="K220" s="292"/>
      <c r="L220" s="292"/>
      <c r="M220" s="294">
        <v>0</v>
      </c>
      <c r="N220" s="294">
        <v>0</v>
      </c>
    </row>
    <row r="221" spans="1:14" ht="21" customHeight="1">
      <c r="A221" s="16" t="s">
        <v>272</v>
      </c>
      <c r="B221" s="2" t="s">
        <v>101</v>
      </c>
      <c r="C221" s="443" t="s">
        <v>362</v>
      </c>
      <c r="D221" s="446">
        <v>2836</v>
      </c>
      <c r="E221" s="302">
        <v>0</v>
      </c>
      <c r="F221" s="302">
        <v>33497</v>
      </c>
      <c r="G221" s="302">
        <v>1426</v>
      </c>
      <c r="H221" s="302">
        <v>37759</v>
      </c>
      <c r="I221" s="445">
        <v>0</v>
      </c>
      <c r="J221" s="302">
        <v>0</v>
      </c>
      <c r="K221" s="302">
        <v>13960</v>
      </c>
      <c r="L221" s="302">
        <v>0</v>
      </c>
      <c r="M221" s="303">
        <v>13960</v>
      </c>
      <c r="N221" s="303">
        <v>51719</v>
      </c>
    </row>
    <row r="222" spans="1:14" ht="15">
      <c r="A222" s="11"/>
      <c r="B222" s="1"/>
      <c r="C222" s="673" t="s">
        <v>1095</v>
      </c>
      <c r="D222" s="674"/>
      <c r="E222" s="676"/>
      <c r="F222" s="676"/>
      <c r="G222" s="679">
        <v>144</v>
      </c>
      <c r="H222" s="296">
        <v>144</v>
      </c>
      <c r="I222" s="680"/>
      <c r="J222" s="676"/>
      <c r="K222" s="676"/>
      <c r="L222" s="296"/>
      <c r="M222" s="395">
        <v>0</v>
      </c>
      <c r="N222" s="303">
        <v>144</v>
      </c>
    </row>
    <row r="223" spans="1:14" ht="15">
      <c r="A223" s="11"/>
      <c r="B223" s="1"/>
      <c r="C223" s="673" t="s">
        <v>1096</v>
      </c>
      <c r="D223" s="674"/>
      <c r="E223" s="676"/>
      <c r="F223" s="676">
        <v>2000</v>
      </c>
      <c r="G223" s="679"/>
      <c r="H223" s="296">
        <v>2000</v>
      </c>
      <c r="I223" s="680"/>
      <c r="J223" s="676"/>
      <c r="K223" s="676"/>
      <c r="L223" s="296"/>
      <c r="M223" s="395">
        <v>0</v>
      </c>
      <c r="N223" s="303">
        <v>2000</v>
      </c>
    </row>
    <row r="224" spans="1:14" ht="15">
      <c r="A224" s="11"/>
      <c r="B224" s="1"/>
      <c r="C224" s="675" t="s">
        <v>1097</v>
      </c>
      <c r="D224" s="674"/>
      <c r="E224" s="676"/>
      <c r="F224" s="676"/>
      <c r="G224" s="679"/>
      <c r="H224" s="296">
        <v>0</v>
      </c>
      <c r="I224" s="680"/>
      <c r="J224" s="676"/>
      <c r="K224" s="676">
        <v>10000</v>
      </c>
      <c r="L224" s="296"/>
      <c r="M224" s="395">
        <v>10000</v>
      </c>
      <c r="N224" s="303">
        <v>10000</v>
      </c>
    </row>
    <row r="225" spans="1:14" ht="15">
      <c r="A225" s="11"/>
      <c r="B225" s="1"/>
      <c r="C225" s="673" t="s">
        <v>1177</v>
      </c>
      <c r="D225" s="674"/>
      <c r="E225" s="676"/>
      <c r="F225" s="676">
        <v>3000</v>
      </c>
      <c r="G225" s="679"/>
      <c r="H225" s="296">
        <v>3000</v>
      </c>
      <c r="I225" s="680"/>
      <c r="J225" s="676"/>
      <c r="K225" s="676"/>
      <c r="L225" s="296"/>
      <c r="M225" s="395">
        <v>0</v>
      </c>
      <c r="N225" s="303">
        <v>3000</v>
      </c>
    </row>
    <row r="226" spans="1:14" ht="15">
      <c r="A226" s="11"/>
      <c r="B226" s="1"/>
      <c r="C226" s="673" t="s">
        <v>1194</v>
      </c>
      <c r="D226" s="674">
        <v>1969</v>
      </c>
      <c r="E226" s="676"/>
      <c r="F226" s="676"/>
      <c r="G226" s="679"/>
      <c r="H226" s="296">
        <v>1969</v>
      </c>
      <c r="I226" s="680"/>
      <c r="J226" s="676"/>
      <c r="K226" s="676"/>
      <c r="L226" s="296"/>
      <c r="M226" s="395">
        <v>0</v>
      </c>
      <c r="N226" s="303">
        <v>1969</v>
      </c>
    </row>
    <row r="227" spans="1:14" ht="25.5">
      <c r="A227" s="11"/>
      <c r="B227" s="1"/>
      <c r="C227" s="531" t="s">
        <v>1250</v>
      </c>
      <c r="D227" s="674">
        <v>0</v>
      </c>
      <c r="E227" s="676"/>
      <c r="F227" s="676"/>
      <c r="G227" s="679"/>
      <c r="H227" s="296">
        <v>0</v>
      </c>
      <c r="I227" s="680"/>
      <c r="J227" s="676"/>
      <c r="K227" s="676"/>
      <c r="L227" s="296"/>
      <c r="M227" s="395">
        <v>0</v>
      </c>
      <c r="N227" s="303">
        <v>0</v>
      </c>
    </row>
    <row r="228" spans="1:14" ht="15">
      <c r="A228" s="11"/>
      <c r="B228" s="1"/>
      <c r="C228" s="673" t="s">
        <v>1244</v>
      </c>
      <c r="D228" s="674">
        <v>502</v>
      </c>
      <c r="E228" s="676"/>
      <c r="F228" s="676"/>
      <c r="G228" s="679"/>
      <c r="H228" s="296">
        <v>502</v>
      </c>
      <c r="I228" s="680"/>
      <c r="J228" s="676"/>
      <c r="K228" s="676"/>
      <c r="L228" s="296"/>
      <c r="M228" s="395">
        <v>0</v>
      </c>
      <c r="N228" s="303">
        <v>502</v>
      </c>
    </row>
    <row r="229" spans="1:14" ht="25.5">
      <c r="A229" s="11"/>
      <c r="B229" s="1"/>
      <c r="C229" s="673" t="s">
        <v>1245</v>
      </c>
      <c r="D229" s="674"/>
      <c r="E229" s="676"/>
      <c r="F229" s="676">
        <v>2000</v>
      </c>
      <c r="G229" s="679"/>
      <c r="H229" s="296">
        <v>2000</v>
      </c>
      <c r="I229" s="680"/>
      <c r="J229" s="676"/>
      <c r="K229" s="676"/>
      <c r="L229" s="296"/>
      <c r="M229" s="395">
        <v>0</v>
      </c>
      <c r="N229" s="303">
        <v>2000</v>
      </c>
    </row>
    <row r="230" spans="1:14" ht="15">
      <c r="A230" s="11"/>
      <c r="B230" s="1"/>
      <c r="C230" s="675" t="s">
        <v>1092</v>
      </c>
      <c r="D230" s="674"/>
      <c r="E230" s="676"/>
      <c r="F230" s="676"/>
      <c r="G230" s="679"/>
      <c r="H230" s="296">
        <v>0</v>
      </c>
      <c r="I230" s="680"/>
      <c r="J230" s="676"/>
      <c r="K230" s="676">
        <v>0</v>
      </c>
      <c r="L230" s="296"/>
      <c r="M230" s="395">
        <v>0</v>
      </c>
      <c r="N230" s="303">
        <v>0</v>
      </c>
    </row>
    <row r="231" spans="1:14" ht="15">
      <c r="A231" s="11"/>
      <c r="B231" s="1"/>
      <c r="C231" s="673" t="s">
        <v>1093</v>
      </c>
      <c r="D231" s="674"/>
      <c r="E231" s="676"/>
      <c r="F231" s="676"/>
      <c r="G231" s="679"/>
      <c r="H231" s="296">
        <v>0</v>
      </c>
      <c r="I231" s="680"/>
      <c r="J231" s="676"/>
      <c r="K231" s="676">
        <v>3960</v>
      </c>
      <c r="L231" s="296"/>
      <c r="M231" s="395">
        <v>3960</v>
      </c>
      <c r="N231" s="303">
        <v>3960</v>
      </c>
    </row>
    <row r="232" spans="1:14" ht="15">
      <c r="A232" s="11"/>
      <c r="B232" s="1"/>
      <c r="C232" s="675" t="s">
        <v>1302</v>
      </c>
      <c r="D232" s="674">
        <v>365</v>
      </c>
      <c r="E232" s="676"/>
      <c r="F232" s="676"/>
      <c r="G232" s="679"/>
      <c r="H232" s="296">
        <v>365</v>
      </c>
      <c r="I232" s="680"/>
      <c r="J232" s="676"/>
      <c r="K232" s="676"/>
      <c r="L232" s="296"/>
      <c r="M232" s="395">
        <v>0</v>
      </c>
      <c r="N232" s="303">
        <v>365</v>
      </c>
    </row>
    <row r="233" spans="1:14" ht="15">
      <c r="A233" s="11"/>
      <c r="B233" s="1"/>
      <c r="C233" s="675" t="s">
        <v>1303</v>
      </c>
      <c r="D233" s="674"/>
      <c r="E233" s="676"/>
      <c r="F233" s="676">
        <v>2047</v>
      </c>
      <c r="G233" s="679"/>
      <c r="H233" s="296">
        <v>2047</v>
      </c>
      <c r="I233" s="680"/>
      <c r="J233" s="676"/>
      <c r="K233" s="676"/>
      <c r="L233" s="296"/>
      <c r="M233" s="395">
        <v>0</v>
      </c>
      <c r="N233" s="303">
        <v>2047</v>
      </c>
    </row>
    <row r="234" spans="1:14" ht="15">
      <c r="A234" s="11"/>
      <c r="B234" s="1"/>
      <c r="C234" s="675" t="s">
        <v>1304</v>
      </c>
      <c r="D234" s="674"/>
      <c r="E234" s="676"/>
      <c r="F234" s="676">
        <v>9450</v>
      </c>
      <c r="G234" s="679"/>
      <c r="H234" s="296">
        <v>9450</v>
      </c>
      <c r="I234" s="680"/>
      <c r="J234" s="676"/>
      <c r="K234" s="676"/>
      <c r="L234" s="296"/>
      <c r="M234" s="395">
        <v>0</v>
      </c>
      <c r="N234" s="303">
        <v>9450</v>
      </c>
    </row>
    <row r="235" spans="1:14" ht="15">
      <c r="A235" s="11"/>
      <c r="B235" s="1"/>
      <c r="C235" s="675" t="s">
        <v>1355</v>
      </c>
      <c r="D235" s="674"/>
      <c r="E235" s="676"/>
      <c r="F235" s="676">
        <v>15000</v>
      </c>
      <c r="G235" s="679"/>
      <c r="H235" s="296">
        <v>15000</v>
      </c>
      <c r="I235" s="680"/>
      <c r="J235" s="676"/>
      <c r="K235" s="676"/>
      <c r="L235" s="296"/>
      <c r="M235" s="395">
        <v>0</v>
      </c>
      <c r="N235" s="303">
        <v>15000</v>
      </c>
    </row>
    <row r="236" spans="1:14" ht="15">
      <c r="A236" s="11"/>
      <c r="B236" s="1"/>
      <c r="C236" s="675" t="s">
        <v>1356</v>
      </c>
      <c r="D236" s="674"/>
      <c r="E236" s="676"/>
      <c r="F236" s="676"/>
      <c r="G236" s="679">
        <v>1282</v>
      </c>
      <c r="H236" s="296">
        <v>1282</v>
      </c>
      <c r="I236" s="680"/>
      <c r="J236" s="676"/>
      <c r="K236" s="676"/>
      <c r="L236" s="296"/>
      <c r="M236" s="395">
        <v>0</v>
      </c>
      <c r="N236" s="303">
        <v>1282</v>
      </c>
    </row>
    <row r="237" spans="1:14" ht="15">
      <c r="A237" s="11"/>
      <c r="B237" s="1"/>
      <c r="C237" s="675"/>
      <c r="D237" s="674"/>
      <c r="E237" s="676"/>
      <c r="F237" s="676"/>
      <c r="G237" s="679"/>
      <c r="H237" s="296">
        <v>0</v>
      </c>
      <c r="I237" s="680"/>
      <c r="J237" s="676"/>
      <c r="K237" s="676"/>
      <c r="L237" s="296"/>
      <c r="M237" s="395">
        <v>0</v>
      </c>
      <c r="N237" s="303">
        <v>0</v>
      </c>
    </row>
    <row r="238" spans="1:14" ht="15">
      <c r="A238" s="11"/>
      <c r="B238" s="1"/>
      <c r="C238" s="675"/>
      <c r="D238" s="674"/>
      <c r="E238" s="676"/>
      <c r="F238" s="676"/>
      <c r="G238" s="679"/>
      <c r="H238" s="296">
        <v>0</v>
      </c>
      <c r="I238" s="680"/>
      <c r="J238" s="676"/>
      <c r="K238" s="676"/>
      <c r="L238" s="296"/>
      <c r="M238" s="395">
        <v>0</v>
      </c>
      <c r="N238" s="303">
        <v>0</v>
      </c>
    </row>
    <row r="239" spans="1:14" ht="15">
      <c r="A239" s="16" t="s">
        <v>273</v>
      </c>
      <c r="B239" s="2" t="s">
        <v>102</v>
      </c>
      <c r="C239" s="443" t="s">
        <v>363</v>
      </c>
      <c r="D239" s="446">
        <v>0</v>
      </c>
      <c r="E239" s="302">
        <v>0</v>
      </c>
      <c r="F239" s="302">
        <v>0</v>
      </c>
      <c r="G239" s="302">
        <v>0</v>
      </c>
      <c r="H239" s="302">
        <v>0</v>
      </c>
      <c r="I239" s="445">
        <v>0</v>
      </c>
      <c r="J239" s="302">
        <v>0</v>
      </c>
      <c r="K239" s="302">
        <v>0</v>
      </c>
      <c r="L239" s="302">
        <v>0</v>
      </c>
      <c r="M239" s="303">
        <v>0</v>
      </c>
      <c r="N239" s="303">
        <v>0</v>
      </c>
    </row>
    <row r="240" spans="1:14" ht="15">
      <c r="A240" s="11"/>
      <c r="B240" s="1"/>
      <c r="C240" s="48"/>
      <c r="D240" s="366"/>
      <c r="E240" s="296"/>
      <c r="F240" s="296"/>
      <c r="G240" s="296"/>
      <c r="H240" s="296">
        <v>0</v>
      </c>
      <c r="I240" s="295"/>
      <c r="J240" s="296"/>
      <c r="K240" s="296"/>
      <c r="L240" s="296"/>
      <c r="M240" s="395">
        <v>0</v>
      </c>
      <c r="N240" s="395">
        <v>0</v>
      </c>
    </row>
    <row r="241" spans="1:14" ht="15">
      <c r="A241" s="11"/>
      <c r="B241" s="1"/>
      <c r="C241" s="48"/>
      <c r="D241" s="366"/>
      <c r="E241" s="296"/>
      <c r="F241" s="296"/>
      <c r="G241" s="296"/>
      <c r="H241" s="296">
        <v>0</v>
      </c>
      <c r="I241" s="295"/>
      <c r="J241" s="296"/>
      <c r="K241" s="296"/>
      <c r="L241" s="296"/>
      <c r="M241" s="395">
        <v>0</v>
      </c>
      <c r="N241" s="395">
        <v>0</v>
      </c>
    </row>
    <row r="242" spans="1:14" ht="15">
      <c r="A242" s="16" t="s">
        <v>274</v>
      </c>
      <c r="B242" s="2" t="s">
        <v>103</v>
      </c>
      <c r="C242" s="443" t="s">
        <v>364</v>
      </c>
      <c r="D242" s="446">
        <v>0</v>
      </c>
      <c r="E242" s="302">
        <v>0</v>
      </c>
      <c r="F242" s="302">
        <v>0</v>
      </c>
      <c r="G242" s="302">
        <v>0</v>
      </c>
      <c r="H242" s="302">
        <v>0</v>
      </c>
      <c r="I242" s="445">
        <v>0</v>
      </c>
      <c r="J242" s="302">
        <v>0</v>
      </c>
      <c r="K242" s="302">
        <v>0</v>
      </c>
      <c r="L242" s="302">
        <v>0</v>
      </c>
      <c r="M242" s="303">
        <v>0</v>
      </c>
      <c r="N242" s="303">
        <v>0</v>
      </c>
    </row>
    <row r="243" spans="1:14" ht="15">
      <c r="A243" s="12"/>
      <c r="B243" s="3"/>
      <c r="C243" s="47"/>
      <c r="D243" s="401"/>
      <c r="E243" s="298"/>
      <c r="F243" s="298"/>
      <c r="G243" s="298"/>
      <c r="H243" s="296">
        <v>0</v>
      </c>
      <c r="I243" s="297"/>
      <c r="J243" s="298"/>
      <c r="K243" s="298"/>
      <c r="L243" s="298"/>
      <c r="M243" s="395">
        <v>0</v>
      </c>
      <c r="N243" s="395">
        <v>0</v>
      </c>
    </row>
    <row r="244" spans="1:14" ht="15">
      <c r="A244" s="12"/>
      <c r="B244" s="3"/>
      <c r="C244" s="47"/>
      <c r="D244" s="401"/>
      <c r="E244" s="298"/>
      <c r="F244" s="298"/>
      <c r="G244" s="298"/>
      <c r="H244" s="296">
        <v>0</v>
      </c>
      <c r="I244" s="297"/>
      <c r="J244" s="298"/>
      <c r="K244" s="298"/>
      <c r="L244" s="298"/>
      <c r="M244" s="395">
        <v>0</v>
      </c>
      <c r="N244" s="395">
        <v>0</v>
      </c>
    </row>
    <row r="245" spans="1:14" ht="15">
      <c r="A245" s="17" t="s">
        <v>275</v>
      </c>
      <c r="B245" s="50" t="s">
        <v>104</v>
      </c>
      <c r="C245" s="51" t="s">
        <v>524</v>
      </c>
      <c r="D245" s="447">
        <v>765</v>
      </c>
      <c r="E245" s="304">
        <v>0</v>
      </c>
      <c r="F245" s="304">
        <v>9043</v>
      </c>
      <c r="G245" s="304">
        <v>385</v>
      </c>
      <c r="H245" s="302">
        <v>10193</v>
      </c>
      <c r="I245" s="448">
        <v>0</v>
      </c>
      <c r="J245" s="304">
        <v>0</v>
      </c>
      <c r="K245" s="304">
        <v>3769</v>
      </c>
      <c r="L245" s="304">
        <v>0</v>
      </c>
      <c r="M245" s="303">
        <v>3769</v>
      </c>
      <c r="N245" s="303">
        <v>13962</v>
      </c>
    </row>
    <row r="246" spans="1:14" ht="15">
      <c r="A246" s="12"/>
      <c r="B246" s="3"/>
      <c r="C246" s="673" t="s">
        <v>1095</v>
      </c>
      <c r="D246" s="681"/>
      <c r="E246" s="682"/>
      <c r="F246" s="682"/>
      <c r="G246" s="683">
        <v>39</v>
      </c>
      <c r="H246" s="296">
        <v>39</v>
      </c>
      <c r="I246" s="684"/>
      <c r="J246" s="682"/>
      <c r="K246" s="682"/>
      <c r="L246" s="683"/>
      <c r="M246" s="395">
        <v>0</v>
      </c>
      <c r="N246" s="395">
        <v>39</v>
      </c>
    </row>
    <row r="247" spans="1:14" ht="15">
      <c r="A247" s="12"/>
      <c r="B247" s="3"/>
      <c r="C247" s="673" t="s">
        <v>1096</v>
      </c>
      <c r="D247" s="681"/>
      <c r="E247" s="682"/>
      <c r="F247" s="682">
        <v>540</v>
      </c>
      <c r="G247" s="683"/>
      <c r="H247" s="296">
        <v>540</v>
      </c>
      <c r="I247" s="684"/>
      <c r="J247" s="682"/>
      <c r="K247" s="682"/>
      <c r="L247" s="683"/>
      <c r="M247" s="395">
        <v>0</v>
      </c>
      <c r="N247" s="395">
        <v>540</v>
      </c>
    </row>
    <row r="248" spans="1:14" ht="15">
      <c r="A248" s="12"/>
      <c r="B248" s="3"/>
      <c r="C248" s="675" t="s">
        <v>1097</v>
      </c>
      <c r="D248" s="681"/>
      <c r="E248" s="682"/>
      <c r="F248" s="682"/>
      <c r="G248" s="683"/>
      <c r="H248" s="296">
        <v>0</v>
      </c>
      <c r="I248" s="684"/>
      <c r="J248" s="682"/>
      <c r="K248" s="682">
        <v>2700</v>
      </c>
      <c r="L248" s="683"/>
      <c r="M248" s="395">
        <v>2700</v>
      </c>
      <c r="N248" s="395">
        <v>2700</v>
      </c>
    </row>
    <row r="249" spans="1:14" ht="15">
      <c r="A249" s="12"/>
      <c r="B249" s="3"/>
      <c r="C249" s="673" t="s">
        <v>1177</v>
      </c>
      <c r="D249" s="681"/>
      <c r="E249" s="682"/>
      <c r="F249" s="682">
        <v>810</v>
      </c>
      <c r="G249" s="683"/>
      <c r="H249" s="296">
        <v>810</v>
      </c>
      <c r="I249" s="684"/>
      <c r="J249" s="682"/>
      <c r="K249" s="682"/>
      <c r="L249" s="683"/>
      <c r="M249" s="395">
        <v>0</v>
      </c>
      <c r="N249" s="395">
        <v>810</v>
      </c>
    </row>
    <row r="250" spans="1:14" ht="15">
      <c r="A250" s="12"/>
      <c r="B250" s="3"/>
      <c r="C250" s="673" t="s">
        <v>1194</v>
      </c>
      <c r="D250" s="681">
        <v>531</v>
      </c>
      <c r="E250" s="682"/>
      <c r="F250" s="682"/>
      <c r="G250" s="683"/>
      <c r="H250" s="296">
        <v>531</v>
      </c>
      <c r="I250" s="684"/>
      <c r="J250" s="682"/>
      <c r="K250" s="682"/>
      <c r="L250" s="683"/>
      <c r="M250" s="395">
        <v>0</v>
      </c>
      <c r="N250" s="395">
        <v>531</v>
      </c>
    </row>
    <row r="251" spans="1:14" ht="25.5">
      <c r="A251" s="12"/>
      <c r="B251" s="3"/>
      <c r="C251" s="531" t="s">
        <v>1250</v>
      </c>
      <c r="D251" s="681">
        <v>0</v>
      </c>
      <c r="E251" s="682"/>
      <c r="F251" s="682"/>
      <c r="G251" s="683"/>
      <c r="H251" s="296">
        <v>0</v>
      </c>
      <c r="I251" s="684"/>
      <c r="J251" s="682"/>
      <c r="K251" s="682"/>
      <c r="L251" s="683"/>
      <c r="M251" s="395">
        <v>0</v>
      </c>
      <c r="N251" s="395">
        <v>0</v>
      </c>
    </row>
    <row r="252" spans="1:14" ht="15">
      <c r="A252" s="12"/>
      <c r="B252" s="3"/>
      <c r="C252" s="742" t="s">
        <v>1244</v>
      </c>
      <c r="D252" s="681">
        <v>135</v>
      </c>
      <c r="E252" s="682"/>
      <c r="F252" s="682"/>
      <c r="G252" s="683"/>
      <c r="H252" s="296">
        <v>135</v>
      </c>
      <c r="I252" s="684"/>
      <c r="J252" s="682"/>
      <c r="K252" s="682"/>
      <c r="L252" s="683"/>
      <c r="M252" s="395">
        <v>0</v>
      </c>
      <c r="N252" s="395">
        <v>135</v>
      </c>
    </row>
    <row r="253" spans="1:14" ht="25.5">
      <c r="A253" s="12"/>
      <c r="B253" s="3"/>
      <c r="C253" s="742" t="s">
        <v>1245</v>
      </c>
      <c r="D253" s="681"/>
      <c r="E253" s="682"/>
      <c r="F253" s="682">
        <v>540</v>
      </c>
      <c r="G253" s="683"/>
      <c r="H253" s="296">
        <v>540</v>
      </c>
      <c r="I253" s="684"/>
      <c r="J253" s="682"/>
      <c r="K253" s="682"/>
      <c r="L253" s="683"/>
      <c r="M253" s="395">
        <v>0</v>
      </c>
      <c r="N253" s="395">
        <v>540</v>
      </c>
    </row>
    <row r="254" spans="1:14" ht="15">
      <c r="A254" s="12"/>
      <c r="B254" s="3"/>
      <c r="C254" s="675" t="s">
        <v>1092</v>
      </c>
      <c r="D254" s="681"/>
      <c r="E254" s="682"/>
      <c r="F254" s="682"/>
      <c r="G254" s="683"/>
      <c r="H254" s="296">
        <v>0</v>
      </c>
      <c r="I254" s="684"/>
      <c r="J254" s="682"/>
      <c r="K254" s="682">
        <v>0</v>
      </c>
      <c r="L254" s="683"/>
      <c r="M254" s="395">
        <v>0</v>
      </c>
      <c r="N254" s="395">
        <v>0</v>
      </c>
    </row>
    <row r="255" spans="1:14" ht="15">
      <c r="A255" s="12"/>
      <c r="B255" s="3"/>
      <c r="C255" s="673" t="s">
        <v>1093</v>
      </c>
      <c r="D255" s="681"/>
      <c r="E255" s="682"/>
      <c r="F255" s="682"/>
      <c r="G255" s="683"/>
      <c r="H255" s="296">
        <v>0</v>
      </c>
      <c r="I255" s="684"/>
      <c r="J255" s="682"/>
      <c r="K255" s="682">
        <v>1069</v>
      </c>
      <c r="L255" s="683"/>
      <c r="M255" s="395">
        <v>1069</v>
      </c>
      <c r="N255" s="395">
        <v>1069</v>
      </c>
    </row>
    <row r="256" spans="1:14" ht="15">
      <c r="A256" s="12"/>
      <c r="B256" s="3"/>
      <c r="C256" s="742" t="s">
        <v>1305</v>
      </c>
      <c r="D256" s="681">
        <v>99</v>
      </c>
      <c r="E256" s="682"/>
      <c r="F256" s="682"/>
      <c r="G256" s="683"/>
      <c r="H256" s="296">
        <v>99</v>
      </c>
      <c r="I256" s="684"/>
      <c r="J256" s="682"/>
      <c r="K256" s="682"/>
      <c r="L256" s="683"/>
      <c r="M256" s="395">
        <v>0</v>
      </c>
      <c r="N256" s="395">
        <v>99</v>
      </c>
    </row>
    <row r="257" spans="1:14" ht="15">
      <c r="A257" s="12"/>
      <c r="B257" s="3"/>
      <c r="C257" s="675" t="s">
        <v>1303</v>
      </c>
      <c r="D257" s="681"/>
      <c r="E257" s="682"/>
      <c r="F257" s="682">
        <v>553</v>
      </c>
      <c r="G257" s="683"/>
      <c r="H257" s="296">
        <v>553</v>
      </c>
      <c r="I257" s="684"/>
      <c r="J257" s="682"/>
      <c r="K257" s="682"/>
      <c r="L257" s="683"/>
      <c r="M257" s="395">
        <v>0</v>
      </c>
      <c r="N257" s="395">
        <v>553</v>
      </c>
    </row>
    <row r="258" spans="1:14" ht="15">
      <c r="A258" s="12"/>
      <c r="B258" s="3"/>
      <c r="C258" s="675" t="s">
        <v>1304</v>
      </c>
      <c r="D258" s="681"/>
      <c r="E258" s="682"/>
      <c r="F258" s="682">
        <v>2550</v>
      </c>
      <c r="G258" s="683"/>
      <c r="H258" s="296">
        <v>2550</v>
      </c>
      <c r="I258" s="684"/>
      <c r="J258" s="682"/>
      <c r="K258" s="682"/>
      <c r="L258" s="683"/>
      <c r="M258" s="395">
        <v>0</v>
      </c>
      <c r="N258" s="395">
        <v>2550</v>
      </c>
    </row>
    <row r="259" spans="1:14" ht="15">
      <c r="A259" s="12"/>
      <c r="B259" s="3"/>
      <c r="C259" s="675" t="s">
        <v>1355</v>
      </c>
      <c r="D259" s="681"/>
      <c r="E259" s="682"/>
      <c r="F259" s="682">
        <v>4050</v>
      </c>
      <c r="G259" s="683"/>
      <c r="H259" s="296">
        <v>4050</v>
      </c>
      <c r="I259" s="684"/>
      <c r="J259" s="682"/>
      <c r="K259" s="682"/>
      <c r="L259" s="683"/>
      <c r="M259" s="395">
        <v>0</v>
      </c>
      <c r="N259" s="395">
        <v>4050</v>
      </c>
    </row>
    <row r="260" spans="1:14" ht="15">
      <c r="A260" s="12"/>
      <c r="B260" s="3"/>
      <c r="C260" s="675" t="s">
        <v>1356</v>
      </c>
      <c r="D260" s="681"/>
      <c r="E260" s="682"/>
      <c r="F260" s="682"/>
      <c r="G260" s="683">
        <v>346</v>
      </c>
      <c r="H260" s="296">
        <v>346</v>
      </c>
      <c r="I260" s="684"/>
      <c r="J260" s="682"/>
      <c r="K260" s="682"/>
      <c r="L260" s="683"/>
      <c r="M260" s="395">
        <v>0</v>
      </c>
      <c r="N260" s="395">
        <v>346</v>
      </c>
    </row>
    <row r="261" spans="1:14" ht="15">
      <c r="A261" s="12"/>
      <c r="B261" s="3"/>
      <c r="C261" s="675"/>
      <c r="D261" s="681"/>
      <c r="E261" s="682"/>
      <c r="F261" s="682"/>
      <c r="G261" s="683"/>
      <c r="H261" s="296">
        <v>0</v>
      </c>
      <c r="I261" s="684"/>
      <c r="J261" s="682"/>
      <c r="K261" s="682"/>
      <c r="L261" s="683"/>
      <c r="M261" s="395">
        <v>0</v>
      </c>
      <c r="N261" s="395">
        <v>0</v>
      </c>
    </row>
    <row r="262" spans="1:14" ht="15.75" thickBot="1">
      <c r="A262" s="12"/>
      <c r="B262" s="3"/>
      <c r="C262" s="675"/>
      <c r="D262" s="681"/>
      <c r="E262" s="682"/>
      <c r="F262" s="682"/>
      <c r="G262" s="683"/>
      <c r="H262" s="296">
        <v>0</v>
      </c>
      <c r="I262" s="684"/>
      <c r="J262" s="682"/>
      <c r="K262" s="682"/>
      <c r="L262" s="683"/>
      <c r="M262" s="395">
        <v>0</v>
      </c>
      <c r="N262" s="395">
        <v>0</v>
      </c>
    </row>
    <row r="263" spans="1:14" ht="15.75" thickBot="1">
      <c r="A263" s="255" t="s">
        <v>276</v>
      </c>
      <c r="B263" s="256"/>
      <c r="C263" s="257" t="s">
        <v>304</v>
      </c>
      <c r="D263" s="449">
        <v>3601</v>
      </c>
      <c r="E263" s="307">
        <v>0</v>
      </c>
      <c r="F263" s="307">
        <v>42540</v>
      </c>
      <c r="G263" s="307">
        <v>1811</v>
      </c>
      <c r="H263" s="307">
        <v>47952</v>
      </c>
      <c r="I263" s="306">
        <v>0</v>
      </c>
      <c r="J263" s="307">
        <v>0</v>
      </c>
      <c r="K263" s="307">
        <v>17729</v>
      </c>
      <c r="L263" s="307">
        <v>0</v>
      </c>
      <c r="M263" s="308">
        <v>17729</v>
      </c>
      <c r="N263" s="308">
        <v>65681</v>
      </c>
    </row>
    <row r="264" spans="1:14" ht="15">
      <c r="A264" s="13" t="s">
        <v>1</v>
      </c>
      <c r="B264" s="4"/>
      <c r="C264" s="424"/>
      <c r="D264" s="372"/>
      <c r="E264" s="292"/>
      <c r="F264" s="292"/>
      <c r="G264" s="292"/>
      <c r="H264" s="296">
        <v>0</v>
      </c>
      <c r="I264" s="291"/>
      <c r="J264" s="292"/>
      <c r="K264" s="292"/>
      <c r="L264" s="292"/>
      <c r="M264" s="294">
        <v>0</v>
      </c>
      <c r="N264" s="294">
        <v>0</v>
      </c>
    </row>
    <row r="265" spans="1:14" ht="25.5">
      <c r="A265" s="16" t="s">
        <v>271</v>
      </c>
      <c r="B265" s="2" t="s">
        <v>105</v>
      </c>
      <c r="C265" s="443" t="s">
        <v>660</v>
      </c>
      <c r="D265" s="446">
        <v>0</v>
      </c>
      <c r="E265" s="302">
        <v>0</v>
      </c>
      <c r="F265" s="302">
        <v>0</v>
      </c>
      <c r="G265" s="302">
        <v>0</v>
      </c>
      <c r="H265" s="302">
        <v>0</v>
      </c>
      <c r="I265" s="445">
        <v>0</v>
      </c>
      <c r="J265" s="302">
        <v>0</v>
      </c>
      <c r="K265" s="302">
        <v>0</v>
      </c>
      <c r="L265" s="302">
        <v>0</v>
      </c>
      <c r="M265" s="303">
        <v>0</v>
      </c>
      <c r="N265" s="303">
        <v>0</v>
      </c>
    </row>
    <row r="266" spans="1:14" ht="15">
      <c r="A266" s="11"/>
      <c r="B266" s="1"/>
      <c r="C266" s="48"/>
      <c r="D266" s="366"/>
      <c r="E266" s="296"/>
      <c r="F266" s="296"/>
      <c r="G266" s="296"/>
      <c r="H266" s="296">
        <v>0</v>
      </c>
      <c r="I266" s="295"/>
      <c r="J266" s="296"/>
      <c r="K266" s="296"/>
      <c r="L266" s="296"/>
      <c r="M266" s="303">
        <v>0</v>
      </c>
      <c r="N266" s="395">
        <v>0</v>
      </c>
    </row>
    <row r="267" spans="1:14" ht="25.5">
      <c r="A267" s="16" t="s">
        <v>277</v>
      </c>
      <c r="B267" s="2" t="s">
        <v>106</v>
      </c>
      <c r="C267" s="443" t="s">
        <v>526</v>
      </c>
      <c r="D267" s="446">
        <v>0</v>
      </c>
      <c r="E267" s="302">
        <v>0</v>
      </c>
      <c r="F267" s="302">
        <v>0</v>
      </c>
      <c r="G267" s="302">
        <v>0</v>
      </c>
      <c r="H267" s="302">
        <v>0</v>
      </c>
      <c r="I267" s="445">
        <v>0</v>
      </c>
      <c r="J267" s="302">
        <v>0</v>
      </c>
      <c r="K267" s="302">
        <v>0</v>
      </c>
      <c r="L267" s="302">
        <v>0</v>
      </c>
      <c r="M267" s="303">
        <v>0</v>
      </c>
      <c r="N267" s="303">
        <v>0</v>
      </c>
    </row>
    <row r="268" spans="1:14" ht="15">
      <c r="A268" s="11"/>
      <c r="B268" s="1"/>
      <c r="C268" s="48"/>
      <c r="D268" s="366"/>
      <c r="E268" s="296"/>
      <c r="F268" s="296"/>
      <c r="G268" s="296"/>
      <c r="H268" s="296">
        <v>0</v>
      </c>
      <c r="I268" s="295"/>
      <c r="J268" s="296"/>
      <c r="K268" s="296"/>
      <c r="L268" s="296"/>
      <c r="M268" s="395">
        <v>0</v>
      </c>
      <c r="N268" s="395">
        <v>0</v>
      </c>
    </row>
    <row r="269" spans="1:14" ht="15">
      <c r="A269" s="16" t="s">
        <v>278</v>
      </c>
      <c r="B269" s="2" t="s">
        <v>107</v>
      </c>
      <c r="C269" s="443" t="s">
        <v>527</v>
      </c>
      <c r="D269" s="446">
        <v>0</v>
      </c>
      <c r="E269" s="302">
        <v>0</v>
      </c>
      <c r="F269" s="302">
        <v>0</v>
      </c>
      <c r="G269" s="302">
        <v>0</v>
      </c>
      <c r="H269" s="302">
        <v>0</v>
      </c>
      <c r="I269" s="445">
        <v>0</v>
      </c>
      <c r="J269" s="302">
        <v>0</v>
      </c>
      <c r="K269" s="302">
        <v>0</v>
      </c>
      <c r="L269" s="302">
        <v>0</v>
      </c>
      <c r="M269" s="303">
        <v>0</v>
      </c>
      <c r="N269" s="303">
        <v>0</v>
      </c>
    </row>
    <row r="270" spans="1:14" ht="15">
      <c r="A270" s="11"/>
      <c r="B270" s="1"/>
      <c r="C270" s="48"/>
      <c r="D270" s="366"/>
      <c r="E270" s="296"/>
      <c r="F270" s="296"/>
      <c r="G270" s="296"/>
      <c r="H270" s="296">
        <v>0</v>
      </c>
      <c r="I270" s="295"/>
      <c r="J270" s="296"/>
      <c r="K270" s="296"/>
      <c r="L270" s="296"/>
      <c r="M270" s="395">
        <v>0</v>
      </c>
      <c r="N270" s="395">
        <v>0</v>
      </c>
    </row>
    <row r="271" spans="1:14" ht="15">
      <c r="A271" s="16" t="s">
        <v>279</v>
      </c>
      <c r="B271" s="2" t="s">
        <v>108</v>
      </c>
      <c r="C271" s="443" t="s">
        <v>528</v>
      </c>
      <c r="D271" s="446">
        <v>0</v>
      </c>
      <c r="E271" s="302">
        <v>0</v>
      </c>
      <c r="F271" s="302">
        <v>0</v>
      </c>
      <c r="G271" s="302">
        <v>0</v>
      </c>
      <c r="H271" s="302">
        <v>0</v>
      </c>
      <c r="I271" s="445">
        <v>0</v>
      </c>
      <c r="J271" s="302">
        <v>0</v>
      </c>
      <c r="K271" s="302">
        <v>0</v>
      </c>
      <c r="L271" s="302">
        <v>0</v>
      </c>
      <c r="M271" s="303">
        <v>0</v>
      </c>
      <c r="N271" s="303">
        <v>0</v>
      </c>
    </row>
    <row r="272" spans="1:14" ht="15">
      <c r="A272" s="11"/>
      <c r="B272" s="1"/>
      <c r="C272" s="48"/>
      <c r="D272" s="366"/>
      <c r="E272" s="296"/>
      <c r="F272" s="296"/>
      <c r="G272" s="296"/>
      <c r="H272" s="296">
        <v>0</v>
      </c>
      <c r="I272" s="295"/>
      <c r="J272" s="296"/>
      <c r="K272" s="296"/>
      <c r="L272" s="296"/>
      <c r="M272" s="395">
        <v>0</v>
      </c>
      <c r="N272" s="395">
        <v>0</v>
      </c>
    </row>
    <row r="273" spans="1:14" ht="15">
      <c r="A273" s="16" t="s">
        <v>280</v>
      </c>
      <c r="B273" s="2" t="s">
        <v>109</v>
      </c>
      <c r="C273" s="443" t="s">
        <v>661</v>
      </c>
      <c r="D273" s="446">
        <v>0</v>
      </c>
      <c r="E273" s="302">
        <v>0</v>
      </c>
      <c r="F273" s="302">
        <v>0</v>
      </c>
      <c r="G273" s="302">
        <v>0</v>
      </c>
      <c r="H273" s="302">
        <v>0</v>
      </c>
      <c r="I273" s="445">
        <v>0</v>
      </c>
      <c r="J273" s="302">
        <v>0</v>
      </c>
      <c r="K273" s="302">
        <v>0</v>
      </c>
      <c r="L273" s="302">
        <v>0</v>
      </c>
      <c r="M273" s="303">
        <v>0</v>
      </c>
      <c r="N273" s="303">
        <v>0</v>
      </c>
    </row>
    <row r="274" spans="1:14" ht="15">
      <c r="A274" s="11"/>
      <c r="B274" s="1"/>
      <c r="C274" s="48"/>
      <c r="D274" s="366"/>
      <c r="E274" s="296"/>
      <c r="F274" s="296"/>
      <c r="G274" s="296"/>
      <c r="H274" s="296">
        <v>0</v>
      </c>
      <c r="I274" s="295"/>
      <c r="J274" s="296"/>
      <c r="K274" s="296"/>
      <c r="L274" s="296"/>
      <c r="M274" s="395">
        <v>0</v>
      </c>
      <c r="N274" s="395">
        <v>0</v>
      </c>
    </row>
    <row r="275" spans="1:14" ht="25.5">
      <c r="A275" s="16" t="s">
        <v>281</v>
      </c>
      <c r="B275" s="2" t="s">
        <v>110</v>
      </c>
      <c r="C275" s="443" t="s">
        <v>530</v>
      </c>
      <c r="D275" s="446">
        <v>0</v>
      </c>
      <c r="E275" s="302">
        <v>0</v>
      </c>
      <c r="F275" s="302">
        <v>0</v>
      </c>
      <c r="G275" s="302">
        <v>0</v>
      </c>
      <c r="H275" s="302">
        <v>0</v>
      </c>
      <c r="I275" s="445">
        <v>0</v>
      </c>
      <c r="J275" s="302">
        <v>0</v>
      </c>
      <c r="K275" s="302">
        <v>0</v>
      </c>
      <c r="L275" s="302">
        <v>0</v>
      </c>
      <c r="M275" s="303">
        <v>0</v>
      </c>
      <c r="N275" s="303">
        <v>0</v>
      </c>
    </row>
    <row r="276" spans="1:14" ht="15">
      <c r="A276" s="11"/>
      <c r="B276" s="1"/>
      <c r="C276" s="48"/>
      <c r="D276" s="366"/>
      <c r="E276" s="296"/>
      <c r="F276" s="296"/>
      <c r="G276" s="296"/>
      <c r="H276" s="296">
        <v>0</v>
      </c>
      <c r="I276" s="295"/>
      <c r="J276" s="296"/>
      <c r="K276" s="296"/>
      <c r="L276" s="296"/>
      <c r="M276" s="395">
        <v>0</v>
      </c>
      <c r="N276" s="395">
        <v>0</v>
      </c>
    </row>
    <row r="277" spans="1:14" ht="15">
      <c r="A277" s="16" t="s">
        <v>282</v>
      </c>
      <c r="B277" s="2" t="s">
        <v>111</v>
      </c>
      <c r="C277" s="443" t="s">
        <v>365</v>
      </c>
      <c r="D277" s="446">
        <v>0</v>
      </c>
      <c r="E277" s="302">
        <v>0</v>
      </c>
      <c r="F277" s="302">
        <v>0</v>
      </c>
      <c r="G277" s="302">
        <v>0</v>
      </c>
      <c r="H277" s="302">
        <v>0</v>
      </c>
      <c r="I277" s="445">
        <v>0</v>
      </c>
      <c r="J277" s="302">
        <v>0</v>
      </c>
      <c r="K277" s="302">
        <v>0</v>
      </c>
      <c r="L277" s="302">
        <v>0</v>
      </c>
      <c r="M277" s="303">
        <v>0</v>
      </c>
      <c r="N277" s="303">
        <v>0</v>
      </c>
    </row>
    <row r="278" spans="1:14" ht="15">
      <c r="A278" s="12"/>
      <c r="B278" s="3"/>
      <c r="C278" s="47"/>
      <c r="D278" s="401"/>
      <c r="E278" s="298"/>
      <c r="F278" s="298"/>
      <c r="G278" s="298"/>
      <c r="H278" s="296">
        <v>0</v>
      </c>
      <c r="I278" s="297"/>
      <c r="J278" s="298"/>
      <c r="K278" s="298"/>
      <c r="L278" s="298"/>
      <c r="M278" s="395">
        <v>0</v>
      </c>
      <c r="N278" s="395">
        <v>0</v>
      </c>
    </row>
    <row r="279" spans="1:14" ht="15">
      <c r="A279" s="16" t="s">
        <v>283</v>
      </c>
      <c r="B279" s="2" t="s">
        <v>112</v>
      </c>
      <c r="C279" s="540" t="s">
        <v>999</v>
      </c>
      <c r="D279" s="446">
        <v>0</v>
      </c>
      <c r="E279" s="302">
        <v>0</v>
      </c>
      <c r="F279" s="302">
        <v>0</v>
      </c>
      <c r="G279" s="302">
        <v>0</v>
      </c>
      <c r="H279" s="302">
        <v>0</v>
      </c>
      <c r="I279" s="445">
        <v>0</v>
      </c>
      <c r="J279" s="302">
        <v>0</v>
      </c>
      <c r="K279" s="302">
        <v>0</v>
      </c>
      <c r="L279" s="302">
        <v>0</v>
      </c>
      <c r="M279" s="303">
        <v>0</v>
      </c>
      <c r="N279" s="303">
        <v>0</v>
      </c>
    </row>
    <row r="280" spans="1:14" ht="15">
      <c r="A280" s="12"/>
      <c r="B280" s="3"/>
      <c r="C280" s="47"/>
      <c r="D280" s="401"/>
      <c r="E280" s="298"/>
      <c r="F280" s="298"/>
      <c r="G280" s="298"/>
      <c r="H280" s="296">
        <v>0</v>
      </c>
      <c r="I280" s="297"/>
      <c r="J280" s="298"/>
      <c r="K280" s="298"/>
      <c r="L280" s="298"/>
      <c r="M280" s="395">
        <v>0</v>
      </c>
      <c r="N280" s="395">
        <v>0</v>
      </c>
    </row>
    <row r="281" spans="1:14" ht="15">
      <c r="A281" s="538" t="s">
        <v>1000</v>
      </c>
      <c r="B281" s="539" t="s">
        <v>1001</v>
      </c>
      <c r="C281" s="540" t="s">
        <v>531</v>
      </c>
      <c r="D281" s="447">
        <v>0</v>
      </c>
      <c r="E281" s="304">
        <v>0</v>
      </c>
      <c r="F281" s="304">
        <v>0</v>
      </c>
      <c r="G281" s="304">
        <v>0</v>
      </c>
      <c r="H281" s="302">
        <v>0</v>
      </c>
      <c r="I281" s="448">
        <v>0</v>
      </c>
      <c r="J281" s="304">
        <v>0</v>
      </c>
      <c r="K281" s="304">
        <v>0</v>
      </c>
      <c r="L281" s="304">
        <v>0</v>
      </c>
      <c r="M281" s="303">
        <v>0</v>
      </c>
      <c r="N281" s="303">
        <v>0</v>
      </c>
    </row>
    <row r="282" spans="1:14" ht="15.75" thickBot="1">
      <c r="A282" s="12"/>
      <c r="B282" s="3"/>
      <c r="C282" s="47"/>
      <c r="D282" s="401"/>
      <c r="E282" s="298"/>
      <c r="F282" s="298"/>
      <c r="G282" s="298"/>
      <c r="H282" s="296">
        <v>0</v>
      </c>
      <c r="I282" s="297"/>
      <c r="J282" s="298"/>
      <c r="K282" s="298"/>
      <c r="L282" s="298"/>
      <c r="M282" s="395">
        <v>0</v>
      </c>
      <c r="N282" s="395">
        <v>0</v>
      </c>
    </row>
    <row r="283" spans="1:14" ht="15.75" thickBot="1">
      <c r="A283" s="255" t="s">
        <v>284</v>
      </c>
      <c r="B283" s="256"/>
      <c r="C283" s="646" t="s">
        <v>934</v>
      </c>
      <c r="D283" s="306">
        <v>0</v>
      </c>
      <c r="E283" s="307">
        <v>0</v>
      </c>
      <c r="F283" s="307">
        <v>0</v>
      </c>
      <c r="G283" s="307">
        <v>0</v>
      </c>
      <c r="H283" s="308">
        <v>0</v>
      </c>
      <c r="I283" s="376">
        <v>0</v>
      </c>
      <c r="J283" s="307">
        <v>0</v>
      </c>
      <c r="K283" s="307">
        <v>0</v>
      </c>
      <c r="L283" s="307">
        <v>0</v>
      </c>
      <c r="M283" s="308">
        <v>0</v>
      </c>
      <c r="N283" s="308">
        <v>0</v>
      </c>
    </row>
    <row r="284" spans="1:14" ht="15.75" thickBot="1">
      <c r="A284" s="7" t="s">
        <v>662</v>
      </c>
      <c r="B284" s="8"/>
      <c r="C284" s="427"/>
      <c r="D284" s="685">
        <v>13791</v>
      </c>
      <c r="E284" s="686">
        <v>8000</v>
      </c>
      <c r="F284" s="686">
        <v>88620</v>
      </c>
      <c r="G284" s="686">
        <v>34595</v>
      </c>
      <c r="H284" s="686">
        <v>145006</v>
      </c>
      <c r="I284" s="318">
        <v>400</v>
      </c>
      <c r="J284" s="319">
        <v>0</v>
      </c>
      <c r="K284" s="319">
        <v>69820</v>
      </c>
      <c r="L284" s="319">
        <v>1070</v>
      </c>
      <c r="M284" s="320">
        <v>71290</v>
      </c>
      <c r="N284" s="320">
        <v>216296</v>
      </c>
    </row>
  </sheetData>
  <sheetProtection/>
  <mergeCells count="12">
    <mergeCell ref="M6:M7"/>
    <mergeCell ref="N6:N7"/>
    <mergeCell ref="D7:G7"/>
    <mergeCell ref="I7:L7"/>
    <mergeCell ref="A1:N1"/>
    <mergeCell ref="A2:N2"/>
    <mergeCell ref="A3:N3"/>
    <mergeCell ref="A5:A7"/>
    <mergeCell ref="B5:B7"/>
    <mergeCell ref="C5:C7"/>
    <mergeCell ref="D5:N5"/>
    <mergeCell ref="H6:H7"/>
  </mergeCells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scale="55" r:id="rId1"/>
  <headerFooter>
    <oddHeader>&amp;R&amp;"Times New Roman,Normál"&amp;10 12. számú  melléklet</oddHeader>
    <oddFooter>&amp;L&amp;"Times New Roman,Normál"&amp;10&amp;F&amp;R&amp;"Times New Roman,Normál"&amp;10&amp;P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W85"/>
  <sheetViews>
    <sheetView zoomScalePageLayoutView="0" workbookViewId="0" topLeftCell="A1">
      <pane xSplit="2" ySplit="8" topLeftCell="Q9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Y16" sqref="Y16"/>
    </sheetView>
  </sheetViews>
  <sheetFormatPr defaultColWidth="9.140625" defaultRowHeight="15" customHeight="1"/>
  <cols>
    <col min="1" max="1" width="6.7109375" style="56" customWidth="1"/>
    <col min="2" max="2" width="34.7109375" style="55" customWidth="1"/>
    <col min="3" max="22" width="9.7109375" style="55" customWidth="1"/>
    <col min="23" max="16384" width="9.140625" style="55" customWidth="1"/>
  </cols>
  <sheetData>
    <row r="1" spans="1:23" ht="15" customHeight="1">
      <c r="A1" s="736"/>
      <c r="B1" s="736"/>
      <c r="C1" s="893" t="s">
        <v>972</v>
      </c>
      <c r="D1" s="893"/>
      <c r="E1" s="893"/>
      <c r="F1" s="893"/>
      <c r="G1" s="893"/>
      <c r="H1" s="893"/>
      <c r="I1" s="893"/>
      <c r="J1" s="893"/>
      <c r="K1" s="893"/>
      <c r="L1" s="893"/>
      <c r="M1" s="893" t="s">
        <v>972</v>
      </c>
      <c r="N1" s="893"/>
      <c r="O1" s="893"/>
      <c r="P1" s="893"/>
      <c r="Q1" s="893"/>
      <c r="R1" s="893"/>
      <c r="S1" s="893"/>
      <c r="T1" s="893"/>
      <c r="U1" s="893"/>
      <c r="V1" s="893"/>
      <c r="W1" s="736"/>
    </row>
    <row r="2" spans="1:23" ht="15" customHeight="1">
      <c r="A2" s="737"/>
      <c r="B2" s="737"/>
      <c r="C2" s="894" t="s">
        <v>930</v>
      </c>
      <c r="D2" s="894"/>
      <c r="E2" s="894"/>
      <c r="F2" s="894"/>
      <c r="G2" s="894"/>
      <c r="H2" s="894"/>
      <c r="I2" s="894"/>
      <c r="J2" s="894"/>
      <c r="K2" s="894"/>
      <c r="L2" s="894"/>
      <c r="M2" s="894" t="s">
        <v>930</v>
      </c>
      <c r="N2" s="894"/>
      <c r="O2" s="894"/>
      <c r="P2" s="894"/>
      <c r="Q2" s="894"/>
      <c r="R2" s="894"/>
      <c r="S2" s="894"/>
      <c r="T2" s="894"/>
      <c r="U2" s="894"/>
      <c r="V2" s="894"/>
      <c r="W2" s="737"/>
    </row>
    <row r="4" spans="12:22" ht="15" customHeight="1">
      <c r="L4" s="57" t="s">
        <v>674</v>
      </c>
      <c r="V4" s="57" t="s">
        <v>674</v>
      </c>
    </row>
    <row r="5" ht="9" customHeight="1" thickBot="1"/>
    <row r="6" spans="1:22" ht="15.75" customHeight="1" thickTop="1">
      <c r="A6" s="907" t="s">
        <v>600</v>
      </c>
      <c r="B6" s="910" t="s">
        <v>16</v>
      </c>
      <c r="C6" s="898" t="s">
        <v>973</v>
      </c>
      <c r="D6" s="899"/>
      <c r="E6" s="899"/>
      <c r="F6" s="899"/>
      <c r="G6" s="899"/>
      <c r="H6" s="899"/>
      <c r="I6" s="899"/>
      <c r="J6" s="899"/>
      <c r="K6" s="900"/>
      <c r="L6" s="895" t="s">
        <v>503</v>
      </c>
      <c r="M6" s="898" t="s">
        <v>1126</v>
      </c>
      <c r="N6" s="899"/>
      <c r="O6" s="899"/>
      <c r="P6" s="899"/>
      <c r="Q6" s="899"/>
      <c r="R6" s="899"/>
      <c r="S6" s="899"/>
      <c r="T6" s="899"/>
      <c r="U6" s="900"/>
      <c r="V6" s="895" t="s">
        <v>503</v>
      </c>
    </row>
    <row r="7" spans="1:22" ht="15.75" customHeight="1">
      <c r="A7" s="908"/>
      <c r="B7" s="911"/>
      <c r="C7" s="901" t="s">
        <v>572</v>
      </c>
      <c r="D7" s="902"/>
      <c r="E7" s="903"/>
      <c r="F7" s="904" t="s">
        <v>675</v>
      </c>
      <c r="G7" s="902"/>
      <c r="H7" s="903"/>
      <c r="I7" s="904" t="s">
        <v>574</v>
      </c>
      <c r="J7" s="903"/>
      <c r="K7" s="58" t="s">
        <v>676</v>
      </c>
      <c r="L7" s="896"/>
      <c r="M7" s="901" t="s">
        <v>572</v>
      </c>
      <c r="N7" s="902"/>
      <c r="O7" s="903"/>
      <c r="P7" s="904" t="s">
        <v>675</v>
      </c>
      <c r="Q7" s="902"/>
      <c r="R7" s="903"/>
      <c r="S7" s="904" t="s">
        <v>574</v>
      </c>
      <c r="T7" s="903"/>
      <c r="U7" s="58" t="s">
        <v>676</v>
      </c>
      <c r="V7" s="896"/>
    </row>
    <row r="8" spans="1:22" ht="15.75" customHeight="1" thickBot="1">
      <c r="A8" s="909"/>
      <c r="B8" s="912"/>
      <c r="C8" s="59" t="s">
        <v>500</v>
      </c>
      <c r="D8" s="60" t="s">
        <v>501</v>
      </c>
      <c r="E8" s="61" t="s">
        <v>502</v>
      </c>
      <c r="F8" s="62" t="s">
        <v>500</v>
      </c>
      <c r="G8" s="60" t="s">
        <v>501</v>
      </c>
      <c r="H8" s="61" t="s">
        <v>502</v>
      </c>
      <c r="I8" s="62" t="s">
        <v>500</v>
      </c>
      <c r="J8" s="63" t="s">
        <v>677</v>
      </c>
      <c r="K8" s="58"/>
      <c r="L8" s="897"/>
      <c r="M8" s="59" t="s">
        <v>500</v>
      </c>
      <c r="N8" s="60" t="s">
        <v>501</v>
      </c>
      <c r="O8" s="61" t="s">
        <v>502</v>
      </c>
      <c r="P8" s="62" t="s">
        <v>500</v>
      </c>
      <c r="Q8" s="60" t="s">
        <v>501</v>
      </c>
      <c r="R8" s="61" t="s">
        <v>502</v>
      </c>
      <c r="S8" s="62" t="s">
        <v>500</v>
      </c>
      <c r="T8" s="63" t="s">
        <v>677</v>
      </c>
      <c r="U8" s="58"/>
      <c r="V8" s="897"/>
    </row>
    <row r="9" spans="1:22" ht="18" customHeight="1">
      <c r="A9" s="64" t="s">
        <v>578</v>
      </c>
      <c r="B9" s="65" t="s">
        <v>675</v>
      </c>
      <c r="C9" s="66"/>
      <c r="D9" s="67"/>
      <c r="E9" s="68"/>
      <c r="F9" s="466">
        <f>142+8</f>
        <v>150</v>
      </c>
      <c r="G9" s="67"/>
      <c r="H9" s="68">
        <v>27</v>
      </c>
      <c r="I9" s="466"/>
      <c r="J9" s="467"/>
      <c r="K9" s="468"/>
      <c r="L9" s="69">
        <f>SUM(C9:K9)</f>
        <v>177</v>
      </c>
      <c r="M9" s="66"/>
      <c r="N9" s="67"/>
      <c r="O9" s="68"/>
      <c r="P9" s="466">
        <f>142+8</f>
        <v>150</v>
      </c>
      <c r="Q9" s="67"/>
      <c r="R9" s="68">
        <v>27</v>
      </c>
      <c r="S9" s="466"/>
      <c r="T9" s="467"/>
      <c r="U9" s="468"/>
      <c r="V9" s="69">
        <f>SUM(M9:U9)</f>
        <v>177</v>
      </c>
    </row>
    <row r="10" spans="1:22" ht="18" customHeight="1">
      <c r="A10" s="64" t="s">
        <v>579</v>
      </c>
      <c r="B10" s="65" t="s">
        <v>572</v>
      </c>
      <c r="C10" s="628">
        <v>7</v>
      </c>
      <c r="D10" s="70"/>
      <c r="E10" s="71"/>
      <c r="F10" s="72"/>
      <c r="G10" s="70"/>
      <c r="H10" s="71"/>
      <c r="I10" s="72"/>
      <c r="J10" s="469"/>
      <c r="K10" s="687">
        <v>5</v>
      </c>
      <c r="L10" s="73">
        <f>SUM(C10:K10)</f>
        <v>12</v>
      </c>
      <c r="M10" s="628">
        <v>7</v>
      </c>
      <c r="N10" s="70"/>
      <c r="O10" s="71"/>
      <c r="P10" s="72"/>
      <c r="Q10" s="70"/>
      <c r="R10" s="71"/>
      <c r="S10" s="72"/>
      <c r="T10" s="469"/>
      <c r="U10" s="687">
        <v>7</v>
      </c>
      <c r="V10" s="73">
        <f>SUM(M10:U10)</f>
        <v>14</v>
      </c>
    </row>
    <row r="11" spans="1:22" ht="18" customHeight="1">
      <c r="A11" s="76" t="s">
        <v>580</v>
      </c>
      <c r="B11" s="77" t="s">
        <v>679</v>
      </c>
      <c r="C11" s="177"/>
      <c r="D11" s="178"/>
      <c r="E11" s="179"/>
      <c r="F11" s="180"/>
      <c r="G11" s="178"/>
      <c r="H11" s="179"/>
      <c r="I11" s="72">
        <v>179</v>
      </c>
      <c r="J11" s="181"/>
      <c r="K11" s="687">
        <v>21</v>
      </c>
      <c r="L11" s="73">
        <f aca="true" t="shared" si="0" ref="L11:L20">SUM(C11:K11)</f>
        <v>200</v>
      </c>
      <c r="M11" s="177"/>
      <c r="N11" s="178"/>
      <c r="O11" s="179"/>
      <c r="P11" s="180"/>
      <c r="Q11" s="178"/>
      <c r="R11" s="179"/>
      <c r="S11" s="72">
        <f>179+2</f>
        <v>181</v>
      </c>
      <c r="T11" s="181"/>
      <c r="U11" s="687">
        <v>20</v>
      </c>
      <c r="V11" s="73">
        <f aca="true" t="shared" si="1" ref="V11:V20">SUM(M11:U11)</f>
        <v>201</v>
      </c>
    </row>
    <row r="12" spans="1:22" ht="18" customHeight="1">
      <c r="A12" s="76" t="s">
        <v>581</v>
      </c>
      <c r="B12" s="78" t="s">
        <v>680</v>
      </c>
      <c r="C12" s="171"/>
      <c r="D12" s="172"/>
      <c r="E12" s="173"/>
      <c r="F12" s="174"/>
      <c r="G12" s="172"/>
      <c r="H12" s="173"/>
      <c r="I12" s="72">
        <v>231.2</v>
      </c>
      <c r="J12" s="181"/>
      <c r="K12" s="687">
        <v>7</v>
      </c>
      <c r="L12" s="73">
        <f t="shared" si="0"/>
        <v>238.2</v>
      </c>
      <c r="M12" s="171"/>
      <c r="N12" s="172"/>
      <c r="O12" s="173"/>
      <c r="P12" s="174"/>
      <c r="Q12" s="172"/>
      <c r="R12" s="173"/>
      <c r="S12" s="72">
        <v>231.2</v>
      </c>
      <c r="T12" s="181"/>
      <c r="U12" s="687">
        <v>7</v>
      </c>
      <c r="V12" s="73">
        <f t="shared" si="1"/>
        <v>238.2</v>
      </c>
    </row>
    <row r="13" spans="1:22" s="54" customFormat="1" ht="18" customHeight="1">
      <c r="A13" s="76" t="s">
        <v>582</v>
      </c>
      <c r="B13" s="74" t="s">
        <v>681</v>
      </c>
      <c r="C13" s="171"/>
      <c r="D13" s="172"/>
      <c r="E13" s="173"/>
      <c r="F13" s="174"/>
      <c r="G13" s="172"/>
      <c r="H13" s="173"/>
      <c r="I13" s="72">
        <v>114</v>
      </c>
      <c r="J13" s="181"/>
      <c r="K13" s="687">
        <v>75</v>
      </c>
      <c r="L13" s="73">
        <f t="shared" si="0"/>
        <v>189</v>
      </c>
      <c r="M13" s="171"/>
      <c r="N13" s="172"/>
      <c r="O13" s="173"/>
      <c r="P13" s="174"/>
      <c r="Q13" s="172"/>
      <c r="R13" s="173"/>
      <c r="S13" s="72">
        <v>114</v>
      </c>
      <c r="T13" s="181"/>
      <c r="U13" s="687">
        <v>25</v>
      </c>
      <c r="V13" s="73">
        <f t="shared" si="1"/>
        <v>139</v>
      </c>
    </row>
    <row r="14" spans="1:22" ht="18" customHeight="1">
      <c r="A14" s="75" t="s">
        <v>911</v>
      </c>
      <c r="B14" s="79" t="s">
        <v>682</v>
      </c>
      <c r="C14" s="182"/>
      <c r="D14" s="183"/>
      <c r="E14" s="184"/>
      <c r="F14" s="185"/>
      <c r="G14" s="183"/>
      <c r="H14" s="184"/>
      <c r="I14" s="688">
        <v>7</v>
      </c>
      <c r="J14" s="190"/>
      <c r="K14" s="689"/>
      <c r="L14" s="73">
        <f t="shared" si="0"/>
        <v>7</v>
      </c>
      <c r="M14" s="182"/>
      <c r="N14" s="183"/>
      <c r="O14" s="184"/>
      <c r="P14" s="185"/>
      <c r="Q14" s="183"/>
      <c r="R14" s="184"/>
      <c r="S14" s="688">
        <f>7+1</f>
        <v>8</v>
      </c>
      <c r="T14" s="190"/>
      <c r="U14" s="691">
        <v>0</v>
      </c>
      <c r="V14" s="73">
        <f t="shared" si="1"/>
        <v>8</v>
      </c>
    </row>
    <row r="15" spans="1:22" ht="18" customHeight="1">
      <c r="A15" s="75" t="s">
        <v>912</v>
      </c>
      <c r="B15" s="79" t="s">
        <v>683</v>
      </c>
      <c r="C15" s="182"/>
      <c r="D15" s="183"/>
      <c r="E15" s="184"/>
      <c r="F15" s="185"/>
      <c r="G15" s="183"/>
      <c r="H15" s="184"/>
      <c r="I15" s="189"/>
      <c r="J15" s="690">
        <v>11.25</v>
      </c>
      <c r="K15" s="691">
        <v>1</v>
      </c>
      <c r="L15" s="73">
        <f t="shared" si="0"/>
        <v>12.25</v>
      </c>
      <c r="M15" s="182"/>
      <c r="N15" s="183"/>
      <c r="O15" s="184"/>
      <c r="P15" s="185"/>
      <c r="Q15" s="183"/>
      <c r="R15" s="184"/>
      <c r="S15" s="189"/>
      <c r="T15" s="690">
        <v>11.25</v>
      </c>
      <c r="U15" s="691">
        <v>2</v>
      </c>
      <c r="V15" s="73">
        <f t="shared" si="1"/>
        <v>13.25</v>
      </c>
    </row>
    <row r="16" spans="1:22" ht="18" customHeight="1">
      <c r="A16" s="75" t="s">
        <v>913</v>
      </c>
      <c r="B16" s="79" t="s">
        <v>684</v>
      </c>
      <c r="C16" s="186"/>
      <c r="D16" s="187"/>
      <c r="E16" s="188"/>
      <c r="F16" s="189"/>
      <c r="G16" s="187"/>
      <c r="H16" s="188"/>
      <c r="I16" s="688">
        <v>14.25</v>
      </c>
      <c r="J16" s="190"/>
      <c r="K16" s="691">
        <v>2</v>
      </c>
      <c r="L16" s="73">
        <f t="shared" si="0"/>
        <v>16.25</v>
      </c>
      <c r="M16" s="186"/>
      <c r="N16" s="187"/>
      <c r="O16" s="188"/>
      <c r="P16" s="189"/>
      <c r="Q16" s="187"/>
      <c r="R16" s="188"/>
      <c r="S16" s="688">
        <v>14.25</v>
      </c>
      <c r="T16" s="190"/>
      <c r="U16" s="691">
        <v>3</v>
      </c>
      <c r="V16" s="73">
        <f t="shared" si="1"/>
        <v>17.25</v>
      </c>
    </row>
    <row r="17" spans="1:22" ht="18" customHeight="1">
      <c r="A17" s="471" t="s">
        <v>914</v>
      </c>
      <c r="B17" s="470" t="s">
        <v>678</v>
      </c>
      <c r="C17" s="472"/>
      <c r="D17" s="473"/>
      <c r="E17" s="474"/>
      <c r="F17" s="475"/>
      <c r="G17" s="473"/>
      <c r="H17" s="474"/>
      <c r="I17" s="692">
        <v>14.5</v>
      </c>
      <c r="J17" s="693"/>
      <c r="K17" s="694">
        <v>2</v>
      </c>
      <c r="L17" s="73">
        <f t="shared" si="0"/>
        <v>16.5</v>
      </c>
      <c r="M17" s="472"/>
      <c r="N17" s="473"/>
      <c r="O17" s="474"/>
      <c r="P17" s="475"/>
      <c r="Q17" s="473"/>
      <c r="R17" s="474"/>
      <c r="S17" s="692">
        <v>14.5</v>
      </c>
      <c r="T17" s="693"/>
      <c r="U17" s="694">
        <v>4</v>
      </c>
      <c r="V17" s="73">
        <f t="shared" si="1"/>
        <v>18.5</v>
      </c>
    </row>
    <row r="18" spans="1:22" ht="18" customHeight="1">
      <c r="A18" s="75" t="s">
        <v>915</v>
      </c>
      <c r="B18" s="81" t="s">
        <v>685</v>
      </c>
      <c r="C18" s="194"/>
      <c r="D18" s="195"/>
      <c r="E18" s="175"/>
      <c r="F18" s="196"/>
      <c r="G18" s="195"/>
      <c r="H18" s="195"/>
      <c r="I18" s="692">
        <v>125</v>
      </c>
      <c r="J18" s="176"/>
      <c r="K18" s="694">
        <v>12</v>
      </c>
      <c r="L18" s="73">
        <f t="shared" si="0"/>
        <v>137</v>
      </c>
      <c r="M18" s="194"/>
      <c r="N18" s="195"/>
      <c r="O18" s="175"/>
      <c r="P18" s="196"/>
      <c r="Q18" s="195"/>
      <c r="R18" s="195"/>
      <c r="S18" s="692">
        <v>125</v>
      </c>
      <c r="T18" s="176"/>
      <c r="U18" s="694">
        <v>17</v>
      </c>
      <c r="V18" s="73">
        <f t="shared" si="1"/>
        <v>142</v>
      </c>
    </row>
    <row r="19" spans="1:22" ht="18" customHeight="1">
      <c r="A19" s="75" t="s">
        <v>916</v>
      </c>
      <c r="B19" s="80" t="s">
        <v>686</v>
      </c>
      <c r="C19" s="197"/>
      <c r="D19" s="198"/>
      <c r="E19" s="191"/>
      <c r="F19" s="193"/>
      <c r="G19" s="191"/>
      <c r="H19" s="192"/>
      <c r="I19" s="695">
        <v>122</v>
      </c>
      <c r="J19" s="479"/>
      <c r="K19" s="482">
        <v>16</v>
      </c>
      <c r="L19" s="73">
        <f t="shared" si="0"/>
        <v>138</v>
      </c>
      <c r="M19" s="197"/>
      <c r="N19" s="198"/>
      <c r="O19" s="191"/>
      <c r="P19" s="193"/>
      <c r="Q19" s="191"/>
      <c r="R19" s="192"/>
      <c r="S19" s="695">
        <v>122</v>
      </c>
      <c r="T19" s="479"/>
      <c r="U19" s="482">
        <v>16</v>
      </c>
      <c r="V19" s="73">
        <f t="shared" si="1"/>
        <v>138</v>
      </c>
    </row>
    <row r="20" spans="1:22" ht="18" customHeight="1" thickBot="1">
      <c r="A20" s="76" t="s">
        <v>595</v>
      </c>
      <c r="B20" s="82" t="s">
        <v>687</v>
      </c>
      <c r="C20" s="199"/>
      <c r="D20" s="200"/>
      <c r="E20" s="201"/>
      <c r="F20" s="202"/>
      <c r="G20" s="201"/>
      <c r="H20" s="203"/>
      <c r="I20" s="480">
        <f>SUM(I14:I17,I18,I19)</f>
        <v>282.75</v>
      </c>
      <c r="J20" s="481">
        <f>SUM(J14:J17,J18,J19)</f>
        <v>11.25</v>
      </c>
      <c r="K20" s="483">
        <f>SUM(K14:K17,K18,K19)</f>
        <v>33</v>
      </c>
      <c r="L20" s="73">
        <f t="shared" si="0"/>
        <v>327</v>
      </c>
      <c r="M20" s="199"/>
      <c r="N20" s="200"/>
      <c r="O20" s="201"/>
      <c r="P20" s="202"/>
      <c r="Q20" s="201"/>
      <c r="R20" s="203"/>
      <c r="S20" s="480">
        <f>SUM(S14:S17,S18,S19)</f>
        <v>283.75</v>
      </c>
      <c r="T20" s="481">
        <f>SUM(T14:T17,T18,T19)</f>
        <v>11.25</v>
      </c>
      <c r="U20" s="483">
        <f>SUM(U14:U17,U18,U19)</f>
        <v>42</v>
      </c>
      <c r="V20" s="73">
        <f t="shared" si="1"/>
        <v>337</v>
      </c>
    </row>
    <row r="21" spans="1:22" s="54" customFormat="1" ht="21" customHeight="1" thickBot="1">
      <c r="A21" s="905" t="s">
        <v>688</v>
      </c>
      <c r="B21" s="906"/>
      <c r="C21" s="476">
        <f>C10</f>
        <v>7</v>
      </c>
      <c r="D21" s="83">
        <f>D10</f>
        <v>0</v>
      </c>
      <c r="E21" s="477">
        <f>E10</f>
        <v>0</v>
      </c>
      <c r="F21" s="478">
        <f>F9</f>
        <v>150</v>
      </c>
      <c r="G21" s="83">
        <f>G9</f>
        <v>0</v>
      </c>
      <c r="H21" s="477">
        <f>H9</f>
        <v>27</v>
      </c>
      <c r="I21" s="478">
        <f>SUM(I11:I13,I20,)</f>
        <v>806.95</v>
      </c>
      <c r="J21" s="84">
        <f>SUM(J11:J13,J20,)</f>
        <v>11.25</v>
      </c>
      <c r="K21" s="85">
        <f>SUM(K9:K13,K20,)</f>
        <v>141</v>
      </c>
      <c r="L21" s="86">
        <f>SUM(L9:L17,L11:L13,L20,)</f>
        <v>1822.4</v>
      </c>
      <c r="M21" s="716">
        <f>M10</f>
        <v>7</v>
      </c>
      <c r="N21" s="83">
        <f>N10</f>
        <v>0</v>
      </c>
      <c r="O21" s="477">
        <f>O10</f>
        <v>0</v>
      </c>
      <c r="P21" s="478">
        <f>P9</f>
        <v>150</v>
      </c>
      <c r="Q21" s="83">
        <f>Q9</f>
        <v>0</v>
      </c>
      <c r="R21" s="477">
        <f>R9</f>
        <v>27</v>
      </c>
      <c r="S21" s="478">
        <f>SUM(S11:S13,S20,)</f>
        <v>809.95</v>
      </c>
      <c r="T21" s="84">
        <f>SUM(T11:T13,T20,)</f>
        <v>11.25</v>
      </c>
      <c r="U21" s="85">
        <f>SUM(U9:U13,U20,)</f>
        <v>101</v>
      </c>
      <c r="V21" s="86">
        <f>SUM(V9:V13,V20,)</f>
        <v>1106.2</v>
      </c>
    </row>
    <row r="22" spans="2:22" ht="15" customHeight="1" thickTop="1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spans="1:22" ht="15" customHeight="1">
      <c r="A23" s="89"/>
      <c r="B23" s="89"/>
      <c r="C23" s="91"/>
      <c r="D23" s="87"/>
      <c r="E23" s="87"/>
      <c r="F23" s="87"/>
      <c r="G23" s="87"/>
      <c r="H23" s="90"/>
      <c r="I23" s="92"/>
      <c r="J23" s="90"/>
      <c r="K23" s="90"/>
      <c r="L23" s="90"/>
      <c r="M23" s="91"/>
      <c r="N23" s="87"/>
      <c r="O23" s="87"/>
      <c r="P23" s="87"/>
      <c r="Q23" s="87"/>
      <c r="R23" s="90"/>
      <c r="S23" s="92"/>
      <c r="T23" s="90"/>
      <c r="U23" s="90"/>
      <c r="V23" s="90"/>
    </row>
    <row r="24" spans="2:22" ht="15" customHeight="1">
      <c r="B24" s="88"/>
      <c r="C24" s="87"/>
      <c r="D24" s="87"/>
      <c r="E24" s="87"/>
      <c r="F24" s="87"/>
      <c r="G24" s="87"/>
      <c r="H24" s="90"/>
      <c r="I24" s="90"/>
      <c r="J24" s="90"/>
      <c r="K24" s="90"/>
      <c r="L24" s="90"/>
      <c r="M24" s="87"/>
      <c r="N24" s="87"/>
      <c r="O24" s="87"/>
      <c r="P24" s="87"/>
      <c r="Q24" s="87"/>
      <c r="R24" s="90"/>
      <c r="S24" s="90"/>
      <c r="T24" s="90"/>
      <c r="U24" s="90"/>
      <c r="V24" s="90"/>
    </row>
    <row r="25" spans="2:22" ht="15" customHeight="1">
      <c r="B25" s="88"/>
      <c r="D25" s="87"/>
      <c r="E25" s="87"/>
      <c r="F25" s="87"/>
      <c r="G25" s="87"/>
      <c r="H25" s="90"/>
      <c r="I25" s="90"/>
      <c r="J25" s="90"/>
      <c r="K25" s="90"/>
      <c r="L25" s="90"/>
      <c r="N25" s="87"/>
      <c r="O25" s="87"/>
      <c r="P25" s="87"/>
      <c r="Q25" s="87"/>
      <c r="R25" s="90"/>
      <c r="S25" s="90"/>
      <c r="T25" s="90"/>
      <c r="U25" s="90"/>
      <c r="V25" s="90"/>
    </row>
    <row r="26" spans="2:22" ht="15" customHeight="1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2:22" ht="15" customHeight="1">
      <c r="B27" s="88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spans="2:22" ht="15" customHeight="1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2:22" ht="15" customHeight="1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2:22" ht="15" customHeight="1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</row>
    <row r="31" spans="2:22" ht="15" customHeight="1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</row>
    <row r="32" spans="2:22" ht="15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</row>
    <row r="33" spans="2:22" ht="15" customHeight="1">
      <c r="B33" s="88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</row>
    <row r="34" spans="2:22" ht="15" customHeight="1">
      <c r="B34" s="88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</row>
    <row r="35" spans="2:22" ht="15" customHeight="1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</row>
    <row r="36" spans="2:22" ht="15" customHeight="1">
      <c r="B36" s="88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</row>
    <row r="37" spans="2:22" ht="15" customHeight="1">
      <c r="B37" s="88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</row>
    <row r="38" spans="2:22" ht="15" customHeight="1"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</row>
    <row r="39" spans="2:22" ht="15" customHeight="1">
      <c r="B39" s="88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</row>
    <row r="40" spans="2:22" ht="15" customHeight="1">
      <c r="B40" s="88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</row>
    <row r="41" spans="2:22" ht="1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2" spans="2:22" ht="15" customHeight="1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2:22" ht="15" customHeight="1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7" ht="15" customHeight="1">
      <c r="B47" s="54"/>
    </row>
    <row r="48" ht="15" customHeight="1">
      <c r="B48" s="54"/>
    </row>
    <row r="49" ht="15" customHeight="1">
      <c r="B49" s="54"/>
    </row>
    <row r="51" ht="15" customHeight="1">
      <c r="B51" s="54"/>
    </row>
    <row r="56" ht="15" customHeight="1">
      <c r="B56" s="54"/>
    </row>
    <row r="64" ht="15" customHeight="1">
      <c r="B64" s="54"/>
    </row>
    <row r="65" ht="15" customHeight="1">
      <c r="B65" s="54"/>
    </row>
    <row r="69" ht="15" customHeight="1">
      <c r="B69" s="54"/>
    </row>
    <row r="70" ht="15" customHeight="1">
      <c r="B70" s="54"/>
    </row>
    <row r="71" ht="15" customHeight="1">
      <c r="B71" s="54"/>
    </row>
    <row r="72" ht="15" customHeight="1">
      <c r="B72" s="54"/>
    </row>
    <row r="77" ht="15" customHeight="1">
      <c r="B77" s="54"/>
    </row>
    <row r="83" ht="15" customHeight="1">
      <c r="B83" s="54"/>
    </row>
    <row r="85" ht="15" customHeight="1">
      <c r="B85" s="54"/>
    </row>
  </sheetData>
  <sheetProtection/>
  <mergeCells count="17">
    <mergeCell ref="A21:B21"/>
    <mergeCell ref="C7:E7"/>
    <mergeCell ref="F7:H7"/>
    <mergeCell ref="I7:J7"/>
    <mergeCell ref="A6:A8"/>
    <mergeCell ref="B6:B8"/>
    <mergeCell ref="C6:K6"/>
    <mergeCell ref="C1:L1"/>
    <mergeCell ref="C2:L2"/>
    <mergeCell ref="L6:L8"/>
    <mergeCell ref="M6:U6"/>
    <mergeCell ref="V6:V8"/>
    <mergeCell ref="M7:O7"/>
    <mergeCell ref="P7:R7"/>
    <mergeCell ref="S7:T7"/>
    <mergeCell ref="M1:V1"/>
    <mergeCell ref="M2:V2"/>
  </mergeCells>
  <printOptions horizontalCentered="1"/>
  <pageMargins left="0.3937007874015748" right="0.3937007874015748" top="0.7874015748031497" bottom="0.984251968503937" header="0.3937007874015748" footer="0.5905511811023623"/>
  <pageSetup horizontalDpi="300" verticalDpi="300" orientation="portrait" paperSize="9" scale="60" r:id="rId1"/>
  <headerFooter alignWithMargins="0">
    <oddHeader xml:space="preserve">&amp;R&amp;"Times New Roman,Normál"&amp;10 13. számú melléklet   </oddHeader>
    <oddFooter>&amp;L&amp;"Times New Roman,Normál"&amp;10&amp;F&amp;R&amp;"Times New Roman,Normál"&amp;10&amp;P</oddFooter>
  </headerFooter>
  <colBreaks count="1" manualBreakCount="1">
    <brk id="12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8"/>
  <sheetViews>
    <sheetView workbookViewId="0" topLeftCell="A1">
      <pane xSplit="3" ySplit="8" topLeftCell="P84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P89" sqref="P89"/>
    </sheetView>
  </sheetViews>
  <sheetFormatPr defaultColWidth="9.140625" defaultRowHeight="15"/>
  <cols>
    <col min="1" max="1" width="7.7109375" style="253" customWidth="1"/>
    <col min="2" max="2" width="9.7109375" style="253" customWidth="1"/>
    <col min="3" max="3" width="39.7109375" style="253" customWidth="1"/>
    <col min="4" max="4" width="9.8515625" style="358" bestFit="1" customWidth="1"/>
    <col min="5" max="6" width="9.140625" style="358" customWidth="1"/>
    <col min="7" max="7" width="9.8515625" style="359" bestFit="1" customWidth="1"/>
    <col min="8" max="10" width="9.140625" style="358" customWidth="1"/>
    <col min="11" max="11" width="9.140625" style="359" customWidth="1"/>
    <col min="12" max="13" width="9.8515625" style="358" bestFit="1" customWidth="1"/>
    <col min="14" max="15" width="9.140625" style="358" customWidth="1"/>
    <col min="16" max="16" width="9.8515625" style="359" bestFit="1" customWidth="1"/>
    <col min="17" max="19" width="9.140625" style="358" customWidth="1"/>
    <col min="20" max="20" width="9.140625" style="359" customWidth="1"/>
    <col min="21" max="21" width="9.8515625" style="358" bestFit="1" customWidth="1"/>
    <col min="22" max="16384" width="9.140625" style="253" customWidth="1"/>
  </cols>
  <sheetData>
    <row r="1" spans="1:23" ht="15">
      <c r="A1" s="719"/>
      <c r="B1" s="719"/>
      <c r="C1" s="719"/>
      <c r="D1" s="719" t="s">
        <v>970</v>
      </c>
      <c r="E1" s="719"/>
      <c r="F1" s="719"/>
      <c r="G1" s="719"/>
      <c r="H1" s="719"/>
      <c r="I1" s="719"/>
      <c r="J1" s="719"/>
      <c r="K1" s="719"/>
      <c r="L1" s="719"/>
      <c r="M1" s="789" t="s">
        <v>970</v>
      </c>
      <c r="N1" s="789"/>
      <c r="O1" s="789"/>
      <c r="P1" s="789"/>
      <c r="Q1" s="789"/>
      <c r="R1" s="789"/>
      <c r="S1" s="789"/>
      <c r="T1" s="789"/>
      <c r="U1" s="789"/>
      <c r="V1" s="719"/>
      <c r="W1" s="719"/>
    </row>
    <row r="2" spans="1:23" ht="15">
      <c r="A2" s="720"/>
      <c r="B2" s="720"/>
      <c r="C2" s="720"/>
      <c r="D2" s="790" t="s">
        <v>571</v>
      </c>
      <c r="E2" s="790"/>
      <c r="F2" s="790"/>
      <c r="G2" s="790"/>
      <c r="H2" s="790"/>
      <c r="I2" s="790"/>
      <c r="J2" s="790"/>
      <c r="K2" s="790"/>
      <c r="L2" s="790"/>
      <c r="M2" s="790" t="s">
        <v>571</v>
      </c>
      <c r="N2" s="790"/>
      <c r="O2" s="790"/>
      <c r="P2" s="790"/>
      <c r="Q2" s="790"/>
      <c r="R2" s="790"/>
      <c r="S2" s="790"/>
      <c r="T2" s="790"/>
      <c r="U2" s="790"/>
      <c r="V2" s="720"/>
      <c r="W2" s="720"/>
    </row>
    <row r="3" ht="15.75" thickBot="1"/>
    <row r="4" spans="1:21" ht="25.5" customHeight="1">
      <c r="A4" s="805" t="s">
        <v>504</v>
      </c>
      <c r="B4" s="808" t="s">
        <v>505</v>
      </c>
      <c r="C4" s="811" t="s">
        <v>16</v>
      </c>
      <c r="D4" s="794" t="s">
        <v>968</v>
      </c>
      <c r="E4" s="795"/>
      <c r="F4" s="795"/>
      <c r="G4" s="795"/>
      <c r="H4" s="795"/>
      <c r="I4" s="795"/>
      <c r="J4" s="795"/>
      <c r="K4" s="795"/>
      <c r="L4" s="796" t="s">
        <v>601</v>
      </c>
      <c r="M4" s="794" t="s">
        <v>1123</v>
      </c>
      <c r="N4" s="795"/>
      <c r="O4" s="795"/>
      <c r="P4" s="795"/>
      <c r="Q4" s="795"/>
      <c r="R4" s="795"/>
      <c r="S4" s="795"/>
      <c r="T4" s="795"/>
      <c r="U4" s="796" t="s">
        <v>601</v>
      </c>
    </row>
    <row r="5" spans="1:21" ht="15" customHeight="1">
      <c r="A5" s="806"/>
      <c r="B5" s="809"/>
      <c r="C5" s="812"/>
      <c r="D5" s="799" t="s">
        <v>572</v>
      </c>
      <c r="E5" s="800"/>
      <c r="F5" s="801"/>
      <c r="G5" s="791" t="s">
        <v>503</v>
      </c>
      <c r="H5" s="800" t="s">
        <v>675</v>
      </c>
      <c r="I5" s="800"/>
      <c r="J5" s="801"/>
      <c r="K5" s="802" t="s">
        <v>503</v>
      </c>
      <c r="L5" s="797"/>
      <c r="M5" s="799" t="s">
        <v>572</v>
      </c>
      <c r="N5" s="800"/>
      <c r="O5" s="801"/>
      <c r="P5" s="791" t="s">
        <v>503</v>
      </c>
      <c r="Q5" s="800" t="s">
        <v>675</v>
      </c>
      <c r="R5" s="800"/>
      <c r="S5" s="801"/>
      <c r="T5" s="802" t="s">
        <v>503</v>
      </c>
      <c r="U5" s="797"/>
    </row>
    <row r="6" spans="1:21" ht="15" customHeight="1">
      <c r="A6" s="806"/>
      <c r="B6" s="809"/>
      <c r="C6" s="812"/>
      <c r="D6" s="285"/>
      <c r="E6" s="286"/>
      <c r="F6" s="287"/>
      <c r="G6" s="792"/>
      <c r="H6" s="285"/>
      <c r="I6" s="286"/>
      <c r="J6" s="287"/>
      <c r="K6" s="803"/>
      <c r="L6" s="797"/>
      <c r="M6" s="285"/>
      <c r="N6" s="286"/>
      <c r="O6" s="287"/>
      <c r="P6" s="792"/>
      <c r="Q6" s="285"/>
      <c r="R6" s="286"/>
      <c r="S6" s="287"/>
      <c r="T6" s="803"/>
      <c r="U6" s="797"/>
    </row>
    <row r="7" spans="1:21" ht="15" customHeight="1" thickBot="1">
      <c r="A7" s="807"/>
      <c r="B7" s="810"/>
      <c r="C7" s="813"/>
      <c r="D7" s="289" t="s">
        <v>500</v>
      </c>
      <c r="E7" s="289" t="s">
        <v>769</v>
      </c>
      <c r="F7" s="289" t="s">
        <v>502</v>
      </c>
      <c r="G7" s="793"/>
      <c r="H7" s="289" t="s">
        <v>500</v>
      </c>
      <c r="I7" s="289" t="s">
        <v>769</v>
      </c>
      <c r="J7" s="289" t="s">
        <v>502</v>
      </c>
      <c r="K7" s="804"/>
      <c r="L7" s="798"/>
      <c r="M7" s="289" t="s">
        <v>500</v>
      </c>
      <c r="N7" s="289" t="s">
        <v>769</v>
      </c>
      <c r="O7" s="289" t="s">
        <v>502</v>
      </c>
      <c r="P7" s="793"/>
      <c r="Q7" s="289" t="s">
        <v>500</v>
      </c>
      <c r="R7" s="289" t="s">
        <v>769</v>
      </c>
      <c r="S7" s="289" t="s">
        <v>502</v>
      </c>
      <c r="T7" s="804"/>
      <c r="U7" s="798"/>
    </row>
    <row r="8" spans="1:21" ht="15">
      <c r="A8" s="13" t="s">
        <v>5</v>
      </c>
      <c r="B8" s="5"/>
      <c r="C8" s="18"/>
      <c r="D8" s="360"/>
      <c r="E8" s="361"/>
      <c r="F8" s="361"/>
      <c r="G8" s="362"/>
      <c r="H8" s="363"/>
      <c r="I8" s="361"/>
      <c r="J8" s="361"/>
      <c r="K8" s="364"/>
      <c r="L8" s="365"/>
      <c r="M8" s="360"/>
      <c r="N8" s="361"/>
      <c r="O8" s="361"/>
      <c r="P8" s="362"/>
      <c r="Q8" s="363"/>
      <c r="R8" s="361"/>
      <c r="S8" s="361"/>
      <c r="T8" s="364"/>
      <c r="U8" s="365"/>
    </row>
    <row r="9" spans="1:21" ht="15">
      <c r="A9" s="704" t="s">
        <v>403</v>
      </c>
      <c r="B9" s="705" t="s">
        <v>161</v>
      </c>
      <c r="C9" s="19" t="s">
        <v>538</v>
      </c>
      <c r="D9" s="295">
        <v>1019752</v>
      </c>
      <c r="E9" s="296">
        <v>0</v>
      </c>
      <c r="F9" s="296">
        <v>0</v>
      </c>
      <c r="G9" s="303">
        <v>1019752</v>
      </c>
      <c r="H9" s="366">
        <v>0</v>
      </c>
      <c r="I9" s="296">
        <v>0</v>
      </c>
      <c r="J9" s="296">
        <v>0</v>
      </c>
      <c r="K9" s="367">
        <v>0</v>
      </c>
      <c r="L9" s="365">
        <v>1019752</v>
      </c>
      <c r="M9" s="295">
        <v>1024435</v>
      </c>
      <c r="N9" s="296">
        <v>0</v>
      </c>
      <c r="O9" s="296">
        <v>0</v>
      </c>
      <c r="P9" s="303">
        <v>1024435</v>
      </c>
      <c r="Q9" s="366">
        <v>0</v>
      </c>
      <c r="R9" s="296">
        <v>0</v>
      </c>
      <c r="S9" s="296">
        <v>0</v>
      </c>
      <c r="T9" s="367">
        <v>0</v>
      </c>
      <c r="U9" s="365">
        <v>1024435</v>
      </c>
    </row>
    <row r="10" spans="1:21" ht="15">
      <c r="A10" s="704" t="s">
        <v>404</v>
      </c>
      <c r="B10" s="705" t="s">
        <v>162</v>
      </c>
      <c r="C10" s="19" t="s">
        <v>539</v>
      </c>
      <c r="D10" s="295">
        <v>942201</v>
      </c>
      <c r="E10" s="296">
        <v>0</v>
      </c>
      <c r="F10" s="296">
        <v>0</v>
      </c>
      <c r="G10" s="303">
        <v>942201</v>
      </c>
      <c r="H10" s="366">
        <v>0</v>
      </c>
      <c r="I10" s="296">
        <v>0</v>
      </c>
      <c r="J10" s="296">
        <v>0</v>
      </c>
      <c r="K10" s="367">
        <v>0</v>
      </c>
      <c r="L10" s="365">
        <v>942201</v>
      </c>
      <c r="M10" s="295">
        <v>938138</v>
      </c>
      <c r="N10" s="296">
        <v>0</v>
      </c>
      <c r="O10" s="296">
        <v>0</v>
      </c>
      <c r="P10" s="303">
        <v>938138</v>
      </c>
      <c r="Q10" s="366">
        <v>0</v>
      </c>
      <c r="R10" s="296">
        <v>0</v>
      </c>
      <c r="S10" s="296">
        <v>0</v>
      </c>
      <c r="T10" s="367">
        <v>0</v>
      </c>
      <c r="U10" s="365">
        <v>938138</v>
      </c>
    </row>
    <row r="11" spans="1:21" ht="15">
      <c r="A11" s="704" t="s">
        <v>405</v>
      </c>
      <c r="B11" s="705" t="s">
        <v>163</v>
      </c>
      <c r="C11" s="19" t="s">
        <v>540</v>
      </c>
      <c r="D11" s="295">
        <v>899588</v>
      </c>
      <c r="E11" s="296">
        <v>0</v>
      </c>
      <c r="F11" s="296">
        <v>0</v>
      </c>
      <c r="G11" s="303">
        <v>899588</v>
      </c>
      <c r="H11" s="366">
        <v>0</v>
      </c>
      <c r="I11" s="296">
        <v>0</v>
      </c>
      <c r="J11" s="296">
        <v>0</v>
      </c>
      <c r="K11" s="367">
        <v>0</v>
      </c>
      <c r="L11" s="365">
        <v>899588</v>
      </c>
      <c r="M11" s="295">
        <v>962175</v>
      </c>
      <c r="N11" s="296">
        <v>0</v>
      </c>
      <c r="O11" s="296">
        <v>0</v>
      </c>
      <c r="P11" s="303">
        <v>962175</v>
      </c>
      <c r="Q11" s="366">
        <v>0</v>
      </c>
      <c r="R11" s="296">
        <v>0</v>
      </c>
      <c r="S11" s="296">
        <v>0</v>
      </c>
      <c r="T11" s="367">
        <v>0</v>
      </c>
      <c r="U11" s="365">
        <v>962175</v>
      </c>
    </row>
    <row r="12" spans="1:21" ht="15">
      <c r="A12" s="704" t="s">
        <v>406</v>
      </c>
      <c r="B12" s="705" t="s">
        <v>164</v>
      </c>
      <c r="C12" s="19" t="s">
        <v>541</v>
      </c>
      <c r="D12" s="295">
        <v>74732</v>
      </c>
      <c r="E12" s="296">
        <v>0</v>
      </c>
      <c r="F12" s="296">
        <v>0</v>
      </c>
      <c r="G12" s="303">
        <v>74732</v>
      </c>
      <c r="H12" s="366">
        <v>0</v>
      </c>
      <c r="I12" s="296">
        <v>0</v>
      </c>
      <c r="J12" s="296">
        <v>0</v>
      </c>
      <c r="K12" s="367">
        <v>0</v>
      </c>
      <c r="L12" s="365">
        <v>74732</v>
      </c>
      <c r="M12" s="295">
        <v>78209</v>
      </c>
      <c r="N12" s="296">
        <v>0</v>
      </c>
      <c r="O12" s="296">
        <v>0</v>
      </c>
      <c r="P12" s="303">
        <v>78209</v>
      </c>
      <c r="Q12" s="366">
        <v>0</v>
      </c>
      <c r="R12" s="296">
        <v>0</v>
      </c>
      <c r="S12" s="296">
        <v>0</v>
      </c>
      <c r="T12" s="367">
        <v>0</v>
      </c>
      <c r="U12" s="365">
        <v>78209</v>
      </c>
    </row>
    <row r="13" spans="1:21" ht="16.5" customHeight="1">
      <c r="A13" s="704" t="s">
        <v>407</v>
      </c>
      <c r="B13" s="705" t="s">
        <v>165</v>
      </c>
      <c r="C13" s="456" t="s">
        <v>1008</v>
      </c>
      <c r="D13" s="295">
        <v>0</v>
      </c>
      <c r="E13" s="296">
        <v>0</v>
      </c>
      <c r="F13" s="296">
        <v>0</v>
      </c>
      <c r="G13" s="303">
        <v>0</v>
      </c>
      <c r="H13" s="366">
        <v>0</v>
      </c>
      <c r="I13" s="296">
        <v>0</v>
      </c>
      <c r="J13" s="296">
        <v>0</v>
      </c>
      <c r="K13" s="367">
        <v>0</v>
      </c>
      <c r="L13" s="365">
        <v>0</v>
      </c>
      <c r="M13" s="295">
        <v>62324</v>
      </c>
      <c r="N13" s="296">
        <v>0</v>
      </c>
      <c r="O13" s="296">
        <v>0</v>
      </c>
      <c r="P13" s="303">
        <v>62324</v>
      </c>
      <c r="Q13" s="366">
        <v>0</v>
      </c>
      <c r="R13" s="296">
        <v>0</v>
      </c>
      <c r="S13" s="296">
        <v>0</v>
      </c>
      <c r="T13" s="367">
        <v>0</v>
      </c>
      <c r="U13" s="365">
        <v>62324</v>
      </c>
    </row>
    <row r="14" spans="1:21" ht="15.75" thickBot="1">
      <c r="A14" s="709" t="s">
        <v>408</v>
      </c>
      <c r="B14" s="710" t="s">
        <v>166</v>
      </c>
      <c r="C14" s="634" t="s">
        <v>1009</v>
      </c>
      <c r="D14" s="295">
        <v>0</v>
      </c>
      <c r="E14" s="296">
        <v>0</v>
      </c>
      <c r="F14" s="298">
        <v>0</v>
      </c>
      <c r="G14" s="303">
        <v>0</v>
      </c>
      <c r="H14" s="366">
        <v>0</v>
      </c>
      <c r="I14" s="298">
        <v>0</v>
      </c>
      <c r="J14" s="298">
        <v>0</v>
      </c>
      <c r="K14" s="368">
        <v>0</v>
      </c>
      <c r="L14" s="365">
        <v>0</v>
      </c>
      <c r="M14" s="295">
        <v>0</v>
      </c>
      <c r="N14" s="296">
        <v>0</v>
      </c>
      <c r="O14" s="296">
        <v>0</v>
      </c>
      <c r="P14" s="303">
        <v>0</v>
      </c>
      <c r="Q14" s="366">
        <v>0</v>
      </c>
      <c r="R14" s="296">
        <v>0</v>
      </c>
      <c r="S14" s="296">
        <v>0</v>
      </c>
      <c r="T14" s="368">
        <v>0</v>
      </c>
      <c r="U14" s="365">
        <v>0</v>
      </c>
    </row>
    <row r="15" spans="1:21" ht="15" customHeight="1" thickBot="1">
      <c r="A15" s="721" t="s">
        <v>409</v>
      </c>
      <c r="B15" s="721"/>
      <c r="C15" s="42" t="s">
        <v>542</v>
      </c>
      <c r="D15" s="299">
        <v>2936273</v>
      </c>
      <c r="E15" s="300">
        <v>0</v>
      </c>
      <c r="F15" s="300">
        <v>0</v>
      </c>
      <c r="G15" s="301">
        <v>2936273</v>
      </c>
      <c r="H15" s="369">
        <v>0</v>
      </c>
      <c r="I15" s="300">
        <v>0</v>
      </c>
      <c r="J15" s="300">
        <v>0</v>
      </c>
      <c r="K15" s="370">
        <v>0</v>
      </c>
      <c r="L15" s="371">
        <v>2936273</v>
      </c>
      <c r="M15" s="299">
        <v>3065281</v>
      </c>
      <c r="N15" s="300">
        <v>0</v>
      </c>
      <c r="O15" s="300">
        <v>0</v>
      </c>
      <c r="P15" s="301">
        <v>3065281</v>
      </c>
      <c r="Q15" s="369">
        <v>0</v>
      </c>
      <c r="R15" s="300">
        <v>0</v>
      </c>
      <c r="S15" s="300">
        <v>0</v>
      </c>
      <c r="T15" s="370">
        <v>0</v>
      </c>
      <c r="U15" s="371">
        <v>3065281</v>
      </c>
    </row>
    <row r="16" spans="1:21" ht="15">
      <c r="A16" s="704" t="s">
        <v>410</v>
      </c>
      <c r="B16" s="705" t="s">
        <v>114</v>
      </c>
      <c r="C16" s="19" t="s">
        <v>373</v>
      </c>
      <c r="D16" s="295">
        <v>0</v>
      </c>
      <c r="E16" s="296">
        <v>0</v>
      </c>
      <c r="F16" s="296">
        <v>0</v>
      </c>
      <c r="G16" s="303">
        <v>0</v>
      </c>
      <c r="H16" s="366">
        <v>0</v>
      </c>
      <c r="I16" s="296">
        <v>0</v>
      </c>
      <c r="J16" s="296">
        <v>0</v>
      </c>
      <c r="K16" s="367">
        <v>0</v>
      </c>
      <c r="L16" s="365">
        <v>0</v>
      </c>
      <c r="M16" s="295">
        <v>92245</v>
      </c>
      <c r="N16" s="296">
        <v>0</v>
      </c>
      <c r="O16" s="296">
        <v>0</v>
      </c>
      <c r="P16" s="303">
        <v>92245</v>
      </c>
      <c r="Q16" s="366">
        <v>0</v>
      </c>
      <c r="R16" s="296">
        <v>0</v>
      </c>
      <c r="S16" s="296">
        <v>0</v>
      </c>
      <c r="T16" s="367">
        <v>0</v>
      </c>
      <c r="U16" s="365">
        <v>92245</v>
      </c>
    </row>
    <row r="17" spans="1:21" ht="15">
      <c r="A17" s="704" t="s">
        <v>411</v>
      </c>
      <c r="B17" s="705" t="s">
        <v>115</v>
      </c>
      <c r="C17" s="19" t="s">
        <v>543</v>
      </c>
      <c r="D17" s="295">
        <v>0</v>
      </c>
      <c r="E17" s="296">
        <v>0</v>
      </c>
      <c r="F17" s="296">
        <v>0</v>
      </c>
      <c r="G17" s="303">
        <v>0</v>
      </c>
      <c r="H17" s="366">
        <v>0</v>
      </c>
      <c r="I17" s="296">
        <v>0</v>
      </c>
      <c r="J17" s="296">
        <v>0</v>
      </c>
      <c r="K17" s="367">
        <v>0</v>
      </c>
      <c r="L17" s="365">
        <v>0</v>
      </c>
      <c r="M17" s="295">
        <v>0</v>
      </c>
      <c r="N17" s="296">
        <v>0</v>
      </c>
      <c r="O17" s="296">
        <v>0</v>
      </c>
      <c r="P17" s="303">
        <v>0</v>
      </c>
      <c r="Q17" s="366">
        <v>0</v>
      </c>
      <c r="R17" s="296">
        <v>0</v>
      </c>
      <c r="S17" s="296">
        <v>0</v>
      </c>
      <c r="T17" s="367">
        <v>0</v>
      </c>
      <c r="U17" s="365">
        <v>0</v>
      </c>
    </row>
    <row r="18" spans="1:21" ht="15" customHeight="1">
      <c r="A18" s="704" t="s">
        <v>412</v>
      </c>
      <c r="B18" s="705" t="s">
        <v>116</v>
      </c>
      <c r="C18" s="19" t="s">
        <v>544</v>
      </c>
      <c r="D18" s="295">
        <v>0</v>
      </c>
      <c r="E18" s="296">
        <v>0</v>
      </c>
      <c r="F18" s="296">
        <v>0</v>
      </c>
      <c r="G18" s="303">
        <v>0</v>
      </c>
      <c r="H18" s="366">
        <v>0</v>
      </c>
      <c r="I18" s="296">
        <v>0</v>
      </c>
      <c r="J18" s="296">
        <v>0</v>
      </c>
      <c r="K18" s="367">
        <v>0</v>
      </c>
      <c r="L18" s="365">
        <v>0</v>
      </c>
      <c r="M18" s="295">
        <v>10000</v>
      </c>
      <c r="N18" s="296">
        <v>0</v>
      </c>
      <c r="O18" s="296">
        <v>0</v>
      </c>
      <c r="P18" s="303">
        <v>10000</v>
      </c>
      <c r="Q18" s="366">
        <v>0</v>
      </c>
      <c r="R18" s="296">
        <v>0</v>
      </c>
      <c r="S18" s="296">
        <v>0</v>
      </c>
      <c r="T18" s="367">
        <v>0</v>
      </c>
      <c r="U18" s="365">
        <v>10000</v>
      </c>
    </row>
    <row r="19" spans="1:21" ht="15" customHeight="1">
      <c r="A19" s="704" t="s">
        <v>413</v>
      </c>
      <c r="B19" s="705" t="s">
        <v>117</v>
      </c>
      <c r="C19" s="19" t="s">
        <v>545</v>
      </c>
      <c r="D19" s="295">
        <v>0</v>
      </c>
      <c r="E19" s="296">
        <v>0</v>
      </c>
      <c r="F19" s="296">
        <v>0</v>
      </c>
      <c r="G19" s="303">
        <v>0</v>
      </c>
      <c r="H19" s="366">
        <v>0</v>
      </c>
      <c r="I19" s="296">
        <v>0</v>
      </c>
      <c r="J19" s="296">
        <v>0</v>
      </c>
      <c r="K19" s="367">
        <v>0</v>
      </c>
      <c r="L19" s="365">
        <v>0</v>
      </c>
      <c r="M19" s="295">
        <v>0</v>
      </c>
      <c r="N19" s="296">
        <v>0</v>
      </c>
      <c r="O19" s="296">
        <v>0</v>
      </c>
      <c r="P19" s="303">
        <v>0</v>
      </c>
      <c r="Q19" s="366">
        <v>0</v>
      </c>
      <c r="R19" s="296">
        <v>0</v>
      </c>
      <c r="S19" s="296">
        <v>0</v>
      </c>
      <c r="T19" s="367">
        <v>0</v>
      </c>
      <c r="U19" s="365">
        <v>0</v>
      </c>
    </row>
    <row r="20" spans="1:21" ht="15.75" thickBot="1">
      <c r="A20" s="709" t="s">
        <v>414</v>
      </c>
      <c r="B20" s="710" t="s">
        <v>118</v>
      </c>
      <c r="C20" s="20" t="s">
        <v>546</v>
      </c>
      <c r="D20" s="295">
        <v>2446</v>
      </c>
      <c r="E20" s="296">
        <v>44437</v>
      </c>
      <c r="F20" s="298">
        <v>0</v>
      </c>
      <c r="G20" s="305">
        <v>46883</v>
      </c>
      <c r="H20" s="366">
        <v>0</v>
      </c>
      <c r="I20" s="298">
        <v>0</v>
      </c>
      <c r="J20" s="298">
        <v>0</v>
      </c>
      <c r="K20" s="368">
        <v>0</v>
      </c>
      <c r="L20" s="375">
        <v>46883</v>
      </c>
      <c r="M20" s="295">
        <v>5734</v>
      </c>
      <c r="N20" s="296">
        <v>44437</v>
      </c>
      <c r="O20" s="296">
        <v>0</v>
      </c>
      <c r="P20" s="305">
        <v>50171</v>
      </c>
      <c r="Q20" s="366">
        <v>0</v>
      </c>
      <c r="R20" s="296">
        <v>0</v>
      </c>
      <c r="S20" s="296">
        <v>0</v>
      </c>
      <c r="T20" s="368">
        <v>0</v>
      </c>
      <c r="U20" s="375">
        <v>50171</v>
      </c>
    </row>
    <row r="21" spans="1:21" ht="18" customHeight="1" thickBot="1">
      <c r="A21" s="711" t="s">
        <v>415</v>
      </c>
      <c r="B21" s="712"/>
      <c r="C21" s="258" t="s">
        <v>547</v>
      </c>
      <c r="D21" s="306">
        <v>2938719</v>
      </c>
      <c r="E21" s="307">
        <v>44437</v>
      </c>
      <c r="F21" s="307">
        <v>0</v>
      </c>
      <c r="G21" s="308">
        <v>2983156</v>
      </c>
      <c r="H21" s="376">
        <v>0</v>
      </c>
      <c r="I21" s="307">
        <v>0</v>
      </c>
      <c r="J21" s="307">
        <v>0</v>
      </c>
      <c r="K21" s="377">
        <v>0</v>
      </c>
      <c r="L21" s="378">
        <v>2983156</v>
      </c>
      <c r="M21" s="306">
        <v>3173260</v>
      </c>
      <c r="N21" s="307">
        <v>44437</v>
      </c>
      <c r="O21" s="307">
        <v>0</v>
      </c>
      <c r="P21" s="308">
        <v>3217697</v>
      </c>
      <c r="Q21" s="376">
        <v>0</v>
      </c>
      <c r="R21" s="307">
        <v>0</v>
      </c>
      <c r="S21" s="307">
        <v>0</v>
      </c>
      <c r="T21" s="377">
        <v>0</v>
      </c>
      <c r="U21" s="378">
        <v>3217697</v>
      </c>
    </row>
    <row r="22" spans="1:21" ht="15">
      <c r="A22" s="13" t="s">
        <v>6</v>
      </c>
      <c r="B22" s="702"/>
      <c r="C22" s="23"/>
      <c r="D22" s="291"/>
      <c r="E22" s="292"/>
      <c r="F22" s="292"/>
      <c r="G22" s="294"/>
      <c r="H22" s="372"/>
      <c r="I22" s="292"/>
      <c r="J22" s="292"/>
      <c r="K22" s="373"/>
      <c r="L22" s="374"/>
      <c r="M22" s="291"/>
      <c r="N22" s="292"/>
      <c r="O22" s="292"/>
      <c r="P22" s="294"/>
      <c r="Q22" s="372"/>
      <c r="R22" s="292"/>
      <c r="S22" s="292"/>
      <c r="T22" s="373"/>
      <c r="U22" s="374"/>
    </row>
    <row r="23" spans="1:21" ht="15">
      <c r="A23" s="704" t="s">
        <v>416</v>
      </c>
      <c r="B23" s="705" t="s">
        <v>119</v>
      </c>
      <c r="C23" s="19" t="s">
        <v>374</v>
      </c>
      <c r="D23" s="295">
        <v>0</v>
      </c>
      <c r="E23" s="296">
        <v>0</v>
      </c>
      <c r="F23" s="296">
        <v>0</v>
      </c>
      <c r="G23" s="303">
        <v>0</v>
      </c>
      <c r="H23" s="366">
        <v>0</v>
      </c>
      <c r="I23" s="296">
        <v>0</v>
      </c>
      <c r="J23" s="296">
        <v>0</v>
      </c>
      <c r="K23" s="367">
        <v>0</v>
      </c>
      <c r="L23" s="365">
        <v>0</v>
      </c>
      <c r="M23" s="295">
        <v>155631</v>
      </c>
      <c r="N23" s="296">
        <v>0</v>
      </c>
      <c r="O23" s="296">
        <v>0</v>
      </c>
      <c r="P23" s="303">
        <v>155631</v>
      </c>
      <c r="Q23" s="366">
        <v>0</v>
      </c>
      <c r="R23" s="296">
        <v>0</v>
      </c>
      <c r="S23" s="296">
        <v>0</v>
      </c>
      <c r="T23" s="367">
        <v>0</v>
      </c>
      <c r="U23" s="365">
        <v>155631</v>
      </c>
    </row>
    <row r="24" spans="1:21" ht="15">
      <c r="A24" s="704" t="s">
        <v>417</v>
      </c>
      <c r="B24" s="705" t="s">
        <v>120</v>
      </c>
      <c r="C24" s="19" t="s">
        <v>548</v>
      </c>
      <c r="D24" s="295">
        <v>0</v>
      </c>
      <c r="E24" s="296">
        <v>0</v>
      </c>
      <c r="F24" s="296">
        <v>0</v>
      </c>
      <c r="G24" s="303">
        <v>0</v>
      </c>
      <c r="H24" s="366">
        <v>0</v>
      </c>
      <c r="I24" s="296">
        <v>0</v>
      </c>
      <c r="J24" s="296">
        <v>0</v>
      </c>
      <c r="K24" s="367">
        <v>0</v>
      </c>
      <c r="L24" s="365">
        <v>0</v>
      </c>
      <c r="M24" s="295">
        <v>0</v>
      </c>
      <c r="N24" s="296">
        <v>0</v>
      </c>
      <c r="O24" s="296">
        <v>0</v>
      </c>
      <c r="P24" s="303">
        <v>0</v>
      </c>
      <c r="Q24" s="366">
        <v>0</v>
      </c>
      <c r="R24" s="296">
        <v>0</v>
      </c>
      <c r="S24" s="296">
        <v>0</v>
      </c>
      <c r="T24" s="367">
        <v>0</v>
      </c>
      <c r="U24" s="365">
        <v>0</v>
      </c>
    </row>
    <row r="25" spans="1:21" ht="15" customHeight="1">
      <c r="A25" s="704" t="s">
        <v>418</v>
      </c>
      <c r="B25" s="705" t="s">
        <v>121</v>
      </c>
      <c r="C25" s="19" t="s">
        <v>549</v>
      </c>
      <c r="D25" s="295">
        <v>0</v>
      </c>
      <c r="E25" s="296">
        <v>0</v>
      </c>
      <c r="F25" s="296">
        <v>0</v>
      </c>
      <c r="G25" s="303">
        <v>0</v>
      </c>
      <c r="H25" s="366">
        <v>0</v>
      </c>
      <c r="I25" s="296">
        <v>0</v>
      </c>
      <c r="J25" s="296">
        <v>0</v>
      </c>
      <c r="K25" s="367">
        <v>0</v>
      </c>
      <c r="L25" s="365">
        <v>0</v>
      </c>
      <c r="M25" s="295">
        <v>0</v>
      </c>
      <c r="N25" s="296">
        <v>0</v>
      </c>
      <c r="O25" s="296">
        <v>0</v>
      </c>
      <c r="P25" s="303">
        <v>0</v>
      </c>
      <c r="Q25" s="366">
        <v>0</v>
      </c>
      <c r="R25" s="296">
        <v>0</v>
      </c>
      <c r="S25" s="296">
        <v>0</v>
      </c>
      <c r="T25" s="367">
        <v>0</v>
      </c>
      <c r="U25" s="365">
        <v>0</v>
      </c>
    </row>
    <row r="26" spans="1:21" ht="15" customHeight="1">
      <c r="A26" s="704" t="s">
        <v>419</v>
      </c>
      <c r="B26" s="705" t="s">
        <v>122</v>
      </c>
      <c r="C26" s="19" t="s">
        <v>550</v>
      </c>
      <c r="D26" s="295">
        <v>0</v>
      </c>
      <c r="E26" s="296">
        <v>0</v>
      </c>
      <c r="F26" s="296">
        <v>0</v>
      </c>
      <c r="G26" s="303">
        <v>0</v>
      </c>
      <c r="H26" s="366">
        <v>0</v>
      </c>
      <c r="I26" s="296">
        <v>0</v>
      </c>
      <c r="J26" s="296">
        <v>0</v>
      </c>
      <c r="K26" s="367">
        <v>0</v>
      </c>
      <c r="L26" s="365">
        <v>0</v>
      </c>
      <c r="M26" s="295">
        <v>0</v>
      </c>
      <c r="N26" s="296">
        <v>0</v>
      </c>
      <c r="O26" s="296">
        <v>0</v>
      </c>
      <c r="P26" s="303">
        <v>0</v>
      </c>
      <c r="Q26" s="366">
        <v>0</v>
      </c>
      <c r="R26" s="296">
        <v>0</v>
      </c>
      <c r="S26" s="296">
        <v>0</v>
      </c>
      <c r="T26" s="367">
        <v>0</v>
      </c>
      <c r="U26" s="365">
        <v>0</v>
      </c>
    </row>
    <row r="27" spans="1:21" ht="15.75" thickBot="1">
      <c r="A27" s="709" t="s">
        <v>420</v>
      </c>
      <c r="B27" s="710" t="s">
        <v>123</v>
      </c>
      <c r="C27" s="20" t="s">
        <v>551</v>
      </c>
      <c r="D27" s="295">
        <v>195105</v>
      </c>
      <c r="E27" s="296">
        <v>5871</v>
      </c>
      <c r="F27" s="298">
        <v>0</v>
      </c>
      <c r="G27" s="303">
        <v>200976</v>
      </c>
      <c r="H27" s="366">
        <v>0</v>
      </c>
      <c r="I27" s="298">
        <v>0</v>
      </c>
      <c r="J27" s="298">
        <v>0</v>
      </c>
      <c r="K27" s="368">
        <v>0</v>
      </c>
      <c r="L27" s="375">
        <v>200976</v>
      </c>
      <c r="M27" s="295">
        <v>480066</v>
      </c>
      <c r="N27" s="296">
        <v>5871</v>
      </c>
      <c r="O27" s="296">
        <v>0</v>
      </c>
      <c r="P27" s="303">
        <v>485937</v>
      </c>
      <c r="Q27" s="366">
        <v>0</v>
      </c>
      <c r="R27" s="296">
        <v>0</v>
      </c>
      <c r="S27" s="296">
        <v>0</v>
      </c>
      <c r="T27" s="368">
        <v>0</v>
      </c>
      <c r="U27" s="375">
        <v>485937</v>
      </c>
    </row>
    <row r="28" spans="1:21" ht="18" customHeight="1" thickBot="1">
      <c r="A28" s="711" t="s">
        <v>421</v>
      </c>
      <c r="B28" s="712"/>
      <c r="C28" s="258" t="s">
        <v>602</v>
      </c>
      <c r="D28" s="306">
        <v>195105</v>
      </c>
      <c r="E28" s="307">
        <v>5871</v>
      </c>
      <c r="F28" s="307">
        <v>0</v>
      </c>
      <c r="G28" s="308">
        <v>200976</v>
      </c>
      <c r="H28" s="307">
        <v>0</v>
      </c>
      <c r="I28" s="307">
        <v>0</v>
      </c>
      <c r="J28" s="307">
        <v>0</v>
      </c>
      <c r="K28" s="377">
        <v>0</v>
      </c>
      <c r="L28" s="378">
        <v>200976</v>
      </c>
      <c r="M28" s="306">
        <v>635697</v>
      </c>
      <c r="N28" s="307">
        <v>5871</v>
      </c>
      <c r="O28" s="307">
        <v>0</v>
      </c>
      <c r="P28" s="308">
        <v>641568</v>
      </c>
      <c r="Q28" s="307">
        <v>0</v>
      </c>
      <c r="R28" s="307">
        <v>0</v>
      </c>
      <c r="S28" s="307">
        <v>0</v>
      </c>
      <c r="T28" s="377">
        <v>0</v>
      </c>
      <c r="U28" s="378">
        <v>641568</v>
      </c>
    </row>
    <row r="29" spans="1:21" ht="15">
      <c r="A29" s="13" t="s">
        <v>7</v>
      </c>
      <c r="B29" s="702"/>
      <c r="C29" s="23"/>
      <c r="D29" s="291"/>
      <c r="E29" s="292"/>
      <c r="F29" s="292"/>
      <c r="G29" s="294"/>
      <c r="H29" s="372"/>
      <c r="I29" s="292"/>
      <c r="J29" s="292"/>
      <c r="K29" s="373"/>
      <c r="L29" s="374"/>
      <c r="M29" s="291"/>
      <c r="N29" s="292"/>
      <c r="O29" s="292"/>
      <c r="P29" s="294"/>
      <c r="Q29" s="372"/>
      <c r="R29" s="292"/>
      <c r="S29" s="292"/>
      <c r="T29" s="373"/>
      <c r="U29" s="374"/>
    </row>
    <row r="30" spans="1:21" ht="15">
      <c r="A30" s="704" t="s">
        <v>422</v>
      </c>
      <c r="B30" s="705" t="s">
        <v>167</v>
      </c>
      <c r="C30" s="19" t="s">
        <v>375</v>
      </c>
      <c r="D30" s="295">
        <v>0</v>
      </c>
      <c r="E30" s="296">
        <v>0</v>
      </c>
      <c r="F30" s="296">
        <v>0</v>
      </c>
      <c r="G30" s="303">
        <v>0</v>
      </c>
      <c r="H30" s="366">
        <v>0</v>
      </c>
      <c r="I30" s="296">
        <v>0</v>
      </c>
      <c r="J30" s="296">
        <v>0</v>
      </c>
      <c r="K30" s="367">
        <v>0</v>
      </c>
      <c r="L30" s="365">
        <v>0</v>
      </c>
      <c r="M30" s="295">
        <v>0</v>
      </c>
      <c r="N30" s="296">
        <v>0</v>
      </c>
      <c r="O30" s="296">
        <v>0</v>
      </c>
      <c r="P30" s="303">
        <v>0</v>
      </c>
      <c r="Q30" s="366">
        <v>0</v>
      </c>
      <c r="R30" s="296">
        <v>0</v>
      </c>
      <c r="S30" s="296">
        <v>0</v>
      </c>
      <c r="T30" s="367">
        <v>0</v>
      </c>
      <c r="U30" s="365">
        <v>0</v>
      </c>
    </row>
    <row r="31" spans="1:21" ht="15.75" thickBot="1">
      <c r="A31" s="709" t="s">
        <v>423</v>
      </c>
      <c r="B31" s="710" t="s">
        <v>168</v>
      </c>
      <c r="C31" s="20" t="s">
        <v>376</v>
      </c>
      <c r="D31" s="295">
        <v>0</v>
      </c>
      <c r="E31" s="296">
        <v>0</v>
      </c>
      <c r="F31" s="298">
        <v>0</v>
      </c>
      <c r="G31" s="305">
        <v>0</v>
      </c>
      <c r="H31" s="366">
        <v>0</v>
      </c>
      <c r="I31" s="298">
        <v>0</v>
      </c>
      <c r="J31" s="298">
        <v>0</v>
      </c>
      <c r="K31" s="368">
        <v>0</v>
      </c>
      <c r="L31" s="375">
        <v>0</v>
      </c>
      <c r="M31" s="295">
        <v>0</v>
      </c>
      <c r="N31" s="296">
        <v>0</v>
      </c>
      <c r="O31" s="298">
        <v>0</v>
      </c>
      <c r="P31" s="305">
        <v>0</v>
      </c>
      <c r="Q31" s="366">
        <v>0</v>
      </c>
      <c r="R31" s="298">
        <v>0</v>
      </c>
      <c r="S31" s="298">
        <v>0</v>
      </c>
      <c r="T31" s="368">
        <v>0</v>
      </c>
      <c r="U31" s="375">
        <v>0</v>
      </c>
    </row>
    <row r="32" spans="1:21" ht="15" customHeight="1" thickBot="1">
      <c r="A32" s="722" t="s">
        <v>424</v>
      </c>
      <c r="B32" s="721"/>
      <c r="C32" s="42" t="s">
        <v>425</v>
      </c>
      <c r="D32" s="299">
        <v>0</v>
      </c>
      <c r="E32" s="300">
        <v>0</v>
      </c>
      <c r="F32" s="300">
        <v>0</v>
      </c>
      <c r="G32" s="301">
        <v>0</v>
      </c>
      <c r="H32" s="300">
        <v>0</v>
      </c>
      <c r="I32" s="300">
        <v>0</v>
      </c>
      <c r="J32" s="300">
        <v>0</v>
      </c>
      <c r="K32" s="370">
        <v>0</v>
      </c>
      <c r="L32" s="371">
        <v>0</v>
      </c>
      <c r="M32" s="299">
        <v>0</v>
      </c>
      <c r="N32" s="300">
        <v>0</v>
      </c>
      <c r="O32" s="300">
        <v>0</v>
      </c>
      <c r="P32" s="301">
        <v>0</v>
      </c>
      <c r="Q32" s="300">
        <v>0</v>
      </c>
      <c r="R32" s="300">
        <v>0</v>
      </c>
      <c r="S32" s="300">
        <v>0</v>
      </c>
      <c r="T32" s="370">
        <v>0</v>
      </c>
      <c r="U32" s="371">
        <v>0</v>
      </c>
    </row>
    <row r="33" spans="1:21" s="723" customFormat="1" ht="15" customHeight="1" thickBot="1">
      <c r="A33" s="722" t="s">
        <v>426</v>
      </c>
      <c r="B33" s="721" t="s">
        <v>124</v>
      </c>
      <c r="C33" s="42" t="s">
        <v>377</v>
      </c>
      <c r="D33" s="299">
        <v>0</v>
      </c>
      <c r="E33" s="300">
        <v>0</v>
      </c>
      <c r="F33" s="300">
        <v>0</v>
      </c>
      <c r="G33" s="301">
        <v>0</v>
      </c>
      <c r="H33" s="369">
        <v>0</v>
      </c>
      <c r="I33" s="300">
        <v>0</v>
      </c>
      <c r="J33" s="300">
        <v>0</v>
      </c>
      <c r="K33" s="370">
        <v>0</v>
      </c>
      <c r="L33" s="371">
        <v>0</v>
      </c>
      <c r="M33" s="299">
        <v>0</v>
      </c>
      <c r="N33" s="300">
        <v>0</v>
      </c>
      <c r="O33" s="300">
        <v>0</v>
      </c>
      <c r="P33" s="301">
        <v>0</v>
      </c>
      <c r="Q33" s="369">
        <v>0</v>
      </c>
      <c r="R33" s="300">
        <v>0</v>
      </c>
      <c r="S33" s="300">
        <v>0</v>
      </c>
      <c r="T33" s="370">
        <v>0</v>
      </c>
      <c r="U33" s="371">
        <v>0</v>
      </c>
    </row>
    <row r="34" spans="1:21" s="723" customFormat="1" ht="15" customHeight="1" thickBot="1">
      <c r="A34" s="722" t="s">
        <v>427</v>
      </c>
      <c r="B34" s="721" t="s">
        <v>125</v>
      </c>
      <c r="C34" s="42" t="s">
        <v>378</v>
      </c>
      <c r="D34" s="299">
        <v>0</v>
      </c>
      <c r="E34" s="300">
        <v>0</v>
      </c>
      <c r="F34" s="300">
        <v>0</v>
      </c>
      <c r="G34" s="301">
        <v>0</v>
      </c>
      <c r="H34" s="369">
        <v>0</v>
      </c>
      <c r="I34" s="300">
        <v>0</v>
      </c>
      <c r="J34" s="300">
        <v>0</v>
      </c>
      <c r="K34" s="370">
        <v>0</v>
      </c>
      <c r="L34" s="371">
        <v>0</v>
      </c>
      <c r="M34" s="299">
        <v>0</v>
      </c>
      <c r="N34" s="300">
        <v>0</v>
      </c>
      <c r="O34" s="300">
        <v>0</v>
      </c>
      <c r="P34" s="301">
        <v>0</v>
      </c>
      <c r="Q34" s="369">
        <v>0</v>
      </c>
      <c r="R34" s="300">
        <v>0</v>
      </c>
      <c r="S34" s="300">
        <v>0</v>
      </c>
      <c r="T34" s="370">
        <v>0</v>
      </c>
      <c r="U34" s="371">
        <v>0</v>
      </c>
    </row>
    <row r="35" spans="1:21" s="723" customFormat="1" ht="15" customHeight="1" thickBot="1">
      <c r="A35" s="722" t="s">
        <v>428</v>
      </c>
      <c r="B35" s="721" t="s">
        <v>126</v>
      </c>
      <c r="C35" s="42" t="s">
        <v>379</v>
      </c>
      <c r="D35" s="299">
        <v>1180000</v>
      </c>
      <c r="E35" s="300">
        <v>0</v>
      </c>
      <c r="F35" s="300">
        <v>0</v>
      </c>
      <c r="G35" s="301">
        <v>1180000</v>
      </c>
      <c r="H35" s="369">
        <v>0</v>
      </c>
      <c r="I35" s="300">
        <v>0</v>
      </c>
      <c r="J35" s="300">
        <v>0</v>
      </c>
      <c r="K35" s="370">
        <v>0</v>
      </c>
      <c r="L35" s="371">
        <v>1180000</v>
      </c>
      <c r="M35" s="299">
        <v>1180000</v>
      </c>
      <c r="N35" s="300">
        <v>0</v>
      </c>
      <c r="O35" s="300">
        <v>0</v>
      </c>
      <c r="P35" s="301">
        <v>1180000</v>
      </c>
      <c r="Q35" s="369">
        <v>0</v>
      </c>
      <c r="R35" s="300">
        <v>0</v>
      </c>
      <c r="S35" s="300">
        <v>0</v>
      </c>
      <c r="T35" s="370">
        <v>0</v>
      </c>
      <c r="U35" s="371">
        <v>1180000</v>
      </c>
    </row>
    <row r="36" spans="1:21" ht="15">
      <c r="A36" s="724" t="s">
        <v>430</v>
      </c>
      <c r="B36" s="702" t="s">
        <v>169</v>
      </c>
      <c r="C36" s="23" t="s">
        <v>380</v>
      </c>
      <c r="D36" s="291">
        <v>1700000</v>
      </c>
      <c r="E36" s="296">
        <v>0</v>
      </c>
      <c r="F36" s="292">
        <v>0</v>
      </c>
      <c r="G36" s="303">
        <v>1700000</v>
      </c>
      <c r="H36" s="372">
        <v>0</v>
      </c>
      <c r="I36" s="292">
        <v>0</v>
      </c>
      <c r="J36" s="292">
        <v>0</v>
      </c>
      <c r="K36" s="373">
        <v>0</v>
      </c>
      <c r="L36" s="374">
        <v>1700000</v>
      </c>
      <c r="M36" s="291">
        <v>1700000</v>
      </c>
      <c r="N36" s="296">
        <v>0</v>
      </c>
      <c r="O36" s="292">
        <v>0</v>
      </c>
      <c r="P36" s="303">
        <v>1700000</v>
      </c>
      <c r="Q36" s="372">
        <v>0</v>
      </c>
      <c r="R36" s="292">
        <v>0</v>
      </c>
      <c r="S36" s="292">
        <v>0</v>
      </c>
      <c r="T36" s="373">
        <v>0</v>
      </c>
      <c r="U36" s="374">
        <v>1700000</v>
      </c>
    </row>
    <row r="37" spans="1:21" ht="15">
      <c r="A37" s="704" t="s">
        <v>431</v>
      </c>
      <c r="B37" s="705" t="s">
        <v>170</v>
      </c>
      <c r="C37" s="19" t="s">
        <v>381</v>
      </c>
      <c r="D37" s="291">
        <v>0</v>
      </c>
      <c r="E37" s="296">
        <v>0</v>
      </c>
      <c r="F37" s="296">
        <v>0</v>
      </c>
      <c r="G37" s="303">
        <v>0</v>
      </c>
      <c r="H37" s="372">
        <v>0</v>
      </c>
      <c r="I37" s="296">
        <v>0</v>
      </c>
      <c r="J37" s="296">
        <v>0</v>
      </c>
      <c r="K37" s="367">
        <v>0</v>
      </c>
      <c r="L37" s="365">
        <v>0</v>
      </c>
      <c r="M37" s="291">
        <v>0</v>
      </c>
      <c r="N37" s="296">
        <v>0</v>
      </c>
      <c r="O37" s="292">
        <v>0</v>
      </c>
      <c r="P37" s="303">
        <v>0</v>
      </c>
      <c r="Q37" s="372">
        <v>0</v>
      </c>
      <c r="R37" s="292">
        <v>0</v>
      </c>
      <c r="S37" s="292">
        <v>0</v>
      </c>
      <c r="T37" s="367">
        <v>0</v>
      </c>
      <c r="U37" s="365">
        <v>0</v>
      </c>
    </row>
    <row r="38" spans="1:21" ht="15" customHeight="1">
      <c r="A38" s="704" t="s">
        <v>432</v>
      </c>
      <c r="B38" s="705" t="s">
        <v>171</v>
      </c>
      <c r="C38" s="19" t="s">
        <v>382</v>
      </c>
      <c r="D38" s="291">
        <v>0</v>
      </c>
      <c r="E38" s="296">
        <v>0</v>
      </c>
      <c r="F38" s="296">
        <v>0</v>
      </c>
      <c r="G38" s="303">
        <v>0</v>
      </c>
      <c r="H38" s="372">
        <v>0</v>
      </c>
      <c r="I38" s="296">
        <v>0</v>
      </c>
      <c r="J38" s="296">
        <v>0</v>
      </c>
      <c r="K38" s="367">
        <v>0</v>
      </c>
      <c r="L38" s="365">
        <v>0</v>
      </c>
      <c r="M38" s="291">
        <v>0</v>
      </c>
      <c r="N38" s="296">
        <v>0</v>
      </c>
      <c r="O38" s="292">
        <v>0</v>
      </c>
      <c r="P38" s="303">
        <v>0</v>
      </c>
      <c r="Q38" s="372">
        <v>0</v>
      </c>
      <c r="R38" s="292">
        <v>0</v>
      </c>
      <c r="S38" s="292">
        <v>0</v>
      </c>
      <c r="T38" s="367">
        <v>0</v>
      </c>
      <c r="U38" s="365">
        <v>0</v>
      </c>
    </row>
    <row r="39" spans="1:21" ht="15">
      <c r="A39" s="704" t="s">
        <v>433</v>
      </c>
      <c r="B39" s="705" t="s">
        <v>172</v>
      </c>
      <c r="C39" s="19" t="s">
        <v>383</v>
      </c>
      <c r="D39" s="291">
        <v>220000</v>
      </c>
      <c r="E39" s="296">
        <v>0</v>
      </c>
      <c r="F39" s="296">
        <v>0</v>
      </c>
      <c r="G39" s="303">
        <v>220000</v>
      </c>
      <c r="H39" s="372">
        <v>0</v>
      </c>
      <c r="I39" s="296">
        <v>0</v>
      </c>
      <c r="J39" s="296">
        <v>0</v>
      </c>
      <c r="K39" s="367">
        <v>0</v>
      </c>
      <c r="L39" s="365">
        <v>220000</v>
      </c>
      <c r="M39" s="291">
        <v>220000</v>
      </c>
      <c r="N39" s="296">
        <v>0</v>
      </c>
      <c r="O39" s="292">
        <v>0</v>
      </c>
      <c r="P39" s="303">
        <v>220000</v>
      </c>
      <c r="Q39" s="372">
        <v>0</v>
      </c>
      <c r="R39" s="292">
        <v>0</v>
      </c>
      <c r="S39" s="292">
        <v>0</v>
      </c>
      <c r="T39" s="367">
        <v>0</v>
      </c>
      <c r="U39" s="365">
        <v>220000</v>
      </c>
    </row>
    <row r="40" spans="1:21" ht="15.75" thickBot="1">
      <c r="A40" s="709" t="s">
        <v>434</v>
      </c>
      <c r="B40" s="710" t="s">
        <v>173</v>
      </c>
      <c r="C40" s="20" t="s">
        <v>384</v>
      </c>
      <c r="D40" s="291">
        <v>13500</v>
      </c>
      <c r="E40" s="296">
        <v>0</v>
      </c>
      <c r="F40" s="298">
        <v>0</v>
      </c>
      <c r="G40" s="303">
        <v>13500</v>
      </c>
      <c r="H40" s="372">
        <v>0</v>
      </c>
      <c r="I40" s="298">
        <v>0</v>
      </c>
      <c r="J40" s="298">
        <v>0</v>
      </c>
      <c r="K40" s="368">
        <v>0</v>
      </c>
      <c r="L40" s="375">
        <v>13500</v>
      </c>
      <c r="M40" s="291">
        <v>13500</v>
      </c>
      <c r="N40" s="296">
        <v>0</v>
      </c>
      <c r="O40" s="292">
        <v>0</v>
      </c>
      <c r="P40" s="303">
        <v>13500</v>
      </c>
      <c r="Q40" s="372">
        <v>0</v>
      </c>
      <c r="R40" s="292">
        <v>0</v>
      </c>
      <c r="S40" s="292">
        <v>0</v>
      </c>
      <c r="T40" s="368">
        <v>0</v>
      </c>
      <c r="U40" s="375">
        <v>13500</v>
      </c>
    </row>
    <row r="41" spans="1:21" ht="15" customHeight="1" thickBot="1">
      <c r="A41" s="722" t="s">
        <v>429</v>
      </c>
      <c r="B41" s="721"/>
      <c r="C41" s="42" t="s">
        <v>435</v>
      </c>
      <c r="D41" s="299">
        <v>1933500</v>
      </c>
      <c r="E41" s="300">
        <v>0</v>
      </c>
      <c r="F41" s="300">
        <v>0</v>
      </c>
      <c r="G41" s="301">
        <v>1933500</v>
      </c>
      <c r="H41" s="300">
        <v>0</v>
      </c>
      <c r="I41" s="300">
        <v>0</v>
      </c>
      <c r="J41" s="300">
        <v>0</v>
      </c>
      <c r="K41" s="370">
        <v>0</v>
      </c>
      <c r="L41" s="371">
        <v>1933500</v>
      </c>
      <c r="M41" s="299">
        <v>1933500</v>
      </c>
      <c r="N41" s="300">
        <v>0</v>
      </c>
      <c r="O41" s="300">
        <v>0</v>
      </c>
      <c r="P41" s="301">
        <v>1933500</v>
      </c>
      <c r="Q41" s="300">
        <v>0</v>
      </c>
      <c r="R41" s="300">
        <v>0</v>
      </c>
      <c r="S41" s="300">
        <v>0</v>
      </c>
      <c r="T41" s="370">
        <v>0</v>
      </c>
      <c r="U41" s="371">
        <v>1933500</v>
      </c>
    </row>
    <row r="42" spans="1:21" s="723" customFormat="1" ht="15" customHeight="1" thickBot="1">
      <c r="A42" s="722" t="s">
        <v>436</v>
      </c>
      <c r="B42" s="721" t="s">
        <v>127</v>
      </c>
      <c r="C42" s="42" t="s">
        <v>385</v>
      </c>
      <c r="D42" s="299">
        <v>67713</v>
      </c>
      <c r="E42" s="300">
        <v>0</v>
      </c>
      <c r="F42" s="300">
        <v>0</v>
      </c>
      <c r="G42" s="301">
        <v>67713</v>
      </c>
      <c r="H42" s="300">
        <v>1022</v>
      </c>
      <c r="I42" s="300">
        <v>0</v>
      </c>
      <c r="J42" s="300">
        <v>0</v>
      </c>
      <c r="K42" s="370">
        <v>1022</v>
      </c>
      <c r="L42" s="371">
        <v>68735</v>
      </c>
      <c r="M42" s="299">
        <v>67713</v>
      </c>
      <c r="N42" s="300">
        <v>0</v>
      </c>
      <c r="O42" s="300">
        <v>0</v>
      </c>
      <c r="P42" s="301">
        <v>67713</v>
      </c>
      <c r="Q42" s="300">
        <v>1022</v>
      </c>
      <c r="R42" s="300">
        <v>0</v>
      </c>
      <c r="S42" s="300">
        <v>0</v>
      </c>
      <c r="T42" s="370">
        <v>1022</v>
      </c>
      <c r="U42" s="371">
        <v>68735</v>
      </c>
    </row>
    <row r="43" spans="1:21" ht="18" customHeight="1" thickBot="1">
      <c r="A43" s="725" t="s">
        <v>437</v>
      </c>
      <c r="B43" s="726"/>
      <c r="C43" s="22" t="s">
        <v>438</v>
      </c>
      <c r="D43" s="379">
        <v>3181213</v>
      </c>
      <c r="E43" s="380">
        <v>0</v>
      </c>
      <c r="F43" s="380">
        <v>0</v>
      </c>
      <c r="G43" s="381">
        <v>3181213</v>
      </c>
      <c r="H43" s="380">
        <v>1022</v>
      </c>
      <c r="I43" s="380">
        <v>0</v>
      </c>
      <c r="J43" s="380">
        <v>0</v>
      </c>
      <c r="K43" s="382">
        <v>1022</v>
      </c>
      <c r="L43" s="383">
        <v>3182235</v>
      </c>
      <c r="M43" s="379">
        <v>3181213</v>
      </c>
      <c r="N43" s="380">
        <v>0</v>
      </c>
      <c r="O43" s="380">
        <v>0</v>
      </c>
      <c r="P43" s="381">
        <v>3181213</v>
      </c>
      <c r="Q43" s="380">
        <v>1022</v>
      </c>
      <c r="R43" s="380">
        <v>0</v>
      </c>
      <c r="S43" s="380">
        <v>0</v>
      </c>
      <c r="T43" s="382">
        <v>1022</v>
      </c>
      <c r="U43" s="383">
        <v>3182235</v>
      </c>
    </row>
    <row r="44" spans="1:21" ht="15">
      <c r="A44" s="13" t="s">
        <v>8</v>
      </c>
      <c r="B44" s="727"/>
      <c r="C44" s="21"/>
      <c r="D44" s="291"/>
      <c r="E44" s="292"/>
      <c r="F44" s="292"/>
      <c r="G44" s="294"/>
      <c r="H44" s="372"/>
      <c r="I44" s="292"/>
      <c r="J44" s="292"/>
      <c r="K44" s="373"/>
      <c r="L44" s="374"/>
      <c r="M44" s="291"/>
      <c r="N44" s="292"/>
      <c r="O44" s="292"/>
      <c r="P44" s="294"/>
      <c r="Q44" s="372"/>
      <c r="R44" s="292"/>
      <c r="S44" s="292"/>
      <c r="T44" s="373"/>
      <c r="U44" s="374"/>
    </row>
    <row r="45" spans="1:21" ht="15">
      <c r="A45" s="704" t="s">
        <v>439</v>
      </c>
      <c r="B45" s="705" t="s">
        <v>174</v>
      </c>
      <c r="C45" s="19" t="s">
        <v>936</v>
      </c>
      <c r="D45" s="295">
        <v>0</v>
      </c>
      <c r="E45" s="296">
        <v>0</v>
      </c>
      <c r="F45" s="296">
        <v>0</v>
      </c>
      <c r="G45" s="303">
        <v>0</v>
      </c>
      <c r="H45" s="366">
        <v>0</v>
      </c>
      <c r="I45" s="296">
        <v>0</v>
      </c>
      <c r="J45" s="296">
        <v>0</v>
      </c>
      <c r="K45" s="367">
        <v>0</v>
      </c>
      <c r="L45" s="365">
        <v>0</v>
      </c>
      <c r="M45" s="295">
        <v>0</v>
      </c>
      <c r="N45" s="296">
        <v>0</v>
      </c>
      <c r="O45" s="296">
        <v>0</v>
      </c>
      <c r="P45" s="303">
        <v>0</v>
      </c>
      <c r="Q45" s="366">
        <v>0</v>
      </c>
      <c r="R45" s="296">
        <v>0</v>
      </c>
      <c r="S45" s="296">
        <v>0</v>
      </c>
      <c r="T45" s="367">
        <v>0</v>
      </c>
      <c r="U45" s="365">
        <v>0</v>
      </c>
    </row>
    <row r="46" spans="1:21" ht="15">
      <c r="A46" s="704" t="s">
        <v>440</v>
      </c>
      <c r="B46" s="705" t="s">
        <v>175</v>
      </c>
      <c r="C46" s="19" t="s">
        <v>386</v>
      </c>
      <c r="D46" s="295">
        <v>0</v>
      </c>
      <c r="E46" s="296">
        <v>4456</v>
      </c>
      <c r="F46" s="296">
        <v>0</v>
      </c>
      <c r="G46" s="303">
        <v>4456</v>
      </c>
      <c r="H46" s="366">
        <v>3250</v>
      </c>
      <c r="I46" s="296">
        <v>0</v>
      </c>
      <c r="J46" s="296">
        <v>0</v>
      </c>
      <c r="K46" s="367">
        <v>3250</v>
      </c>
      <c r="L46" s="365">
        <v>7706</v>
      </c>
      <c r="M46" s="295">
        <v>319842</v>
      </c>
      <c r="N46" s="296">
        <v>4456</v>
      </c>
      <c r="O46" s="296">
        <v>0</v>
      </c>
      <c r="P46" s="303">
        <v>324298</v>
      </c>
      <c r="Q46" s="366">
        <v>3250</v>
      </c>
      <c r="R46" s="296">
        <v>0</v>
      </c>
      <c r="S46" s="296">
        <v>0</v>
      </c>
      <c r="T46" s="367">
        <v>3250</v>
      </c>
      <c r="U46" s="365">
        <v>327548</v>
      </c>
    </row>
    <row r="47" spans="1:21" ht="15">
      <c r="A47" s="704" t="s">
        <v>441</v>
      </c>
      <c r="B47" s="705" t="s">
        <v>176</v>
      </c>
      <c r="C47" s="19" t="s">
        <v>387</v>
      </c>
      <c r="D47" s="295">
        <v>92714</v>
      </c>
      <c r="E47" s="296">
        <v>0</v>
      </c>
      <c r="F47" s="296">
        <v>0</v>
      </c>
      <c r="G47" s="303">
        <v>92714</v>
      </c>
      <c r="H47" s="366">
        <v>4360</v>
      </c>
      <c r="I47" s="296">
        <v>0</v>
      </c>
      <c r="J47" s="296">
        <v>0</v>
      </c>
      <c r="K47" s="367">
        <v>4360</v>
      </c>
      <c r="L47" s="365">
        <v>97074</v>
      </c>
      <c r="M47" s="295">
        <v>92714</v>
      </c>
      <c r="N47" s="296">
        <v>0</v>
      </c>
      <c r="O47" s="296">
        <v>0</v>
      </c>
      <c r="P47" s="303">
        <v>92714</v>
      </c>
      <c r="Q47" s="366">
        <v>4360</v>
      </c>
      <c r="R47" s="296">
        <v>0</v>
      </c>
      <c r="S47" s="296">
        <v>0</v>
      </c>
      <c r="T47" s="367">
        <v>4360</v>
      </c>
      <c r="U47" s="365">
        <v>97074</v>
      </c>
    </row>
    <row r="48" spans="1:21" ht="15">
      <c r="A48" s="704" t="s">
        <v>442</v>
      </c>
      <c r="B48" s="705" t="s">
        <v>177</v>
      </c>
      <c r="C48" s="19" t="s">
        <v>388</v>
      </c>
      <c r="D48" s="295">
        <v>315730</v>
      </c>
      <c r="E48" s="296">
        <v>0</v>
      </c>
      <c r="F48" s="296">
        <v>0</v>
      </c>
      <c r="G48" s="303">
        <v>315730</v>
      </c>
      <c r="H48" s="366">
        <v>0</v>
      </c>
      <c r="I48" s="296">
        <v>0</v>
      </c>
      <c r="J48" s="296">
        <v>0</v>
      </c>
      <c r="K48" s="367">
        <v>0</v>
      </c>
      <c r="L48" s="365">
        <v>315730</v>
      </c>
      <c r="M48" s="295">
        <v>337411</v>
      </c>
      <c r="N48" s="296">
        <v>0</v>
      </c>
      <c r="O48" s="296">
        <v>0</v>
      </c>
      <c r="P48" s="303">
        <v>337411</v>
      </c>
      <c r="Q48" s="366">
        <v>0</v>
      </c>
      <c r="R48" s="296">
        <v>0</v>
      </c>
      <c r="S48" s="296">
        <v>0</v>
      </c>
      <c r="T48" s="367">
        <v>0</v>
      </c>
      <c r="U48" s="365">
        <v>337411</v>
      </c>
    </row>
    <row r="49" spans="1:21" ht="15">
      <c r="A49" s="704" t="s">
        <v>443</v>
      </c>
      <c r="B49" s="705" t="s">
        <v>178</v>
      </c>
      <c r="C49" s="19" t="s">
        <v>389</v>
      </c>
      <c r="D49" s="295">
        <v>0</v>
      </c>
      <c r="E49" s="296">
        <v>0</v>
      </c>
      <c r="F49" s="296">
        <v>0</v>
      </c>
      <c r="G49" s="303">
        <v>0</v>
      </c>
      <c r="H49" s="366">
        <v>0</v>
      </c>
      <c r="I49" s="296">
        <v>0</v>
      </c>
      <c r="J49" s="296">
        <v>0</v>
      </c>
      <c r="K49" s="367">
        <v>0</v>
      </c>
      <c r="L49" s="365">
        <v>0</v>
      </c>
      <c r="M49" s="295">
        <v>0</v>
      </c>
      <c r="N49" s="296">
        <v>0</v>
      </c>
      <c r="O49" s="296">
        <v>0</v>
      </c>
      <c r="P49" s="303">
        <v>0</v>
      </c>
      <c r="Q49" s="366">
        <v>0</v>
      </c>
      <c r="R49" s="296">
        <v>0</v>
      </c>
      <c r="S49" s="296">
        <v>0</v>
      </c>
      <c r="T49" s="367">
        <v>0</v>
      </c>
      <c r="U49" s="365">
        <v>0</v>
      </c>
    </row>
    <row r="50" spans="1:21" ht="15">
      <c r="A50" s="704" t="s">
        <v>444</v>
      </c>
      <c r="B50" s="705" t="s">
        <v>179</v>
      </c>
      <c r="C50" s="19" t="s">
        <v>390</v>
      </c>
      <c r="D50" s="295">
        <v>127085</v>
      </c>
      <c r="E50" s="296">
        <v>0</v>
      </c>
      <c r="F50" s="296">
        <v>0</v>
      </c>
      <c r="G50" s="303">
        <v>127085</v>
      </c>
      <c r="H50" s="366">
        <v>2054</v>
      </c>
      <c r="I50" s="296">
        <v>0</v>
      </c>
      <c r="J50" s="296">
        <v>0</v>
      </c>
      <c r="K50" s="367">
        <v>2054</v>
      </c>
      <c r="L50" s="365">
        <v>129139</v>
      </c>
      <c r="M50" s="295">
        <v>205796</v>
      </c>
      <c r="N50" s="296">
        <v>0</v>
      </c>
      <c r="O50" s="296">
        <v>0</v>
      </c>
      <c r="P50" s="303">
        <v>205796</v>
      </c>
      <c r="Q50" s="366">
        <v>2054</v>
      </c>
      <c r="R50" s="296">
        <v>0</v>
      </c>
      <c r="S50" s="296">
        <v>0</v>
      </c>
      <c r="T50" s="367">
        <v>2054</v>
      </c>
      <c r="U50" s="365">
        <v>207850</v>
      </c>
    </row>
    <row r="51" spans="1:21" ht="15">
      <c r="A51" s="704" t="s">
        <v>445</v>
      </c>
      <c r="B51" s="705" t="s">
        <v>180</v>
      </c>
      <c r="C51" s="19" t="s">
        <v>391</v>
      </c>
      <c r="D51" s="295">
        <v>200000</v>
      </c>
      <c r="E51" s="296">
        <v>0</v>
      </c>
      <c r="F51" s="296">
        <v>0</v>
      </c>
      <c r="G51" s="303">
        <v>200000</v>
      </c>
      <c r="H51" s="366">
        <v>0</v>
      </c>
      <c r="I51" s="296">
        <v>0</v>
      </c>
      <c r="J51" s="296">
        <v>0</v>
      </c>
      <c r="K51" s="367">
        <v>0</v>
      </c>
      <c r="L51" s="365">
        <v>200000</v>
      </c>
      <c r="M51" s="295">
        <v>200000</v>
      </c>
      <c r="N51" s="296">
        <v>0</v>
      </c>
      <c r="O51" s="296">
        <v>0</v>
      </c>
      <c r="P51" s="303">
        <v>200000</v>
      </c>
      <c r="Q51" s="366">
        <v>0</v>
      </c>
      <c r="R51" s="296">
        <v>0</v>
      </c>
      <c r="S51" s="296">
        <v>0</v>
      </c>
      <c r="T51" s="367">
        <v>0</v>
      </c>
      <c r="U51" s="365">
        <v>200000</v>
      </c>
    </row>
    <row r="52" spans="1:21" ht="15">
      <c r="A52" s="704" t="s">
        <v>446</v>
      </c>
      <c r="B52" s="705" t="s">
        <v>181</v>
      </c>
      <c r="C52" s="19" t="s">
        <v>392</v>
      </c>
      <c r="D52" s="295">
        <v>20000</v>
      </c>
      <c r="E52" s="296">
        <v>0</v>
      </c>
      <c r="F52" s="296">
        <v>0</v>
      </c>
      <c r="G52" s="303">
        <v>20000</v>
      </c>
      <c r="H52" s="366">
        <v>0</v>
      </c>
      <c r="I52" s="296">
        <v>0</v>
      </c>
      <c r="J52" s="296">
        <v>0</v>
      </c>
      <c r="K52" s="367">
        <v>0</v>
      </c>
      <c r="L52" s="365">
        <v>20000</v>
      </c>
      <c r="M52" s="295">
        <v>20000</v>
      </c>
      <c r="N52" s="296">
        <v>0</v>
      </c>
      <c r="O52" s="296">
        <v>0</v>
      </c>
      <c r="P52" s="303">
        <v>20000</v>
      </c>
      <c r="Q52" s="366">
        <v>0</v>
      </c>
      <c r="R52" s="296">
        <v>0</v>
      </c>
      <c r="S52" s="296">
        <v>0</v>
      </c>
      <c r="T52" s="367">
        <v>0</v>
      </c>
      <c r="U52" s="365">
        <v>20000</v>
      </c>
    </row>
    <row r="53" spans="1:21" ht="15">
      <c r="A53" s="704" t="s">
        <v>447</v>
      </c>
      <c r="B53" s="705" t="s">
        <v>182</v>
      </c>
      <c r="C53" s="19" t="s">
        <v>393</v>
      </c>
      <c r="D53" s="295">
        <v>0</v>
      </c>
      <c r="E53" s="296">
        <v>0</v>
      </c>
      <c r="F53" s="296">
        <v>0</v>
      </c>
      <c r="G53" s="303">
        <v>0</v>
      </c>
      <c r="H53" s="366">
        <v>0</v>
      </c>
      <c r="I53" s="296">
        <v>0</v>
      </c>
      <c r="J53" s="296">
        <v>0</v>
      </c>
      <c r="K53" s="367">
        <v>0</v>
      </c>
      <c r="L53" s="365">
        <v>0</v>
      </c>
      <c r="M53" s="295">
        <v>0</v>
      </c>
      <c r="N53" s="296">
        <v>0</v>
      </c>
      <c r="O53" s="296">
        <v>0</v>
      </c>
      <c r="P53" s="303">
        <v>0</v>
      </c>
      <c r="Q53" s="366">
        <v>0</v>
      </c>
      <c r="R53" s="296">
        <v>0</v>
      </c>
      <c r="S53" s="296">
        <v>0</v>
      </c>
      <c r="T53" s="367">
        <v>0</v>
      </c>
      <c r="U53" s="365">
        <v>0</v>
      </c>
    </row>
    <row r="54" spans="1:21" ht="15">
      <c r="A54" s="704" t="s">
        <v>448</v>
      </c>
      <c r="B54" s="705" t="s">
        <v>183</v>
      </c>
      <c r="C54" s="19" t="s">
        <v>1010</v>
      </c>
      <c r="D54" s="295">
        <v>0</v>
      </c>
      <c r="E54" s="296">
        <v>0</v>
      </c>
      <c r="F54" s="296">
        <v>0</v>
      </c>
      <c r="G54" s="303">
        <v>0</v>
      </c>
      <c r="H54" s="366">
        <v>0</v>
      </c>
      <c r="I54" s="296">
        <v>0</v>
      </c>
      <c r="J54" s="296">
        <v>0</v>
      </c>
      <c r="K54" s="367">
        <v>0</v>
      </c>
      <c r="L54" s="365">
        <v>0</v>
      </c>
      <c r="M54" s="295">
        <v>4070</v>
      </c>
      <c r="N54" s="296">
        <v>0</v>
      </c>
      <c r="O54" s="296">
        <v>0</v>
      </c>
      <c r="P54" s="303">
        <v>4070</v>
      </c>
      <c r="Q54" s="366">
        <v>0</v>
      </c>
      <c r="R54" s="296">
        <v>0</v>
      </c>
      <c r="S54" s="296">
        <v>0</v>
      </c>
      <c r="T54" s="367">
        <v>0</v>
      </c>
      <c r="U54" s="365">
        <v>4070</v>
      </c>
    </row>
    <row r="55" spans="1:21" ht="15.75" thickBot="1">
      <c r="A55" s="704" t="s">
        <v>1011</v>
      </c>
      <c r="B55" s="705" t="s">
        <v>1012</v>
      </c>
      <c r="C55" s="19" t="s">
        <v>394</v>
      </c>
      <c r="D55" s="295">
        <v>2244</v>
      </c>
      <c r="E55" s="296">
        <v>0</v>
      </c>
      <c r="F55" s="298">
        <v>0</v>
      </c>
      <c r="G55" s="303">
        <v>2244</v>
      </c>
      <c r="H55" s="366">
        <v>152</v>
      </c>
      <c r="I55" s="296">
        <v>0</v>
      </c>
      <c r="J55" s="296">
        <v>0</v>
      </c>
      <c r="K55" s="367">
        <v>152</v>
      </c>
      <c r="L55" s="365">
        <v>2396</v>
      </c>
      <c r="M55" s="295">
        <v>145256</v>
      </c>
      <c r="N55" s="296">
        <v>0</v>
      </c>
      <c r="O55" s="296">
        <v>0</v>
      </c>
      <c r="P55" s="303">
        <v>145256</v>
      </c>
      <c r="Q55" s="366">
        <v>152</v>
      </c>
      <c r="R55" s="296">
        <v>0</v>
      </c>
      <c r="S55" s="296">
        <v>0</v>
      </c>
      <c r="T55" s="367">
        <v>152</v>
      </c>
      <c r="U55" s="365">
        <v>145408</v>
      </c>
    </row>
    <row r="56" spans="1:21" ht="18" customHeight="1" thickBot="1">
      <c r="A56" s="711" t="s">
        <v>449</v>
      </c>
      <c r="B56" s="712"/>
      <c r="C56" s="258" t="s">
        <v>450</v>
      </c>
      <c r="D56" s="306">
        <v>757773</v>
      </c>
      <c r="E56" s="307">
        <v>4456</v>
      </c>
      <c r="F56" s="307">
        <v>0</v>
      </c>
      <c r="G56" s="308">
        <v>762229</v>
      </c>
      <c r="H56" s="307">
        <v>9816</v>
      </c>
      <c r="I56" s="307">
        <v>0</v>
      </c>
      <c r="J56" s="307">
        <v>0</v>
      </c>
      <c r="K56" s="377">
        <v>9816</v>
      </c>
      <c r="L56" s="378">
        <v>772045</v>
      </c>
      <c r="M56" s="306">
        <v>1325089</v>
      </c>
      <c r="N56" s="307">
        <v>4456</v>
      </c>
      <c r="O56" s="307">
        <v>0</v>
      </c>
      <c r="P56" s="308">
        <v>1329545</v>
      </c>
      <c r="Q56" s="307">
        <v>9816</v>
      </c>
      <c r="R56" s="307">
        <v>0</v>
      </c>
      <c r="S56" s="307">
        <v>0</v>
      </c>
      <c r="T56" s="377">
        <v>9816</v>
      </c>
      <c r="U56" s="378">
        <v>1339361</v>
      </c>
    </row>
    <row r="57" spans="1:21" ht="15">
      <c r="A57" s="13" t="s">
        <v>9</v>
      </c>
      <c r="B57" s="702"/>
      <c r="C57" s="23"/>
      <c r="D57" s="291"/>
      <c r="E57" s="292"/>
      <c r="F57" s="292"/>
      <c r="G57" s="294"/>
      <c r="H57" s="292"/>
      <c r="I57" s="292"/>
      <c r="J57" s="292"/>
      <c r="K57" s="373"/>
      <c r="L57" s="374"/>
      <c r="M57" s="291"/>
      <c r="N57" s="292"/>
      <c r="O57" s="292"/>
      <c r="P57" s="294"/>
      <c r="Q57" s="292"/>
      <c r="R57" s="292"/>
      <c r="S57" s="292"/>
      <c r="T57" s="373"/>
      <c r="U57" s="374"/>
    </row>
    <row r="58" spans="1:21" ht="15">
      <c r="A58" s="704" t="s">
        <v>451</v>
      </c>
      <c r="B58" s="705" t="s">
        <v>452</v>
      </c>
      <c r="C58" s="19" t="s">
        <v>10</v>
      </c>
      <c r="D58" s="295">
        <v>0</v>
      </c>
      <c r="E58" s="296">
        <v>0</v>
      </c>
      <c r="F58" s="296">
        <v>0</v>
      </c>
      <c r="G58" s="303">
        <v>0</v>
      </c>
      <c r="H58" s="296">
        <v>0</v>
      </c>
      <c r="I58" s="296">
        <v>0</v>
      </c>
      <c r="J58" s="296">
        <v>0</v>
      </c>
      <c r="K58" s="367">
        <v>0</v>
      </c>
      <c r="L58" s="365">
        <v>0</v>
      </c>
      <c r="M58" s="295">
        <v>0</v>
      </c>
      <c r="N58" s="296">
        <v>0</v>
      </c>
      <c r="O58" s="296">
        <v>0</v>
      </c>
      <c r="P58" s="303">
        <v>0</v>
      </c>
      <c r="Q58" s="296">
        <v>0</v>
      </c>
      <c r="R58" s="296">
        <v>0</v>
      </c>
      <c r="S58" s="296">
        <v>0</v>
      </c>
      <c r="T58" s="367">
        <v>0</v>
      </c>
      <c r="U58" s="365">
        <v>0</v>
      </c>
    </row>
    <row r="59" spans="1:21" ht="15">
      <c r="A59" s="704" t="s">
        <v>453</v>
      </c>
      <c r="B59" s="705" t="s">
        <v>128</v>
      </c>
      <c r="C59" s="19" t="s">
        <v>395</v>
      </c>
      <c r="D59" s="295">
        <v>61772</v>
      </c>
      <c r="E59" s="296">
        <v>0</v>
      </c>
      <c r="F59" s="296">
        <v>0</v>
      </c>
      <c r="G59" s="303">
        <v>61772</v>
      </c>
      <c r="H59" s="296">
        <v>0</v>
      </c>
      <c r="I59" s="296">
        <v>0</v>
      </c>
      <c r="J59" s="296">
        <v>0</v>
      </c>
      <c r="K59" s="367">
        <v>0</v>
      </c>
      <c r="L59" s="365">
        <v>61772</v>
      </c>
      <c r="M59" s="295">
        <v>61772</v>
      </c>
      <c r="N59" s="296">
        <v>0</v>
      </c>
      <c r="O59" s="296">
        <v>0</v>
      </c>
      <c r="P59" s="303">
        <v>61772</v>
      </c>
      <c r="Q59" s="296">
        <v>0</v>
      </c>
      <c r="R59" s="296">
        <v>0</v>
      </c>
      <c r="S59" s="296">
        <v>0</v>
      </c>
      <c r="T59" s="367">
        <v>0</v>
      </c>
      <c r="U59" s="365">
        <v>61772</v>
      </c>
    </row>
    <row r="60" spans="1:21" ht="15">
      <c r="A60" s="704" t="s">
        <v>454</v>
      </c>
      <c r="B60" s="705" t="s">
        <v>129</v>
      </c>
      <c r="C60" s="19" t="s">
        <v>396</v>
      </c>
      <c r="D60" s="295">
        <v>0</v>
      </c>
      <c r="E60" s="296">
        <v>0</v>
      </c>
      <c r="F60" s="296">
        <v>0</v>
      </c>
      <c r="G60" s="303">
        <v>0</v>
      </c>
      <c r="H60" s="296">
        <v>0</v>
      </c>
      <c r="I60" s="296">
        <v>0</v>
      </c>
      <c r="J60" s="296">
        <v>0</v>
      </c>
      <c r="K60" s="367">
        <v>0</v>
      </c>
      <c r="L60" s="365">
        <v>0</v>
      </c>
      <c r="M60" s="295">
        <v>0</v>
      </c>
      <c r="N60" s="296">
        <v>0</v>
      </c>
      <c r="O60" s="296">
        <v>0</v>
      </c>
      <c r="P60" s="303">
        <v>0</v>
      </c>
      <c r="Q60" s="296">
        <v>0</v>
      </c>
      <c r="R60" s="296">
        <v>0</v>
      </c>
      <c r="S60" s="296">
        <v>0</v>
      </c>
      <c r="T60" s="367">
        <v>0</v>
      </c>
      <c r="U60" s="365">
        <v>0</v>
      </c>
    </row>
    <row r="61" spans="1:21" ht="15">
      <c r="A61" s="704" t="s">
        <v>455</v>
      </c>
      <c r="B61" s="705" t="s">
        <v>130</v>
      </c>
      <c r="C61" s="19" t="s">
        <v>397</v>
      </c>
      <c r="D61" s="295">
        <v>0</v>
      </c>
      <c r="E61" s="296">
        <v>0</v>
      </c>
      <c r="F61" s="296">
        <v>0</v>
      </c>
      <c r="G61" s="303">
        <v>0</v>
      </c>
      <c r="H61" s="296">
        <v>0</v>
      </c>
      <c r="I61" s="296">
        <v>0</v>
      </c>
      <c r="J61" s="296">
        <v>0</v>
      </c>
      <c r="K61" s="367">
        <v>0</v>
      </c>
      <c r="L61" s="365">
        <v>0</v>
      </c>
      <c r="M61" s="295">
        <v>0</v>
      </c>
      <c r="N61" s="296">
        <v>0</v>
      </c>
      <c r="O61" s="296">
        <v>0</v>
      </c>
      <c r="P61" s="303">
        <v>0</v>
      </c>
      <c r="Q61" s="296">
        <v>0</v>
      </c>
      <c r="R61" s="296">
        <v>0</v>
      </c>
      <c r="S61" s="296">
        <v>0</v>
      </c>
      <c r="T61" s="367">
        <v>0</v>
      </c>
      <c r="U61" s="365">
        <v>0</v>
      </c>
    </row>
    <row r="62" spans="1:21" ht="15.75" thickBot="1">
      <c r="A62" s="709" t="s">
        <v>456</v>
      </c>
      <c r="B62" s="710" t="s">
        <v>131</v>
      </c>
      <c r="C62" s="20" t="s">
        <v>552</v>
      </c>
      <c r="D62" s="295">
        <v>0</v>
      </c>
      <c r="E62" s="296">
        <v>0</v>
      </c>
      <c r="F62" s="298">
        <v>0</v>
      </c>
      <c r="G62" s="303">
        <v>0</v>
      </c>
      <c r="H62" s="296">
        <v>0</v>
      </c>
      <c r="I62" s="298">
        <v>0</v>
      </c>
      <c r="J62" s="298">
        <v>0</v>
      </c>
      <c r="K62" s="367">
        <v>0</v>
      </c>
      <c r="L62" s="375">
        <v>0</v>
      </c>
      <c r="M62" s="295">
        <v>0</v>
      </c>
      <c r="N62" s="296">
        <v>0</v>
      </c>
      <c r="O62" s="296">
        <v>0</v>
      </c>
      <c r="P62" s="303">
        <v>0</v>
      </c>
      <c r="Q62" s="296">
        <v>0</v>
      </c>
      <c r="R62" s="296">
        <v>0</v>
      </c>
      <c r="S62" s="296">
        <v>0</v>
      </c>
      <c r="T62" s="367">
        <v>0</v>
      </c>
      <c r="U62" s="375">
        <v>0</v>
      </c>
    </row>
    <row r="63" spans="1:21" ht="18" customHeight="1" thickBot="1">
      <c r="A63" s="711" t="s">
        <v>457</v>
      </c>
      <c r="B63" s="712"/>
      <c r="C63" s="258" t="s">
        <v>458</v>
      </c>
      <c r="D63" s="306">
        <v>61772</v>
      </c>
      <c r="E63" s="307">
        <v>0</v>
      </c>
      <c r="F63" s="307">
        <v>0</v>
      </c>
      <c r="G63" s="308">
        <v>61772</v>
      </c>
      <c r="H63" s="307">
        <v>0</v>
      </c>
      <c r="I63" s="307">
        <v>0</v>
      </c>
      <c r="J63" s="307">
        <v>0</v>
      </c>
      <c r="K63" s="377">
        <v>0</v>
      </c>
      <c r="L63" s="378">
        <v>61772</v>
      </c>
      <c r="M63" s="306">
        <v>61772</v>
      </c>
      <c r="N63" s="307">
        <v>0</v>
      </c>
      <c r="O63" s="307">
        <v>0</v>
      </c>
      <c r="P63" s="308">
        <v>61772</v>
      </c>
      <c r="Q63" s="307">
        <v>0</v>
      </c>
      <c r="R63" s="307">
        <v>0</v>
      </c>
      <c r="S63" s="307">
        <v>0</v>
      </c>
      <c r="T63" s="377">
        <v>0</v>
      </c>
      <c r="U63" s="378">
        <v>61772</v>
      </c>
    </row>
    <row r="64" spans="1:21" ht="15">
      <c r="A64" s="13" t="s">
        <v>11</v>
      </c>
      <c r="B64" s="702"/>
      <c r="C64" s="23"/>
      <c r="D64" s="291"/>
      <c r="E64" s="292"/>
      <c r="F64" s="292"/>
      <c r="G64" s="294"/>
      <c r="H64" s="292"/>
      <c r="I64" s="292"/>
      <c r="J64" s="292"/>
      <c r="K64" s="373"/>
      <c r="L64" s="374"/>
      <c r="M64" s="291"/>
      <c r="N64" s="292"/>
      <c r="O64" s="292"/>
      <c r="P64" s="294"/>
      <c r="Q64" s="292"/>
      <c r="R64" s="292"/>
      <c r="S64" s="292"/>
      <c r="T64" s="373"/>
      <c r="U64" s="374"/>
    </row>
    <row r="65" spans="1:21" ht="15">
      <c r="A65" s="704" t="s">
        <v>459</v>
      </c>
      <c r="B65" s="705" t="s">
        <v>132</v>
      </c>
      <c r="C65" s="19" t="s">
        <v>553</v>
      </c>
      <c r="D65" s="295">
        <v>0</v>
      </c>
      <c r="E65" s="296">
        <v>0</v>
      </c>
      <c r="F65" s="296">
        <v>0</v>
      </c>
      <c r="G65" s="305">
        <v>0</v>
      </c>
      <c r="H65" s="296">
        <v>0</v>
      </c>
      <c r="I65" s="296">
        <v>0</v>
      </c>
      <c r="J65" s="296">
        <v>0</v>
      </c>
      <c r="K65" s="367">
        <v>0</v>
      </c>
      <c r="L65" s="365">
        <v>0</v>
      </c>
      <c r="M65" s="295">
        <v>0</v>
      </c>
      <c r="N65" s="296">
        <v>0</v>
      </c>
      <c r="O65" s="296">
        <v>0</v>
      </c>
      <c r="P65" s="305">
        <v>0</v>
      </c>
      <c r="Q65" s="296">
        <v>0</v>
      </c>
      <c r="R65" s="296">
        <v>0</v>
      </c>
      <c r="S65" s="296">
        <v>0</v>
      </c>
      <c r="T65" s="367">
        <v>0</v>
      </c>
      <c r="U65" s="365">
        <v>0</v>
      </c>
    </row>
    <row r="66" spans="1:21" ht="15" customHeight="1">
      <c r="A66" s="707" t="s">
        <v>460</v>
      </c>
      <c r="B66" s="708" t="s">
        <v>133</v>
      </c>
      <c r="C66" s="456" t="s">
        <v>1013</v>
      </c>
      <c r="D66" s="295">
        <v>0</v>
      </c>
      <c r="E66" s="296">
        <v>0</v>
      </c>
      <c r="F66" s="296">
        <v>0</v>
      </c>
      <c r="G66" s="305">
        <v>0</v>
      </c>
      <c r="H66" s="296">
        <v>0</v>
      </c>
      <c r="I66" s="296">
        <v>0</v>
      </c>
      <c r="J66" s="296">
        <v>0</v>
      </c>
      <c r="K66" s="367">
        <v>0</v>
      </c>
      <c r="L66" s="365">
        <v>0</v>
      </c>
      <c r="M66" s="295">
        <v>0</v>
      </c>
      <c r="N66" s="296">
        <v>0</v>
      </c>
      <c r="O66" s="296">
        <v>0</v>
      </c>
      <c r="P66" s="305">
        <v>0</v>
      </c>
      <c r="Q66" s="296">
        <v>0</v>
      </c>
      <c r="R66" s="296">
        <v>0</v>
      </c>
      <c r="S66" s="296">
        <v>0</v>
      </c>
      <c r="T66" s="367">
        <v>0</v>
      </c>
      <c r="U66" s="365">
        <v>0</v>
      </c>
    </row>
    <row r="67" spans="1:21" ht="25.5">
      <c r="A67" s="707" t="s">
        <v>461</v>
      </c>
      <c r="B67" s="708" t="s">
        <v>134</v>
      </c>
      <c r="C67" s="456" t="s">
        <v>1022</v>
      </c>
      <c r="D67" s="295">
        <v>0</v>
      </c>
      <c r="E67" s="296">
        <v>0</v>
      </c>
      <c r="F67" s="296">
        <v>0</v>
      </c>
      <c r="G67" s="305">
        <v>0</v>
      </c>
      <c r="H67" s="296">
        <v>0</v>
      </c>
      <c r="I67" s="296">
        <v>0</v>
      </c>
      <c r="J67" s="296">
        <v>0</v>
      </c>
      <c r="K67" s="367">
        <v>0</v>
      </c>
      <c r="L67" s="365">
        <v>0</v>
      </c>
      <c r="M67" s="295">
        <v>0</v>
      </c>
      <c r="N67" s="296">
        <v>0</v>
      </c>
      <c r="O67" s="296">
        <v>0</v>
      </c>
      <c r="P67" s="305">
        <v>0</v>
      </c>
      <c r="Q67" s="296">
        <v>0</v>
      </c>
      <c r="R67" s="296">
        <v>0</v>
      </c>
      <c r="S67" s="296">
        <v>0</v>
      </c>
      <c r="T67" s="367">
        <v>0</v>
      </c>
      <c r="U67" s="365">
        <v>0</v>
      </c>
    </row>
    <row r="68" spans="1:21" ht="15" customHeight="1">
      <c r="A68" s="728" t="s">
        <v>1014</v>
      </c>
      <c r="B68" s="699" t="s">
        <v>1015</v>
      </c>
      <c r="C68" s="456" t="s">
        <v>554</v>
      </c>
      <c r="D68" s="295">
        <v>0</v>
      </c>
      <c r="E68" s="296">
        <v>0</v>
      </c>
      <c r="F68" s="296">
        <v>0</v>
      </c>
      <c r="G68" s="305">
        <v>0</v>
      </c>
      <c r="H68" s="296">
        <v>0</v>
      </c>
      <c r="I68" s="296">
        <v>0</v>
      </c>
      <c r="J68" s="296">
        <v>0</v>
      </c>
      <c r="K68" s="367">
        <v>0</v>
      </c>
      <c r="L68" s="365">
        <v>0</v>
      </c>
      <c r="M68" s="295">
        <v>0</v>
      </c>
      <c r="N68" s="296">
        <v>0</v>
      </c>
      <c r="O68" s="296">
        <v>0</v>
      </c>
      <c r="P68" s="305">
        <v>0</v>
      </c>
      <c r="Q68" s="296">
        <v>0</v>
      </c>
      <c r="R68" s="296">
        <v>0</v>
      </c>
      <c r="S68" s="296">
        <v>0</v>
      </c>
      <c r="T68" s="367">
        <v>0</v>
      </c>
      <c r="U68" s="365">
        <v>0</v>
      </c>
    </row>
    <row r="69" spans="1:21" ht="15" customHeight="1" thickBot="1">
      <c r="A69" s="728" t="s">
        <v>1016</v>
      </c>
      <c r="B69" s="699" t="s">
        <v>1017</v>
      </c>
      <c r="C69" s="634" t="s">
        <v>398</v>
      </c>
      <c r="D69" s="295">
        <v>42548</v>
      </c>
      <c r="E69" s="296">
        <v>0</v>
      </c>
      <c r="F69" s="296">
        <v>0</v>
      </c>
      <c r="G69" s="305">
        <v>42548</v>
      </c>
      <c r="H69" s="296">
        <v>0</v>
      </c>
      <c r="I69" s="296">
        <v>0</v>
      </c>
      <c r="J69" s="296">
        <v>0</v>
      </c>
      <c r="K69" s="367">
        <v>0</v>
      </c>
      <c r="L69" s="365">
        <v>42548</v>
      </c>
      <c r="M69" s="295">
        <v>42548</v>
      </c>
      <c r="N69" s="296">
        <v>0</v>
      </c>
      <c r="O69" s="296">
        <v>0</v>
      </c>
      <c r="P69" s="305">
        <v>42548</v>
      </c>
      <c r="Q69" s="296">
        <v>0</v>
      </c>
      <c r="R69" s="296">
        <v>0</v>
      </c>
      <c r="S69" s="296">
        <v>0</v>
      </c>
      <c r="T69" s="367">
        <v>0</v>
      </c>
      <c r="U69" s="365">
        <v>42548</v>
      </c>
    </row>
    <row r="70" spans="1:21" ht="18" customHeight="1" thickBot="1">
      <c r="A70" s="711" t="s">
        <v>462</v>
      </c>
      <c r="B70" s="712"/>
      <c r="C70" s="258" t="s">
        <v>570</v>
      </c>
      <c r="D70" s="306">
        <v>42548</v>
      </c>
      <c r="E70" s="307">
        <v>0</v>
      </c>
      <c r="F70" s="307">
        <v>0</v>
      </c>
      <c r="G70" s="308">
        <v>42548</v>
      </c>
      <c r="H70" s="307">
        <v>0</v>
      </c>
      <c r="I70" s="307">
        <v>0</v>
      </c>
      <c r="J70" s="307">
        <v>0</v>
      </c>
      <c r="K70" s="377">
        <v>0</v>
      </c>
      <c r="L70" s="378">
        <v>42548</v>
      </c>
      <c r="M70" s="306">
        <v>42548</v>
      </c>
      <c r="N70" s="307">
        <v>0</v>
      </c>
      <c r="O70" s="307">
        <v>0</v>
      </c>
      <c r="P70" s="308">
        <v>42548</v>
      </c>
      <c r="Q70" s="307">
        <v>0</v>
      </c>
      <c r="R70" s="307">
        <v>0</v>
      </c>
      <c r="S70" s="307">
        <v>0</v>
      </c>
      <c r="T70" s="377">
        <v>0</v>
      </c>
      <c r="U70" s="378">
        <v>42548</v>
      </c>
    </row>
    <row r="71" spans="1:21" ht="15">
      <c r="A71" s="13" t="s">
        <v>12</v>
      </c>
      <c r="B71" s="702"/>
      <c r="C71" s="23"/>
      <c r="D71" s="291"/>
      <c r="E71" s="292"/>
      <c r="F71" s="292"/>
      <c r="G71" s="294"/>
      <c r="H71" s="292"/>
      <c r="I71" s="292"/>
      <c r="J71" s="292"/>
      <c r="K71" s="373"/>
      <c r="L71" s="374"/>
      <c r="M71" s="291"/>
      <c r="N71" s="292"/>
      <c r="O71" s="292"/>
      <c r="P71" s="294"/>
      <c r="Q71" s="292"/>
      <c r="R71" s="292"/>
      <c r="S71" s="292"/>
      <c r="T71" s="373"/>
      <c r="U71" s="374"/>
    </row>
    <row r="72" spans="1:21" ht="15">
      <c r="A72" s="707" t="s">
        <v>463</v>
      </c>
      <c r="B72" s="708" t="s">
        <v>135</v>
      </c>
      <c r="C72" s="456" t="s">
        <v>555</v>
      </c>
      <c r="D72" s="295">
        <v>0</v>
      </c>
      <c r="E72" s="296">
        <v>0</v>
      </c>
      <c r="F72" s="296">
        <v>0</v>
      </c>
      <c r="G72" s="303">
        <v>0</v>
      </c>
      <c r="H72" s="296">
        <v>0</v>
      </c>
      <c r="I72" s="296">
        <v>0</v>
      </c>
      <c r="J72" s="296">
        <v>0</v>
      </c>
      <c r="K72" s="367">
        <v>0</v>
      </c>
      <c r="L72" s="365">
        <v>0</v>
      </c>
      <c r="M72" s="295">
        <v>0</v>
      </c>
      <c r="N72" s="296">
        <v>0</v>
      </c>
      <c r="O72" s="296">
        <v>0</v>
      </c>
      <c r="P72" s="303">
        <v>0</v>
      </c>
      <c r="Q72" s="296">
        <v>0</v>
      </c>
      <c r="R72" s="296">
        <v>0</v>
      </c>
      <c r="S72" s="296">
        <v>0</v>
      </c>
      <c r="T72" s="367">
        <v>0</v>
      </c>
      <c r="U72" s="365">
        <v>0</v>
      </c>
    </row>
    <row r="73" spans="1:21" ht="15">
      <c r="A73" s="707" t="s">
        <v>464</v>
      </c>
      <c r="B73" s="708" t="s">
        <v>136</v>
      </c>
      <c r="C73" s="456" t="s">
        <v>1020</v>
      </c>
      <c r="D73" s="295">
        <v>0</v>
      </c>
      <c r="E73" s="296">
        <v>0</v>
      </c>
      <c r="F73" s="296">
        <v>0</v>
      </c>
      <c r="G73" s="303">
        <v>0</v>
      </c>
      <c r="H73" s="296">
        <v>0</v>
      </c>
      <c r="I73" s="296">
        <v>0</v>
      </c>
      <c r="J73" s="296">
        <v>0</v>
      </c>
      <c r="K73" s="367">
        <v>0</v>
      </c>
      <c r="L73" s="365">
        <v>0</v>
      </c>
      <c r="M73" s="295">
        <v>0</v>
      </c>
      <c r="N73" s="296">
        <v>0</v>
      </c>
      <c r="O73" s="296">
        <v>0</v>
      </c>
      <c r="P73" s="303">
        <v>0</v>
      </c>
      <c r="Q73" s="296">
        <v>0</v>
      </c>
      <c r="R73" s="296">
        <v>0</v>
      </c>
      <c r="S73" s="296">
        <v>0</v>
      </c>
      <c r="T73" s="367">
        <v>0</v>
      </c>
      <c r="U73" s="365">
        <v>0</v>
      </c>
    </row>
    <row r="74" spans="1:21" ht="25.5">
      <c r="A74" s="707" t="s">
        <v>465</v>
      </c>
      <c r="B74" s="708" t="s">
        <v>137</v>
      </c>
      <c r="C74" s="456" t="s">
        <v>1021</v>
      </c>
      <c r="D74" s="295">
        <v>0</v>
      </c>
      <c r="E74" s="296">
        <v>0</v>
      </c>
      <c r="F74" s="296">
        <v>0</v>
      </c>
      <c r="G74" s="303">
        <v>0</v>
      </c>
      <c r="H74" s="296">
        <v>0</v>
      </c>
      <c r="I74" s="296">
        <v>0</v>
      </c>
      <c r="J74" s="296">
        <v>0</v>
      </c>
      <c r="K74" s="367">
        <v>0</v>
      </c>
      <c r="L74" s="365">
        <v>0</v>
      </c>
      <c r="M74" s="295">
        <v>0</v>
      </c>
      <c r="N74" s="296">
        <v>0</v>
      </c>
      <c r="O74" s="296">
        <v>0</v>
      </c>
      <c r="P74" s="303">
        <v>0</v>
      </c>
      <c r="Q74" s="296">
        <v>0</v>
      </c>
      <c r="R74" s="296">
        <v>0</v>
      </c>
      <c r="S74" s="296">
        <v>0</v>
      </c>
      <c r="T74" s="367">
        <v>0</v>
      </c>
      <c r="U74" s="365">
        <v>0</v>
      </c>
    </row>
    <row r="75" spans="1:21" ht="15">
      <c r="A75" s="728" t="s">
        <v>1018</v>
      </c>
      <c r="B75" s="699" t="s">
        <v>1019</v>
      </c>
      <c r="C75" s="456" t="s">
        <v>556</v>
      </c>
      <c r="D75" s="295">
        <v>324</v>
      </c>
      <c r="E75" s="296">
        <v>3861</v>
      </c>
      <c r="F75" s="296">
        <v>0</v>
      </c>
      <c r="G75" s="303">
        <v>4185</v>
      </c>
      <c r="H75" s="296">
        <v>0</v>
      </c>
      <c r="I75" s="296">
        <v>0</v>
      </c>
      <c r="J75" s="296">
        <v>0</v>
      </c>
      <c r="K75" s="367">
        <v>0</v>
      </c>
      <c r="L75" s="365">
        <v>4185</v>
      </c>
      <c r="M75" s="295">
        <v>324</v>
      </c>
      <c r="N75" s="296">
        <v>3861</v>
      </c>
      <c r="O75" s="296">
        <v>0</v>
      </c>
      <c r="P75" s="303">
        <v>4185</v>
      </c>
      <c r="Q75" s="296">
        <v>0</v>
      </c>
      <c r="R75" s="296">
        <v>0</v>
      </c>
      <c r="S75" s="296">
        <v>0</v>
      </c>
      <c r="T75" s="367">
        <v>0</v>
      </c>
      <c r="U75" s="365">
        <v>4185</v>
      </c>
    </row>
    <row r="76" spans="1:21" ht="15.75" thickBot="1">
      <c r="A76" s="728" t="s">
        <v>1023</v>
      </c>
      <c r="B76" s="699" t="s">
        <v>1024</v>
      </c>
      <c r="C76" s="634" t="s">
        <v>399</v>
      </c>
      <c r="D76" s="295">
        <v>416451</v>
      </c>
      <c r="E76" s="296">
        <v>0</v>
      </c>
      <c r="F76" s="296">
        <v>0</v>
      </c>
      <c r="G76" s="303">
        <v>416451</v>
      </c>
      <c r="H76" s="296">
        <v>0</v>
      </c>
      <c r="I76" s="296">
        <v>0</v>
      </c>
      <c r="J76" s="296">
        <v>0</v>
      </c>
      <c r="K76" s="367">
        <v>0</v>
      </c>
      <c r="L76" s="365">
        <v>416451</v>
      </c>
      <c r="M76" s="295">
        <v>615268</v>
      </c>
      <c r="N76" s="296">
        <v>0</v>
      </c>
      <c r="O76" s="296">
        <v>0</v>
      </c>
      <c r="P76" s="303">
        <v>615268</v>
      </c>
      <c r="Q76" s="296">
        <v>0</v>
      </c>
      <c r="R76" s="296">
        <v>0</v>
      </c>
      <c r="S76" s="296">
        <v>0</v>
      </c>
      <c r="T76" s="367">
        <v>0</v>
      </c>
      <c r="U76" s="365">
        <v>615268</v>
      </c>
    </row>
    <row r="77" spans="1:21" ht="18" customHeight="1" thickBot="1">
      <c r="A77" s="711" t="s">
        <v>466</v>
      </c>
      <c r="B77" s="712"/>
      <c r="C77" s="258" t="s">
        <v>557</v>
      </c>
      <c r="D77" s="306">
        <v>416775</v>
      </c>
      <c r="E77" s="307">
        <v>3861</v>
      </c>
      <c r="F77" s="307">
        <v>0</v>
      </c>
      <c r="G77" s="308">
        <v>420636</v>
      </c>
      <c r="H77" s="307">
        <v>0</v>
      </c>
      <c r="I77" s="307">
        <v>0</v>
      </c>
      <c r="J77" s="307">
        <v>0</v>
      </c>
      <c r="K77" s="377">
        <v>0</v>
      </c>
      <c r="L77" s="378">
        <v>420636</v>
      </c>
      <c r="M77" s="306">
        <v>615592</v>
      </c>
      <c r="N77" s="307">
        <v>3861</v>
      </c>
      <c r="O77" s="307">
        <v>0</v>
      </c>
      <c r="P77" s="308">
        <v>619453</v>
      </c>
      <c r="Q77" s="307">
        <v>0</v>
      </c>
      <c r="R77" s="307">
        <v>0</v>
      </c>
      <c r="S77" s="307">
        <v>0</v>
      </c>
      <c r="T77" s="377">
        <v>0</v>
      </c>
      <c r="U77" s="378">
        <v>619453</v>
      </c>
    </row>
    <row r="78" spans="1:21" ht="21" customHeight="1" thickBot="1">
      <c r="A78" s="729"/>
      <c r="B78" s="730"/>
      <c r="C78" s="408" t="s">
        <v>467</v>
      </c>
      <c r="D78" s="312">
        <v>7593905</v>
      </c>
      <c r="E78" s="313">
        <v>58625</v>
      </c>
      <c r="F78" s="313">
        <v>0</v>
      </c>
      <c r="G78" s="314">
        <v>7652530</v>
      </c>
      <c r="H78" s="313">
        <v>10838</v>
      </c>
      <c r="I78" s="313">
        <v>0</v>
      </c>
      <c r="J78" s="313">
        <v>0</v>
      </c>
      <c r="K78" s="409">
        <v>10838</v>
      </c>
      <c r="L78" s="410">
        <v>7663368</v>
      </c>
      <c r="M78" s="312">
        <v>9035171</v>
      </c>
      <c r="N78" s="313">
        <v>58625</v>
      </c>
      <c r="O78" s="313">
        <v>0</v>
      </c>
      <c r="P78" s="314">
        <v>9093796</v>
      </c>
      <c r="Q78" s="313">
        <v>10838</v>
      </c>
      <c r="R78" s="313">
        <v>0</v>
      </c>
      <c r="S78" s="313">
        <v>0</v>
      </c>
      <c r="T78" s="409">
        <v>10838</v>
      </c>
      <c r="U78" s="410">
        <v>9104634</v>
      </c>
    </row>
    <row r="79" spans="1:21" ht="15">
      <c r="A79" s="13" t="s">
        <v>13</v>
      </c>
      <c r="B79" s="727"/>
      <c r="C79" s="21"/>
      <c r="D79" s="291"/>
      <c r="E79" s="292"/>
      <c r="F79" s="292"/>
      <c r="G79" s="294"/>
      <c r="H79" s="292"/>
      <c r="I79" s="292"/>
      <c r="J79" s="292"/>
      <c r="K79" s="373"/>
      <c r="L79" s="374"/>
      <c r="M79" s="291"/>
      <c r="N79" s="292"/>
      <c r="O79" s="292"/>
      <c r="P79" s="294"/>
      <c r="Q79" s="292"/>
      <c r="R79" s="292"/>
      <c r="S79" s="292"/>
      <c r="T79" s="373"/>
      <c r="U79" s="374"/>
    </row>
    <row r="80" spans="1:21" ht="15.75" customHeight="1">
      <c r="A80" s="704" t="s">
        <v>468</v>
      </c>
      <c r="B80" s="705" t="s">
        <v>200</v>
      </c>
      <c r="C80" s="456" t="s">
        <v>1025</v>
      </c>
      <c r="D80" s="295">
        <v>100000</v>
      </c>
      <c r="E80" s="296">
        <v>0</v>
      </c>
      <c r="F80" s="296">
        <v>0</v>
      </c>
      <c r="G80" s="303">
        <v>100000</v>
      </c>
      <c r="H80" s="296">
        <v>0</v>
      </c>
      <c r="I80" s="296">
        <v>0</v>
      </c>
      <c r="J80" s="296">
        <v>0</v>
      </c>
      <c r="K80" s="367">
        <v>0</v>
      </c>
      <c r="L80" s="365">
        <v>100000</v>
      </c>
      <c r="M80" s="295">
        <v>0</v>
      </c>
      <c r="N80" s="296">
        <v>0</v>
      </c>
      <c r="O80" s="296">
        <v>0</v>
      </c>
      <c r="P80" s="303">
        <v>0</v>
      </c>
      <c r="Q80" s="296">
        <v>0</v>
      </c>
      <c r="R80" s="296">
        <v>0</v>
      </c>
      <c r="S80" s="296">
        <v>0</v>
      </c>
      <c r="T80" s="367">
        <v>0</v>
      </c>
      <c r="U80" s="365">
        <v>0</v>
      </c>
    </row>
    <row r="81" spans="1:21" ht="15.75" customHeight="1">
      <c r="A81" s="704" t="s">
        <v>469</v>
      </c>
      <c r="B81" s="705" t="s">
        <v>201</v>
      </c>
      <c r="C81" s="456" t="s">
        <v>558</v>
      </c>
      <c r="D81" s="295">
        <v>0</v>
      </c>
      <c r="E81" s="296">
        <v>0</v>
      </c>
      <c r="F81" s="296">
        <v>0</v>
      </c>
      <c r="G81" s="303">
        <v>0</v>
      </c>
      <c r="H81" s="296">
        <v>0</v>
      </c>
      <c r="I81" s="296">
        <v>0</v>
      </c>
      <c r="J81" s="296">
        <v>0</v>
      </c>
      <c r="K81" s="367">
        <v>0</v>
      </c>
      <c r="L81" s="365">
        <v>0</v>
      </c>
      <c r="M81" s="295">
        <v>460225</v>
      </c>
      <c r="N81" s="296">
        <v>0</v>
      </c>
      <c r="O81" s="296">
        <v>0</v>
      </c>
      <c r="P81" s="303">
        <v>460225</v>
      </c>
      <c r="Q81" s="296">
        <v>0</v>
      </c>
      <c r="R81" s="296">
        <v>0</v>
      </c>
      <c r="S81" s="296">
        <v>0</v>
      </c>
      <c r="T81" s="367">
        <v>0</v>
      </c>
      <c r="U81" s="365">
        <v>460225</v>
      </c>
    </row>
    <row r="82" spans="1:21" ht="15.75" thickBot="1">
      <c r="A82" s="709" t="s">
        <v>470</v>
      </c>
      <c r="B82" s="710" t="s">
        <v>202</v>
      </c>
      <c r="C82" s="634" t="s">
        <v>1026</v>
      </c>
      <c r="D82" s="295">
        <v>0</v>
      </c>
      <c r="E82" s="296">
        <v>0</v>
      </c>
      <c r="F82" s="298">
        <v>0</v>
      </c>
      <c r="G82" s="303">
        <v>0</v>
      </c>
      <c r="H82" s="296">
        <v>0</v>
      </c>
      <c r="I82" s="298">
        <v>0</v>
      </c>
      <c r="J82" s="298">
        <v>0</v>
      </c>
      <c r="K82" s="368">
        <v>0</v>
      </c>
      <c r="L82" s="375">
        <v>0</v>
      </c>
      <c r="M82" s="295">
        <v>0</v>
      </c>
      <c r="N82" s="296">
        <v>0</v>
      </c>
      <c r="O82" s="296">
        <v>0</v>
      </c>
      <c r="P82" s="303">
        <v>0</v>
      </c>
      <c r="Q82" s="296">
        <v>0</v>
      </c>
      <c r="R82" s="296">
        <v>0</v>
      </c>
      <c r="S82" s="296">
        <v>0</v>
      </c>
      <c r="T82" s="368">
        <v>0</v>
      </c>
      <c r="U82" s="375">
        <v>0</v>
      </c>
    </row>
    <row r="83" spans="1:21" ht="15" customHeight="1" thickBot="1">
      <c r="A83" s="722" t="s">
        <v>471</v>
      </c>
      <c r="B83" s="721"/>
      <c r="C83" s="42" t="s">
        <v>559</v>
      </c>
      <c r="D83" s="299">
        <v>100000</v>
      </c>
      <c r="E83" s="300">
        <v>0</v>
      </c>
      <c r="F83" s="300">
        <v>0</v>
      </c>
      <c r="G83" s="301">
        <v>100000</v>
      </c>
      <c r="H83" s="300">
        <v>0</v>
      </c>
      <c r="I83" s="300">
        <v>0</v>
      </c>
      <c r="J83" s="300">
        <v>0</v>
      </c>
      <c r="K83" s="370">
        <v>0</v>
      </c>
      <c r="L83" s="371">
        <v>100000</v>
      </c>
      <c r="M83" s="299">
        <v>460225</v>
      </c>
      <c r="N83" s="300">
        <v>0</v>
      </c>
      <c r="O83" s="300">
        <v>0</v>
      </c>
      <c r="P83" s="301">
        <v>460225</v>
      </c>
      <c r="Q83" s="300">
        <v>0</v>
      </c>
      <c r="R83" s="300">
        <v>0</v>
      </c>
      <c r="S83" s="300">
        <v>0</v>
      </c>
      <c r="T83" s="370">
        <v>0</v>
      </c>
      <c r="U83" s="371">
        <v>460225</v>
      </c>
    </row>
    <row r="84" spans="1:21" ht="15">
      <c r="A84" s="13" t="s">
        <v>14</v>
      </c>
      <c r="B84" s="702"/>
      <c r="C84" s="23"/>
      <c r="D84" s="291"/>
      <c r="E84" s="292"/>
      <c r="F84" s="292"/>
      <c r="G84" s="294"/>
      <c r="H84" s="292"/>
      <c r="I84" s="292"/>
      <c r="J84" s="292"/>
      <c r="K84" s="373"/>
      <c r="L84" s="374"/>
      <c r="M84" s="291"/>
      <c r="N84" s="292"/>
      <c r="O84" s="292"/>
      <c r="P84" s="294"/>
      <c r="Q84" s="292"/>
      <c r="R84" s="292"/>
      <c r="S84" s="292"/>
      <c r="T84" s="373"/>
      <c r="U84" s="374"/>
    </row>
    <row r="85" spans="1:21" ht="15" customHeight="1">
      <c r="A85" s="704" t="s">
        <v>472</v>
      </c>
      <c r="B85" s="705" t="s">
        <v>203</v>
      </c>
      <c r="C85" s="19" t="s">
        <v>560</v>
      </c>
      <c r="D85" s="295">
        <v>0</v>
      </c>
      <c r="E85" s="296">
        <v>0</v>
      </c>
      <c r="F85" s="296">
        <v>0</v>
      </c>
      <c r="G85" s="303">
        <v>0</v>
      </c>
      <c r="H85" s="296">
        <v>0</v>
      </c>
      <c r="I85" s="296">
        <v>0</v>
      </c>
      <c r="J85" s="296">
        <v>0</v>
      </c>
      <c r="K85" s="367">
        <v>0</v>
      </c>
      <c r="L85" s="365">
        <v>0</v>
      </c>
      <c r="M85" s="295">
        <v>0</v>
      </c>
      <c r="N85" s="296">
        <v>0</v>
      </c>
      <c r="O85" s="296">
        <v>0</v>
      </c>
      <c r="P85" s="303">
        <v>0</v>
      </c>
      <c r="Q85" s="296">
        <v>0</v>
      </c>
      <c r="R85" s="296">
        <v>0</v>
      </c>
      <c r="S85" s="296">
        <v>0</v>
      </c>
      <c r="T85" s="367">
        <v>0</v>
      </c>
      <c r="U85" s="365">
        <v>0</v>
      </c>
    </row>
    <row r="86" spans="1:21" ht="15">
      <c r="A86" s="704" t="s">
        <v>473</v>
      </c>
      <c r="B86" s="705" t="s">
        <v>204</v>
      </c>
      <c r="C86" s="456" t="s">
        <v>1027</v>
      </c>
      <c r="D86" s="295">
        <v>0</v>
      </c>
      <c r="E86" s="296">
        <v>0</v>
      </c>
      <c r="F86" s="296">
        <v>0</v>
      </c>
      <c r="G86" s="303">
        <v>0</v>
      </c>
      <c r="H86" s="296">
        <v>0</v>
      </c>
      <c r="I86" s="296">
        <v>0</v>
      </c>
      <c r="J86" s="296">
        <v>0</v>
      </c>
      <c r="K86" s="367">
        <v>0</v>
      </c>
      <c r="L86" s="365">
        <v>0</v>
      </c>
      <c r="M86" s="295">
        <v>0</v>
      </c>
      <c r="N86" s="296">
        <v>0</v>
      </c>
      <c r="O86" s="296">
        <v>0</v>
      </c>
      <c r="P86" s="303">
        <v>0</v>
      </c>
      <c r="Q86" s="296">
        <v>0</v>
      </c>
      <c r="R86" s="296">
        <v>0</v>
      </c>
      <c r="S86" s="296">
        <v>0</v>
      </c>
      <c r="T86" s="367">
        <v>0</v>
      </c>
      <c r="U86" s="365">
        <v>0</v>
      </c>
    </row>
    <row r="87" spans="1:21" ht="15" customHeight="1">
      <c r="A87" s="704" t="s">
        <v>474</v>
      </c>
      <c r="B87" s="705" t="s">
        <v>205</v>
      </c>
      <c r="C87" s="456" t="s">
        <v>561</v>
      </c>
      <c r="D87" s="295">
        <v>0</v>
      </c>
      <c r="E87" s="296">
        <v>0</v>
      </c>
      <c r="F87" s="296">
        <v>0</v>
      </c>
      <c r="G87" s="303">
        <v>0</v>
      </c>
      <c r="H87" s="296">
        <v>0</v>
      </c>
      <c r="I87" s="296">
        <v>0</v>
      </c>
      <c r="J87" s="296">
        <v>0</v>
      </c>
      <c r="K87" s="367">
        <v>0</v>
      </c>
      <c r="L87" s="365">
        <v>0</v>
      </c>
      <c r="M87" s="295">
        <v>0</v>
      </c>
      <c r="N87" s="296">
        <v>0</v>
      </c>
      <c r="O87" s="296">
        <v>0</v>
      </c>
      <c r="P87" s="303">
        <v>0</v>
      </c>
      <c r="Q87" s="296">
        <v>0</v>
      </c>
      <c r="R87" s="296">
        <v>0</v>
      </c>
      <c r="S87" s="296">
        <v>0</v>
      </c>
      <c r="T87" s="367">
        <v>0</v>
      </c>
      <c r="U87" s="365">
        <v>0</v>
      </c>
    </row>
    <row r="88" spans="1:21" ht="15" customHeight="1" thickBot="1">
      <c r="A88" s="709" t="s">
        <v>475</v>
      </c>
      <c r="B88" s="710" t="s">
        <v>206</v>
      </c>
      <c r="C88" s="634" t="s">
        <v>1028</v>
      </c>
      <c r="D88" s="295">
        <v>0</v>
      </c>
      <c r="E88" s="296">
        <v>0</v>
      </c>
      <c r="F88" s="298">
        <v>0</v>
      </c>
      <c r="G88" s="303">
        <v>0</v>
      </c>
      <c r="H88" s="296">
        <v>0</v>
      </c>
      <c r="I88" s="298">
        <v>0</v>
      </c>
      <c r="J88" s="298">
        <v>0</v>
      </c>
      <c r="K88" s="368">
        <v>0</v>
      </c>
      <c r="L88" s="375">
        <v>0</v>
      </c>
      <c r="M88" s="295">
        <v>0</v>
      </c>
      <c r="N88" s="296">
        <v>0</v>
      </c>
      <c r="O88" s="296">
        <v>0</v>
      </c>
      <c r="P88" s="303">
        <v>0</v>
      </c>
      <c r="Q88" s="296">
        <v>0</v>
      </c>
      <c r="R88" s="296">
        <v>0</v>
      </c>
      <c r="S88" s="296">
        <v>0</v>
      </c>
      <c r="T88" s="368">
        <v>0</v>
      </c>
      <c r="U88" s="375">
        <v>0</v>
      </c>
    </row>
    <row r="89" spans="1:21" ht="15" customHeight="1" thickBot="1">
      <c r="A89" s="722" t="s">
        <v>476</v>
      </c>
      <c r="B89" s="721"/>
      <c r="C89" s="42" t="s">
        <v>477</v>
      </c>
      <c r="D89" s="299">
        <v>0</v>
      </c>
      <c r="E89" s="300">
        <v>0</v>
      </c>
      <c r="F89" s="300">
        <v>0</v>
      </c>
      <c r="G89" s="301">
        <v>0</v>
      </c>
      <c r="H89" s="300">
        <v>0</v>
      </c>
      <c r="I89" s="300">
        <v>0</v>
      </c>
      <c r="J89" s="300">
        <v>0</v>
      </c>
      <c r="K89" s="370">
        <v>0</v>
      </c>
      <c r="L89" s="371">
        <v>0</v>
      </c>
      <c r="M89" s="299">
        <v>0</v>
      </c>
      <c r="N89" s="300">
        <v>0</v>
      </c>
      <c r="O89" s="300">
        <v>0</v>
      </c>
      <c r="P89" s="301">
        <v>0</v>
      </c>
      <c r="Q89" s="300">
        <v>0</v>
      </c>
      <c r="R89" s="300">
        <v>0</v>
      </c>
      <c r="S89" s="300">
        <v>0</v>
      </c>
      <c r="T89" s="370">
        <v>0</v>
      </c>
      <c r="U89" s="371">
        <v>0</v>
      </c>
    </row>
    <row r="90" spans="1:21" ht="15">
      <c r="A90" s="13" t="s">
        <v>15</v>
      </c>
      <c r="B90" s="702"/>
      <c r="C90" s="23"/>
      <c r="D90" s="291"/>
      <c r="E90" s="292"/>
      <c r="F90" s="292"/>
      <c r="G90" s="294"/>
      <c r="H90" s="292"/>
      <c r="I90" s="292"/>
      <c r="J90" s="292"/>
      <c r="K90" s="373"/>
      <c r="L90" s="374"/>
      <c r="M90" s="291"/>
      <c r="N90" s="292"/>
      <c r="O90" s="292"/>
      <c r="P90" s="294"/>
      <c r="Q90" s="292"/>
      <c r="R90" s="292"/>
      <c r="S90" s="292"/>
      <c r="T90" s="373"/>
      <c r="U90" s="374"/>
    </row>
    <row r="91" spans="1:21" ht="15" customHeight="1">
      <c r="A91" s="704" t="s">
        <v>478</v>
      </c>
      <c r="B91" s="705" t="s">
        <v>207</v>
      </c>
      <c r="C91" s="19" t="s">
        <v>562</v>
      </c>
      <c r="D91" s="295">
        <v>600000</v>
      </c>
      <c r="E91" s="296">
        <v>0</v>
      </c>
      <c r="F91" s="296">
        <v>0</v>
      </c>
      <c r="G91" s="303">
        <v>600000</v>
      </c>
      <c r="H91" s="296">
        <v>0</v>
      </c>
      <c r="I91" s="296">
        <v>0</v>
      </c>
      <c r="J91" s="296">
        <v>0</v>
      </c>
      <c r="K91" s="367">
        <v>0</v>
      </c>
      <c r="L91" s="365">
        <v>600000</v>
      </c>
      <c r="M91" s="295">
        <v>1053522</v>
      </c>
      <c r="N91" s="296">
        <v>0</v>
      </c>
      <c r="O91" s="296">
        <v>0</v>
      </c>
      <c r="P91" s="303">
        <v>1053522</v>
      </c>
      <c r="Q91" s="296">
        <v>2034</v>
      </c>
      <c r="R91" s="296">
        <v>0</v>
      </c>
      <c r="S91" s="296">
        <v>0</v>
      </c>
      <c r="T91" s="367">
        <v>2034</v>
      </c>
      <c r="U91" s="365">
        <v>1055556</v>
      </c>
    </row>
    <row r="92" spans="1:21" ht="15.75" thickBot="1">
      <c r="A92" s="709" t="s">
        <v>479</v>
      </c>
      <c r="B92" s="710" t="s">
        <v>208</v>
      </c>
      <c r="C92" s="20" t="s">
        <v>563</v>
      </c>
      <c r="D92" s="295">
        <v>0</v>
      </c>
      <c r="E92" s="296">
        <v>0</v>
      </c>
      <c r="F92" s="298">
        <v>0</v>
      </c>
      <c r="G92" s="303">
        <v>0</v>
      </c>
      <c r="H92" s="296">
        <v>0</v>
      </c>
      <c r="I92" s="298">
        <v>0</v>
      </c>
      <c r="J92" s="298">
        <v>0</v>
      </c>
      <c r="K92" s="368">
        <v>0</v>
      </c>
      <c r="L92" s="375">
        <v>0</v>
      </c>
      <c r="M92" s="295">
        <v>0</v>
      </c>
      <c r="N92" s="296">
        <v>0</v>
      </c>
      <c r="O92" s="296">
        <v>0</v>
      </c>
      <c r="P92" s="303">
        <v>0</v>
      </c>
      <c r="Q92" s="296">
        <v>0</v>
      </c>
      <c r="R92" s="296">
        <v>0</v>
      </c>
      <c r="S92" s="296">
        <v>0</v>
      </c>
      <c r="T92" s="368">
        <v>0</v>
      </c>
      <c r="U92" s="375">
        <v>0</v>
      </c>
    </row>
    <row r="93" spans="1:21" ht="15" customHeight="1" thickBot="1">
      <c r="A93" s="722" t="s">
        <v>480</v>
      </c>
      <c r="B93" s="721"/>
      <c r="C93" s="42" t="s">
        <v>481</v>
      </c>
      <c r="D93" s="299">
        <v>600000</v>
      </c>
      <c r="E93" s="300">
        <v>0</v>
      </c>
      <c r="F93" s="300">
        <v>0</v>
      </c>
      <c r="G93" s="301">
        <v>600000</v>
      </c>
      <c r="H93" s="300">
        <v>0</v>
      </c>
      <c r="I93" s="300">
        <v>0</v>
      </c>
      <c r="J93" s="300">
        <v>0</v>
      </c>
      <c r="K93" s="370">
        <v>0</v>
      </c>
      <c r="L93" s="371">
        <v>600000</v>
      </c>
      <c r="M93" s="299">
        <v>1053522</v>
      </c>
      <c r="N93" s="300">
        <v>0</v>
      </c>
      <c r="O93" s="300">
        <v>0</v>
      </c>
      <c r="P93" s="301">
        <v>1053522</v>
      </c>
      <c r="Q93" s="300">
        <v>2034</v>
      </c>
      <c r="R93" s="300">
        <v>0</v>
      </c>
      <c r="S93" s="300">
        <v>0</v>
      </c>
      <c r="T93" s="370">
        <v>2034</v>
      </c>
      <c r="U93" s="371">
        <v>1055556</v>
      </c>
    </row>
    <row r="94" spans="1:21" ht="15">
      <c r="A94" s="731" t="s">
        <v>482</v>
      </c>
      <c r="B94" s="702" t="s">
        <v>184</v>
      </c>
      <c r="C94" s="23" t="s">
        <v>565</v>
      </c>
      <c r="D94" s="291">
        <v>0</v>
      </c>
      <c r="E94" s="292">
        <v>0</v>
      </c>
      <c r="F94" s="292">
        <v>0</v>
      </c>
      <c r="G94" s="294">
        <v>0</v>
      </c>
      <c r="H94" s="292">
        <v>0</v>
      </c>
      <c r="I94" s="292">
        <v>0</v>
      </c>
      <c r="J94" s="292">
        <v>0</v>
      </c>
      <c r="K94" s="368">
        <v>0</v>
      </c>
      <c r="L94" s="374">
        <v>0</v>
      </c>
      <c r="M94" s="291">
        <v>0</v>
      </c>
      <c r="N94" s="292">
        <v>0</v>
      </c>
      <c r="O94" s="292">
        <v>0</v>
      </c>
      <c r="P94" s="294">
        <v>0</v>
      </c>
      <c r="Q94" s="292">
        <v>0</v>
      </c>
      <c r="R94" s="292">
        <v>0</v>
      </c>
      <c r="S94" s="292">
        <v>0</v>
      </c>
      <c r="T94" s="368">
        <v>0</v>
      </c>
      <c r="U94" s="374">
        <v>0</v>
      </c>
    </row>
    <row r="95" spans="1:21" ht="15">
      <c r="A95" s="703" t="s">
        <v>483</v>
      </c>
      <c r="B95" s="705" t="s">
        <v>185</v>
      </c>
      <c r="C95" s="19" t="s">
        <v>564</v>
      </c>
      <c r="D95" s="291">
        <v>0</v>
      </c>
      <c r="E95" s="292">
        <v>0</v>
      </c>
      <c r="F95" s="296">
        <v>0</v>
      </c>
      <c r="G95" s="303">
        <v>0</v>
      </c>
      <c r="H95" s="292">
        <v>0</v>
      </c>
      <c r="I95" s="296">
        <v>0</v>
      </c>
      <c r="J95" s="296">
        <v>0</v>
      </c>
      <c r="K95" s="368">
        <v>0</v>
      </c>
      <c r="L95" s="365">
        <v>0</v>
      </c>
      <c r="M95" s="291">
        <v>0</v>
      </c>
      <c r="N95" s="292">
        <v>0</v>
      </c>
      <c r="O95" s="292">
        <v>0</v>
      </c>
      <c r="P95" s="294">
        <v>0</v>
      </c>
      <c r="Q95" s="292">
        <v>0</v>
      </c>
      <c r="R95" s="292">
        <v>0</v>
      </c>
      <c r="S95" s="292">
        <v>0</v>
      </c>
      <c r="T95" s="368">
        <v>0</v>
      </c>
      <c r="U95" s="365">
        <v>0</v>
      </c>
    </row>
    <row r="96" spans="1:21" ht="15">
      <c r="A96" s="703" t="s">
        <v>484</v>
      </c>
      <c r="B96" s="705" t="s">
        <v>186</v>
      </c>
      <c r="C96" s="19" t="s">
        <v>400</v>
      </c>
      <c r="D96" s="291">
        <v>0</v>
      </c>
      <c r="E96" s="292">
        <v>0</v>
      </c>
      <c r="F96" s="296">
        <v>0</v>
      </c>
      <c r="G96" s="303">
        <v>0</v>
      </c>
      <c r="H96" s="292">
        <v>1350398</v>
      </c>
      <c r="I96" s="296">
        <v>8243</v>
      </c>
      <c r="J96" s="296">
        <v>265348</v>
      </c>
      <c r="K96" s="368">
        <v>1623989</v>
      </c>
      <c r="L96" s="365">
        <v>1623989</v>
      </c>
      <c r="M96" s="291">
        <v>0</v>
      </c>
      <c r="N96" s="292">
        <v>0</v>
      </c>
      <c r="O96" s="292">
        <v>0</v>
      </c>
      <c r="P96" s="294">
        <v>0</v>
      </c>
      <c r="Q96" s="292">
        <v>1381956</v>
      </c>
      <c r="R96" s="292">
        <v>8243</v>
      </c>
      <c r="S96" s="292">
        <v>265348</v>
      </c>
      <c r="T96" s="368">
        <v>1655547</v>
      </c>
      <c r="U96" s="365">
        <v>1655547</v>
      </c>
    </row>
    <row r="97" spans="1:21" ht="15">
      <c r="A97" s="706" t="s">
        <v>485</v>
      </c>
      <c r="B97" s="708" t="s">
        <v>187</v>
      </c>
      <c r="C97" s="456" t="s">
        <v>1029</v>
      </c>
      <c r="D97" s="291">
        <v>0</v>
      </c>
      <c r="E97" s="292">
        <v>0</v>
      </c>
      <c r="F97" s="296">
        <v>0</v>
      </c>
      <c r="G97" s="303">
        <v>0</v>
      </c>
      <c r="H97" s="292">
        <v>0</v>
      </c>
      <c r="I97" s="296">
        <v>0</v>
      </c>
      <c r="J97" s="296">
        <v>0</v>
      </c>
      <c r="K97" s="368">
        <v>0</v>
      </c>
      <c r="L97" s="365">
        <v>0</v>
      </c>
      <c r="M97" s="291">
        <v>0</v>
      </c>
      <c r="N97" s="292">
        <v>0</v>
      </c>
      <c r="O97" s="292">
        <v>0</v>
      </c>
      <c r="P97" s="294">
        <v>0</v>
      </c>
      <c r="Q97" s="292">
        <v>0</v>
      </c>
      <c r="R97" s="292">
        <v>0</v>
      </c>
      <c r="S97" s="292">
        <v>0</v>
      </c>
      <c r="T97" s="368">
        <v>0</v>
      </c>
      <c r="U97" s="365">
        <v>0</v>
      </c>
    </row>
    <row r="98" spans="1:21" ht="15">
      <c r="A98" s="703" t="s">
        <v>486</v>
      </c>
      <c r="B98" s="705" t="s">
        <v>188</v>
      </c>
      <c r="C98" s="19" t="s">
        <v>566</v>
      </c>
      <c r="D98" s="291">
        <v>0</v>
      </c>
      <c r="E98" s="292">
        <v>0</v>
      </c>
      <c r="F98" s="296">
        <v>0</v>
      </c>
      <c r="G98" s="303">
        <v>0</v>
      </c>
      <c r="H98" s="292">
        <v>0</v>
      </c>
      <c r="I98" s="296">
        <v>0</v>
      </c>
      <c r="J98" s="296">
        <v>0</v>
      </c>
      <c r="K98" s="368">
        <v>0</v>
      </c>
      <c r="L98" s="365">
        <v>0</v>
      </c>
      <c r="M98" s="291">
        <v>0</v>
      </c>
      <c r="N98" s="292">
        <v>0</v>
      </c>
      <c r="O98" s="292">
        <v>0</v>
      </c>
      <c r="P98" s="294">
        <v>0</v>
      </c>
      <c r="Q98" s="292">
        <v>0</v>
      </c>
      <c r="R98" s="292">
        <v>0</v>
      </c>
      <c r="S98" s="292">
        <v>0</v>
      </c>
      <c r="T98" s="368">
        <v>0</v>
      </c>
      <c r="U98" s="365">
        <v>0</v>
      </c>
    </row>
    <row r="99" spans="1:21" ht="15" customHeight="1" thickBot="1">
      <c r="A99" s="706" t="s">
        <v>1030</v>
      </c>
      <c r="B99" s="708" t="s">
        <v>1031</v>
      </c>
      <c r="C99" s="456" t="s">
        <v>1032</v>
      </c>
      <c r="D99" s="291">
        <v>0</v>
      </c>
      <c r="E99" s="292">
        <v>0</v>
      </c>
      <c r="F99" s="296">
        <v>0</v>
      </c>
      <c r="G99" s="303">
        <v>0</v>
      </c>
      <c r="H99" s="292">
        <v>0</v>
      </c>
      <c r="I99" s="296">
        <v>0</v>
      </c>
      <c r="J99" s="296">
        <v>0</v>
      </c>
      <c r="K99" s="368">
        <v>0</v>
      </c>
      <c r="L99" s="365">
        <v>0</v>
      </c>
      <c r="M99" s="291">
        <v>0</v>
      </c>
      <c r="N99" s="292">
        <v>0</v>
      </c>
      <c r="O99" s="292">
        <v>0</v>
      </c>
      <c r="P99" s="294">
        <v>0</v>
      </c>
      <c r="Q99" s="292">
        <v>0</v>
      </c>
      <c r="R99" s="292">
        <v>0</v>
      </c>
      <c r="S99" s="292">
        <v>0</v>
      </c>
      <c r="T99" s="368">
        <v>0</v>
      </c>
      <c r="U99" s="365">
        <v>0</v>
      </c>
    </row>
    <row r="100" spans="1:21" ht="15.75" thickBot="1">
      <c r="A100" s="711" t="s">
        <v>488</v>
      </c>
      <c r="B100" s="712"/>
      <c r="C100" s="258" t="s">
        <v>489</v>
      </c>
      <c r="D100" s="384">
        <v>700000</v>
      </c>
      <c r="E100" s="385">
        <v>0</v>
      </c>
      <c r="F100" s="385">
        <v>0</v>
      </c>
      <c r="G100" s="386">
        <v>700000</v>
      </c>
      <c r="H100" s="385">
        <v>1350398</v>
      </c>
      <c r="I100" s="385">
        <v>8243</v>
      </c>
      <c r="J100" s="385">
        <v>265348</v>
      </c>
      <c r="K100" s="387">
        <v>1623989</v>
      </c>
      <c r="L100" s="388">
        <v>2323989</v>
      </c>
      <c r="M100" s="384">
        <v>1513747</v>
      </c>
      <c r="N100" s="385">
        <v>0</v>
      </c>
      <c r="O100" s="385">
        <v>0</v>
      </c>
      <c r="P100" s="386">
        <v>1513747</v>
      </c>
      <c r="Q100" s="385">
        <v>1383990</v>
      </c>
      <c r="R100" s="385">
        <v>8243</v>
      </c>
      <c r="S100" s="385">
        <v>265348</v>
      </c>
      <c r="T100" s="387">
        <v>1657581</v>
      </c>
      <c r="U100" s="388">
        <v>3171328</v>
      </c>
    </row>
    <row r="101" spans="1:21" ht="15" customHeight="1">
      <c r="A101" s="724" t="s">
        <v>490</v>
      </c>
      <c r="B101" s="702" t="s">
        <v>189</v>
      </c>
      <c r="C101" s="23" t="s">
        <v>567</v>
      </c>
      <c r="D101" s="291">
        <v>0</v>
      </c>
      <c r="E101" s="292">
        <v>0</v>
      </c>
      <c r="F101" s="292">
        <v>0</v>
      </c>
      <c r="G101" s="294">
        <v>0</v>
      </c>
      <c r="H101" s="292">
        <v>0</v>
      </c>
      <c r="I101" s="292">
        <v>0</v>
      </c>
      <c r="J101" s="292">
        <v>0</v>
      </c>
      <c r="K101" s="373">
        <v>0</v>
      </c>
      <c r="L101" s="374">
        <v>0</v>
      </c>
      <c r="M101" s="291">
        <v>0</v>
      </c>
      <c r="N101" s="292">
        <v>0</v>
      </c>
      <c r="O101" s="292">
        <v>0</v>
      </c>
      <c r="P101" s="294">
        <v>0</v>
      </c>
      <c r="Q101" s="292">
        <v>0</v>
      </c>
      <c r="R101" s="292">
        <v>0</v>
      </c>
      <c r="S101" s="292">
        <v>0</v>
      </c>
      <c r="T101" s="373">
        <v>0</v>
      </c>
      <c r="U101" s="374">
        <v>0</v>
      </c>
    </row>
    <row r="102" spans="1:21" ht="15" customHeight="1">
      <c r="A102" s="704" t="s">
        <v>491</v>
      </c>
      <c r="B102" s="705" t="s">
        <v>190</v>
      </c>
      <c r="C102" s="19" t="s">
        <v>568</v>
      </c>
      <c r="D102" s="291">
        <v>0</v>
      </c>
      <c r="E102" s="292">
        <v>0</v>
      </c>
      <c r="F102" s="296">
        <v>0</v>
      </c>
      <c r="G102" s="303">
        <v>0</v>
      </c>
      <c r="H102" s="292">
        <v>0</v>
      </c>
      <c r="I102" s="296">
        <v>0</v>
      </c>
      <c r="J102" s="296">
        <v>0</v>
      </c>
      <c r="K102" s="367">
        <v>0</v>
      </c>
      <c r="L102" s="365">
        <v>0</v>
      </c>
      <c r="M102" s="291">
        <v>0</v>
      </c>
      <c r="N102" s="292">
        <v>0</v>
      </c>
      <c r="O102" s="292">
        <v>0</v>
      </c>
      <c r="P102" s="294">
        <v>0</v>
      </c>
      <c r="Q102" s="292">
        <v>0</v>
      </c>
      <c r="R102" s="292">
        <v>0</v>
      </c>
      <c r="S102" s="292">
        <v>0</v>
      </c>
      <c r="T102" s="367">
        <v>0</v>
      </c>
      <c r="U102" s="365">
        <v>0</v>
      </c>
    </row>
    <row r="103" spans="1:21" ht="15">
      <c r="A103" s="704" t="s">
        <v>492</v>
      </c>
      <c r="B103" s="705" t="s">
        <v>191</v>
      </c>
      <c r="C103" s="19" t="s">
        <v>401</v>
      </c>
      <c r="D103" s="291">
        <v>0</v>
      </c>
      <c r="E103" s="292">
        <v>0</v>
      </c>
      <c r="F103" s="296">
        <v>0</v>
      </c>
      <c r="G103" s="303">
        <v>0</v>
      </c>
      <c r="H103" s="292">
        <v>0</v>
      </c>
      <c r="I103" s="296">
        <v>0</v>
      </c>
      <c r="J103" s="296">
        <v>0</v>
      </c>
      <c r="K103" s="367">
        <v>0</v>
      </c>
      <c r="L103" s="365">
        <v>0</v>
      </c>
      <c r="M103" s="291">
        <v>0</v>
      </c>
      <c r="N103" s="292">
        <v>0</v>
      </c>
      <c r="O103" s="292">
        <v>0</v>
      </c>
      <c r="P103" s="294">
        <v>0</v>
      </c>
      <c r="Q103" s="292">
        <v>0</v>
      </c>
      <c r="R103" s="292">
        <v>0</v>
      </c>
      <c r="S103" s="292">
        <v>0</v>
      </c>
      <c r="T103" s="367">
        <v>0</v>
      </c>
      <c r="U103" s="365">
        <v>0</v>
      </c>
    </row>
    <row r="104" spans="1:21" ht="15.75" thickBot="1">
      <c r="A104" s="709" t="s">
        <v>493</v>
      </c>
      <c r="B104" s="710" t="s">
        <v>192</v>
      </c>
      <c r="C104" s="20" t="s">
        <v>402</v>
      </c>
      <c r="D104" s="291">
        <v>0</v>
      </c>
      <c r="E104" s="292">
        <v>0</v>
      </c>
      <c r="F104" s="298">
        <v>0</v>
      </c>
      <c r="G104" s="303">
        <v>0</v>
      </c>
      <c r="H104" s="292">
        <v>0</v>
      </c>
      <c r="I104" s="298">
        <v>0</v>
      </c>
      <c r="J104" s="298">
        <v>0</v>
      </c>
      <c r="K104" s="368">
        <v>0</v>
      </c>
      <c r="L104" s="375">
        <v>0</v>
      </c>
      <c r="M104" s="291">
        <v>0</v>
      </c>
      <c r="N104" s="292">
        <v>0</v>
      </c>
      <c r="O104" s="292">
        <v>0</v>
      </c>
      <c r="P104" s="294">
        <v>0</v>
      </c>
      <c r="Q104" s="292">
        <v>0</v>
      </c>
      <c r="R104" s="292">
        <v>0</v>
      </c>
      <c r="S104" s="292">
        <v>0</v>
      </c>
      <c r="T104" s="368">
        <v>0</v>
      </c>
      <c r="U104" s="375">
        <v>0</v>
      </c>
    </row>
    <row r="105" spans="1:21" ht="15.75" thickBot="1">
      <c r="A105" s="711" t="s">
        <v>494</v>
      </c>
      <c r="B105" s="712"/>
      <c r="C105" s="258" t="s">
        <v>495</v>
      </c>
      <c r="D105" s="384">
        <v>0</v>
      </c>
      <c r="E105" s="385">
        <v>0</v>
      </c>
      <c r="F105" s="385">
        <v>0</v>
      </c>
      <c r="G105" s="386">
        <v>0</v>
      </c>
      <c r="H105" s="385">
        <v>0</v>
      </c>
      <c r="I105" s="385">
        <v>0</v>
      </c>
      <c r="J105" s="385">
        <v>0</v>
      </c>
      <c r="K105" s="387">
        <v>0</v>
      </c>
      <c r="L105" s="388">
        <v>0</v>
      </c>
      <c r="M105" s="384">
        <v>0</v>
      </c>
      <c r="N105" s="385">
        <v>0</v>
      </c>
      <c r="O105" s="385">
        <v>0</v>
      </c>
      <c r="P105" s="386">
        <v>0</v>
      </c>
      <c r="Q105" s="385">
        <v>0</v>
      </c>
      <c r="R105" s="385">
        <v>0</v>
      </c>
      <c r="S105" s="385">
        <v>0</v>
      </c>
      <c r="T105" s="387">
        <v>0</v>
      </c>
      <c r="U105" s="388">
        <v>0</v>
      </c>
    </row>
    <row r="106" spans="1:21" ht="15.75" thickBot="1">
      <c r="A106" s="711" t="s">
        <v>496</v>
      </c>
      <c r="B106" s="712" t="s">
        <v>138</v>
      </c>
      <c r="C106" s="258" t="s">
        <v>569</v>
      </c>
      <c r="D106" s="384">
        <v>0</v>
      </c>
      <c r="E106" s="385">
        <v>0</v>
      </c>
      <c r="F106" s="385">
        <v>0</v>
      </c>
      <c r="G106" s="386">
        <v>0</v>
      </c>
      <c r="H106" s="389">
        <v>0</v>
      </c>
      <c r="I106" s="389">
        <v>0</v>
      </c>
      <c r="J106" s="389">
        <v>0</v>
      </c>
      <c r="K106" s="387">
        <v>0</v>
      </c>
      <c r="L106" s="388">
        <v>0</v>
      </c>
      <c r="M106" s="384">
        <v>0</v>
      </c>
      <c r="N106" s="385">
        <v>0</v>
      </c>
      <c r="O106" s="385">
        <v>0</v>
      </c>
      <c r="P106" s="386">
        <v>0</v>
      </c>
      <c r="Q106" s="389">
        <v>0</v>
      </c>
      <c r="R106" s="389">
        <v>0</v>
      </c>
      <c r="S106" s="389">
        <v>0</v>
      </c>
      <c r="T106" s="387">
        <v>0</v>
      </c>
      <c r="U106" s="388">
        <v>0</v>
      </c>
    </row>
    <row r="107" spans="1:21" ht="18" customHeight="1" thickBot="1">
      <c r="A107" s="732" t="s">
        <v>487</v>
      </c>
      <c r="B107" s="733"/>
      <c r="C107" s="411" t="s">
        <v>497</v>
      </c>
      <c r="D107" s="412">
        <v>700000</v>
      </c>
      <c r="E107" s="413">
        <v>0</v>
      </c>
      <c r="F107" s="413">
        <v>0</v>
      </c>
      <c r="G107" s="414">
        <v>700000</v>
      </c>
      <c r="H107" s="413">
        <v>1350398</v>
      </c>
      <c r="I107" s="413">
        <v>8243</v>
      </c>
      <c r="J107" s="413">
        <v>265348</v>
      </c>
      <c r="K107" s="415">
        <v>1623989</v>
      </c>
      <c r="L107" s="416">
        <v>2323989</v>
      </c>
      <c r="M107" s="412">
        <v>1513747</v>
      </c>
      <c r="N107" s="413">
        <v>0</v>
      </c>
      <c r="O107" s="413">
        <v>0</v>
      </c>
      <c r="P107" s="414">
        <v>1513747</v>
      </c>
      <c r="Q107" s="413">
        <v>1383990</v>
      </c>
      <c r="R107" s="413">
        <v>8243</v>
      </c>
      <c r="S107" s="413">
        <v>265348</v>
      </c>
      <c r="T107" s="415">
        <v>1657581</v>
      </c>
      <c r="U107" s="416">
        <v>3171328</v>
      </c>
    </row>
    <row r="108" spans="1:21" ht="21" customHeight="1" thickBot="1">
      <c r="A108" s="734" t="s">
        <v>498</v>
      </c>
      <c r="B108" s="735"/>
      <c r="C108" s="254"/>
      <c r="D108" s="318">
        <v>8293905</v>
      </c>
      <c r="E108" s="319">
        <v>58625</v>
      </c>
      <c r="F108" s="319">
        <v>0</v>
      </c>
      <c r="G108" s="320">
        <v>8352530</v>
      </c>
      <c r="H108" s="319">
        <v>1361236</v>
      </c>
      <c r="I108" s="319">
        <v>8243</v>
      </c>
      <c r="J108" s="319">
        <v>265348</v>
      </c>
      <c r="K108" s="390">
        <v>1634827</v>
      </c>
      <c r="L108" s="391">
        <v>9987357</v>
      </c>
      <c r="M108" s="318">
        <v>10548918</v>
      </c>
      <c r="N108" s="319">
        <v>58625</v>
      </c>
      <c r="O108" s="319">
        <v>0</v>
      </c>
      <c r="P108" s="320">
        <v>10607543</v>
      </c>
      <c r="Q108" s="319">
        <v>1394828</v>
      </c>
      <c r="R108" s="319">
        <v>8243</v>
      </c>
      <c r="S108" s="319">
        <v>265348</v>
      </c>
      <c r="T108" s="390">
        <v>1668419</v>
      </c>
      <c r="U108" s="391">
        <v>12275962</v>
      </c>
    </row>
  </sheetData>
  <sheetProtection/>
  <mergeCells count="18">
    <mergeCell ref="K5:K7"/>
    <mergeCell ref="D4:K4"/>
    <mergeCell ref="L4:L7"/>
    <mergeCell ref="A4:A7"/>
    <mergeCell ref="B4:B7"/>
    <mergeCell ref="C4:C7"/>
    <mergeCell ref="D5:F5"/>
    <mergeCell ref="H5:J5"/>
    <mergeCell ref="M1:U1"/>
    <mergeCell ref="M2:U2"/>
    <mergeCell ref="D2:L2"/>
    <mergeCell ref="G5:G7"/>
    <mergeCell ref="M4:T4"/>
    <mergeCell ref="U4:U7"/>
    <mergeCell ref="M5:O5"/>
    <mergeCell ref="P5:P7"/>
    <mergeCell ref="Q5:S5"/>
    <mergeCell ref="T5:T7"/>
  </mergeCells>
  <printOptions horizontalCentered="1"/>
  <pageMargins left="0.5905511811023623" right="0.5905511811023623" top="0.5905511811023623" bottom="0.5905511811023623" header="0.3937007874015748" footer="0.1968503937007874"/>
  <pageSetup horizontalDpi="600" verticalDpi="600" orientation="portrait" paperSize="9" scale="61" r:id="rId1"/>
  <headerFooter alignWithMargins="0">
    <oddHeader>&amp;R&amp;"Times New Roman,Normál"&amp;10 2. számú  melléklet</oddHeader>
    <oddFooter>&amp;L&amp;"Times New Roman,Normál"&amp;10&amp;F&amp;R&amp;"Times New Roman,Normál"&amp;10&amp;P</oddFooter>
  </headerFooter>
  <rowBreaks count="1" manualBreakCount="1">
    <brk id="7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A1">
      <pane xSplit="3" ySplit="10" topLeftCell="D11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M16" sqref="M16"/>
    </sheetView>
  </sheetViews>
  <sheetFormatPr defaultColWidth="9.140625" defaultRowHeight="15"/>
  <cols>
    <col min="1" max="1" width="3.7109375" style="55" customWidth="1"/>
    <col min="2" max="2" width="25.00390625" style="119" customWidth="1"/>
    <col min="3" max="3" width="12.8515625" style="119" customWidth="1"/>
    <col min="4" max="29" width="9.140625" style="55" customWidth="1"/>
    <col min="30" max="30" width="9.140625" style="458" customWidth="1"/>
    <col min="31" max="31" width="10.57421875" style="118" customWidth="1"/>
    <col min="32" max="16384" width="9.140625" style="55" customWidth="1"/>
  </cols>
  <sheetData>
    <row r="1" spans="2:29" ht="18" customHeight="1">
      <c r="B1" s="54"/>
      <c r="C1" s="54"/>
      <c r="D1" s="941" t="s">
        <v>967</v>
      </c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 t="s">
        <v>967</v>
      </c>
      <c r="R1" s="941"/>
      <c r="S1" s="941"/>
      <c r="T1" s="941"/>
      <c r="U1" s="941"/>
      <c r="V1" s="941"/>
      <c r="W1" s="941"/>
      <c r="X1" s="941"/>
      <c r="Y1" s="941"/>
      <c r="Z1" s="941"/>
      <c r="AA1" s="941"/>
      <c r="AB1" s="941"/>
      <c r="AC1" s="941"/>
    </row>
    <row r="2" spans="2:29" ht="18" customHeight="1">
      <c r="B2" s="54"/>
      <c r="C2" s="54"/>
      <c r="D2" s="942" t="s">
        <v>722</v>
      </c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 t="s">
        <v>722</v>
      </c>
      <c r="R2" s="942"/>
      <c r="S2" s="942"/>
      <c r="T2" s="942"/>
      <c r="U2" s="942"/>
      <c r="V2" s="942"/>
      <c r="W2" s="942"/>
      <c r="X2" s="942"/>
      <c r="Y2" s="942"/>
      <c r="Z2" s="942"/>
      <c r="AA2" s="942"/>
      <c r="AB2" s="942"/>
      <c r="AC2" s="942"/>
    </row>
    <row r="3" spans="16:29" ht="12.75">
      <c r="P3" s="57"/>
      <c r="AC3" s="57"/>
    </row>
    <row r="4" ht="9" customHeight="1" thickBot="1"/>
    <row r="5" spans="1:29" ht="18" customHeight="1">
      <c r="A5" s="923" t="s">
        <v>16</v>
      </c>
      <c r="B5" s="930"/>
      <c r="C5" s="925" t="s">
        <v>723</v>
      </c>
      <c r="D5" s="923" t="s">
        <v>968</v>
      </c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5"/>
      <c r="Q5" s="923" t="s">
        <v>1123</v>
      </c>
      <c r="R5" s="924"/>
      <c r="S5" s="924"/>
      <c r="T5" s="924"/>
      <c r="U5" s="924"/>
      <c r="V5" s="924"/>
      <c r="W5" s="924"/>
      <c r="X5" s="924"/>
      <c r="Y5" s="924"/>
      <c r="Z5" s="924"/>
      <c r="AA5" s="924"/>
      <c r="AB5" s="924"/>
      <c r="AC5" s="925"/>
    </row>
    <row r="6" spans="1:29" ht="18" customHeight="1">
      <c r="A6" s="931"/>
      <c r="B6" s="932"/>
      <c r="C6" s="938"/>
      <c r="D6" s="926" t="s">
        <v>575</v>
      </c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19"/>
      <c r="Q6" s="926" t="s">
        <v>575</v>
      </c>
      <c r="R6" s="920"/>
      <c r="S6" s="920"/>
      <c r="T6" s="920"/>
      <c r="U6" s="920"/>
      <c r="V6" s="920"/>
      <c r="W6" s="920"/>
      <c r="X6" s="920"/>
      <c r="Y6" s="920"/>
      <c r="Z6" s="920"/>
      <c r="AA6" s="920"/>
      <c r="AB6" s="920"/>
      <c r="AC6" s="919"/>
    </row>
    <row r="7" spans="1:29" ht="18" customHeight="1">
      <c r="A7" s="926"/>
      <c r="B7" s="933"/>
      <c r="C7" s="919"/>
      <c r="D7" s="926" t="s">
        <v>724</v>
      </c>
      <c r="E7" s="920"/>
      <c r="F7" s="920"/>
      <c r="G7" s="920"/>
      <c r="H7" s="919"/>
      <c r="I7" s="918" t="s">
        <v>725</v>
      </c>
      <c r="J7" s="920"/>
      <c r="K7" s="920"/>
      <c r="L7" s="920"/>
      <c r="M7" s="920"/>
      <c r="N7" s="920"/>
      <c r="O7" s="920"/>
      <c r="P7" s="919"/>
      <c r="Q7" s="926" t="s">
        <v>724</v>
      </c>
      <c r="R7" s="920"/>
      <c r="S7" s="920"/>
      <c r="T7" s="920"/>
      <c r="U7" s="919"/>
      <c r="V7" s="918" t="s">
        <v>725</v>
      </c>
      <c r="W7" s="920"/>
      <c r="X7" s="920"/>
      <c r="Y7" s="920"/>
      <c r="Z7" s="920"/>
      <c r="AA7" s="920"/>
      <c r="AB7" s="920"/>
      <c r="AC7" s="919"/>
    </row>
    <row r="8" spans="1:29" ht="27" customHeight="1">
      <c r="A8" s="934"/>
      <c r="B8" s="935"/>
      <c r="C8" s="939"/>
      <c r="D8" s="215" t="s">
        <v>749</v>
      </c>
      <c r="E8" s="206" t="s">
        <v>750</v>
      </c>
      <c r="F8" s="206" t="s">
        <v>751</v>
      </c>
      <c r="G8" s="206" t="s">
        <v>752</v>
      </c>
      <c r="H8" s="208" t="s">
        <v>503</v>
      </c>
      <c r="I8" s="207" t="s">
        <v>726</v>
      </c>
      <c r="J8" s="206" t="s">
        <v>727</v>
      </c>
      <c r="K8" s="206" t="s">
        <v>728</v>
      </c>
      <c r="L8" s="206" t="s">
        <v>729</v>
      </c>
      <c r="M8" s="206" t="s">
        <v>746</v>
      </c>
      <c r="N8" s="206" t="s">
        <v>730</v>
      </c>
      <c r="O8" s="206" t="s">
        <v>747</v>
      </c>
      <c r="P8" s="927" t="s">
        <v>503</v>
      </c>
      <c r="Q8" s="215" t="s">
        <v>749</v>
      </c>
      <c r="R8" s="206" t="s">
        <v>750</v>
      </c>
      <c r="S8" s="206" t="s">
        <v>751</v>
      </c>
      <c r="T8" s="206" t="s">
        <v>752</v>
      </c>
      <c r="U8" s="208" t="s">
        <v>503</v>
      </c>
      <c r="V8" s="207" t="s">
        <v>726</v>
      </c>
      <c r="W8" s="206" t="s">
        <v>727</v>
      </c>
      <c r="X8" s="206" t="s">
        <v>728</v>
      </c>
      <c r="Y8" s="206" t="s">
        <v>729</v>
      </c>
      <c r="Z8" s="206" t="s">
        <v>746</v>
      </c>
      <c r="AA8" s="206" t="s">
        <v>730</v>
      </c>
      <c r="AB8" s="206" t="s">
        <v>747</v>
      </c>
      <c r="AC8" s="927" t="s">
        <v>503</v>
      </c>
    </row>
    <row r="9" spans="1:29" ht="15" customHeight="1">
      <c r="A9" s="934"/>
      <c r="B9" s="935"/>
      <c r="C9" s="939"/>
      <c r="D9" s="217"/>
      <c r="E9" s="211"/>
      <c r="F9" s="921" t="s">
        <v>951</v>
      </c>
      <c r="G9" s="922"/>
      <c r="H9" s="204"/>
      <c r="I9" s="608"/>
      <c r="J9" s="211"/>
      <c r="K9" s="211"/>
      <c r="L9" s="211"/>
      <c r="M9" s="211"/>
      <c r="N9" s="211"/>
      <c r="O9" s="211"/>
      <c r="P9" s="928"/>
      <c r="Q9" s="217"/>
      <c r="R9" s="211"/>
      <c r="S9" s="921" t="s">
        <v>951</v>
      </c>
      <c r="T9" s="922"/>
      <c r="U9" s="204"/>
      <c r="V9" s="608"/>
      <c r="W9" s="211"/>
      <c r="X9" s="211"/>
      <c r="Y9" s="211"/>
      <c r="Z9" s="211"/>
      <c r="AA9" s="211"/>
      <c r="AB9" s="211"/>
      <c r="AC9" s="928"/>
    </row>
    <row r="10" spans="1:29" ht="15" customHeight="1" thickBot="1">
      <c r="A10" s="936"/>
      <c r="B10" s="937"/>
      <c r="C10" s="940"/>
      <c r="D10" s="216" t="s">
        <v>415</v>
      </c>
      <c r="E10" s="121" t="s">
        <v>421</v>
      </c>
      <c r="F10" s="121" t="s">
        <v>449</v>
      </c>
      <c r="G10" s="121" t="s">
        <v>457</v>
      </c>
      <c r="H10" s="122" t="s">
        <v>503</v>
      </c>
      <c r="I10" s="120" t="s">
        <v>230</v>
      </c>
      <c r="J10" s="121" t="s">
        <v>239</v>
      </c>
      <c r="K10" s="121" t="s">
        <v>237</v>
      </c>
      <c r="L10" s="121" t="s">
        <v>262</v>
      </c>
      <c r="M10" s="121" t="s">
        <v>270</v>
      </c>
      <c r="N10" s="121" t="s">
        <v>276</v>
      </c>
      <c r="O10" s="121" t="s">
        <v>284</v>
      </c>
      <c r="P10" s="929"/>
      <c r="Q10" s="216" t="s">
        <v>415</v>
      </c>
      <c r="R10" s="121" t="s">
        <v>421</v>
      </c>
      <c r="S10" s="121" t="s">
        <v>449</v>
      </c>
      <c r="T10" s="121" t="s">
        <v>457</v>
      </c>
      <c r="U10" s="122" t="s">
        <v>503</v>
      </c>
      <c r="V10" s="120" t="s">
        <v>230</v>
      </c>
      <c r="W10" s="121" t="s">
        <v>239</v>
      </c>
      <c r="X10" s="121" t="s">
        <v>237</v>
      </c>
      <c r="Y10" s="121" t="s">
        <v>262</v>
      </c>
      <c r="Z10" s="121" t="s">
        <v>270</v>
      </c>
      <c r="AA10" s="121" t="s">
        <v>276</v>
      </c>
      <c r="AB10" s="121" t="s">
        <v>284</v>
      </c>
      <c r="AC10" s="929"/>
    </row>
    <row r="11" spans="1:29" ht="51">
      <c r="A11" s="123" t="s">
        <v>578</v>
      </c>
      <c r="B11" s="124" t="s">
        <v>962</v>
      </c>
      <c r="C11" s="209" t="s">
        <v>732</v>
      </c>
      <c r="D11" s="129">
        <v>1711</v>
      </c>
      <c r="E11" s="130">
        <v>4153</v>
      </c>
      <c r="F11" s="130">
        <v>0</v>
      </c>
      <c r="G11" s="130">
        <v>0</v>
      </c>
      <c r="H11" s="126">
        <v>5864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8">
        <v>0</v>
      </c>
      <c r="Q11" s="129">
        <v>1711</v>
      </c>
      <c r="R11" s="130">
        <v>4153</v>
      </c>
      <c r="S11" s="130">
        <v>0</v>
      </c>
      <c r="T11" s="130">
        <v>0</v>
      </c>
      <c r="U11" s="126">
        <v>5864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  <c r="AC11" s="128">
        <v>0</v>
      </c>
    </row>
    <row r="12" spans="1:29" ht="25.5" customHeight="1">
      <c r="A12" s="123" t="s">
        <v>579</v>
      </c>
      <c r="B12" s="124" t="s">
        <v>733</v>
      </c>
      <c r="C12" s="209" t="s">
        <v>732</v>
      </c>
      <c r="D12" s="129">
        <v>0</v>
      </c>
      <c r="E12" s="130">
        <v>0</v>
      </c>
      <c r="F12" s="130">
        <v>0</v>
      </c>
      <c r="G12" s="130">
        <v>0</v>
      </c>
      <c r="H12" s="126">
        <v>0</v>
      </c>
      <c r="I12" s="127">
        <v>486</v>
      </c>
      <c r="J12" s="127">
        <v>118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8">
        <v>604</v>
      </c>
      <c r="Q12" s="129">
        <v>0</v>
      </c>
      <c r="R12" s="130">
        <v>0</v>
      </c>
      <c r="S12" s="130">
        <v>0</v>
      </c>
      <c r="T12" s="130">
        <v>0</v>
      </c>
      <c r="U12" s="126">
        <v>0</v>
      </c>
      <c r="V12" s="127">
        <v>486</v>
      </c>
      <c r="W12" s="127">
        <v>118</v>
      </c>
      <c r="X12" s="127">
        <v>0</v>
      </c>
      <c r="Y12" s="127">
        <v>0</v>
      </c>
      <c r="Z12" s="127">
        <v>0</v>
      </c>
      <c r="AA12" s="127">
        <v>0</v>
      </c>
      <c r="AB12" s="127">
        <v>0</v>
      </c>
      <c r="AC12" s="128">
        <v>604</v>
      </c>
    </row>
    <row r="13" spans="1:29" ht="25.5" customHeight="1">
      <c r="A13" s="123" t="s">
        <v>580</v>
      </c>
      <c r="B13" s="124" t="s">
        <v>719</v>
      </c>
      <c r="C13" s="209" t="s">
        <v>721</v>
      </c>
      <c r="D13" s="129">
        <v>0</v>
      </c>
      <c r="E13" s="130">
        <v>190952</v>
      </c>
      <c r="F13" s="130">
        <v>0</v>
      </c>
      <c r="G13" s="130">
        <v>0</v>
      </c>
      <c r="H13" s="126">
        <v>190952</v>
      </c>
      <c r="I13" s="127">
        <v>956</v>
      </c>
      <c r="J13" s="127">
        <v>258</v>
      </c>
      <c r="K13" s="127">
        <v>9269</v>
      </c>
      <c r="L13" s="127">
        <v>0</v>
      </c>
      <c r="M13" s="127">
        <v>0</v>
      </c>
      <c r="N13" s="127">
        <v>278538</v>
      </c>
      <c r="O13" s="127">
        <v>0</v>
      </c>
      <c r="P13" s="128">
        <v>289021</v>
      </c>
      <c r="Q13" s="129">
        <v>0</v>
      </c>
      <c r="R13" s="130">
        <v>549815</v>
      </c>
      <c r="S13" s="130">
        <v>0</v>
      </c>
      <c r="T13" s="130">
        <v>0</v>
      </c>
      <c r="U13" s="126">
        <v>549815</v>
      </c>
      <c r="V13" s="127">
        <v>956</v>
      </c>
      <c r="W13" s="127">
        <v>258</v>
      </c>
      <c r="X13" s="127">
        <v>17058</v>
      </c>
      <c r="Y13" s="127">
        <v>0</v>
      </c>
      <c r="Z13" s="127">
        <v>0</v>
      </c>
      <c r="AA13" s="127">
        <v>375652</v>
      </c>
      <c r="AB13" s="127">
        <v>0</v>
      </c>
      <c r="AC13" s="128">
        <v>393924</v>
      </c>
    </row>
    <row r="14" spans="1:29" ht="25.5" customHeight="1" thickBot="1">
      <c r="A14" s="123" t="s">
        <v>581</v>
      </c>
      <c r="B14" s="124" t="s">
        <v>731</v>
      </c>
      <c r="C14" s="209" t="s">
        <v>721</v>
      </c>
      <c r="D14" s="139">
        <v>0</v>
      </c>
      <c r="E14" s="125">
        <v>0</v>
      </c>
      <c r="F14" s="125">
        <v>0</v>
      </c>
      <c r="G14" s="125">
        <v>0</v>
      </c>
      <c r="H14" s="126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28">
        <v>0</v>
      </c>
      <c r="Q14" s="139">
        <v>0</v>
      </c>
      <c r="R14" s="125">
        <v>0</v>
      </c>
      <c r="S14" s="125">
        <v>0</v>
      </c>
      <c r="T14" s="125">
        <v>0</v>
      </c>
      <c r="U14" s="126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140">
        <v>0</v>
      </c>
      <c r="AC14" s="128">
        <v>0</v>
      </c>
    </row>
    <row r="15" spans="1:29" ht="25.5" customHeight="1" thickBot="1">
      <c r="A15" s="131"/>
      <c r="B15" s="132" t="s">
        <v>503</v>
      </c>
      <c r="C15" s="133"/>
      <c r="D15" s="428">
        <v>1711</v>
      </c>
      <c r="E15" s="135">
        <v>195105</v>
      </c>
      <c r="F15" s="135">
        <v>0</v>
      </c>
      <c r="G15" s="135">
        <v>0</v>
      </c>
      <c r="H15" s="136">
        <v>196816</v>
      </c>
      <c r="I15" s="134">
        <v>1442</v>
      </c>
      <c r="J15" s="135">
        <v>376</v>
      </c>
      <c r="K15" s="135">
        <v>9269</v>
      </c>
      <c r="L15" s="135">
        <v>0</v>
      </c>
      <c r="M15" s="135">
        <v>0</v>
      </c>
      <c r="N15" s="135">
        <v>278538</v>
      </c>
      <c r="O15" s="135">
        <v>0</v>
      </c>
      <c r="P15" s="136">
        <v>289625</v>
      </c>
      <c r="Q15" s="428">
        <v>1711</v>
      </c>
      <c r="R15" s="135">
        <v>553968</v>
      </c>
      <c r="S15" s="135">
        <v>0</v>
      </c>
      <c r="T15" s="135">
        <v>0</v>
      </c>
      <c r="U15" s="136">
        <v>555679</v>
      </c>
      <c r="V15" s="134">
        <v>1442</v>
      </c>
      <c r="W15" s="135">
        <v>376</v>
      </c>
      <c r="X15" s="135">
        <v>17058</v>
      </c>
      <c r="Y15" s="135">
        <v>0</v>
      </c>
      <c r="Z15" s="135">
        <v>0</v>
      </c>
      <c r="AA15" s="135">
        <v>375652</v>
      </c>
      <c r="AB15" s="135">
        <v>0</v>
      </c>
      <c r="AC15" s="136">
        <v>394528</v>
      </c>
    </row>
    <row r="17" ht="13.5" thickBot="1"/>
    <row r="18" spans="1:29" ht="18" customHeight="1">
      <c r="A18" s="923" t="s">
        <v>16</v>
      </c>
      <c r="B18" s="930"/>
      <c r="C18" s="925" t="s">
        <v>723</v>
      </c>
      <c r="D18" s="913" t="s">
        <v>968</v>
      </c>
      <c r="E18" s="913"/>
      <c r="F18" s="913"/>
      <c r="G18" s="913"/>
      <c r="H18" s="913"/>
      <c r="I18" s="913"/>
      <c r="J18" s="913"/>
      <c r="K18" s="913"/>
      <c r="L18" s="913"/>
      <c r="M18" s="913"/>
      <c r="N18" s="913"/>
      <c r="O18" s="913"/>
      <c r="P18" s="914"/>
      <c r="Q18" s="913" t="s">
        <v>1123</v>
      </c>
      <c r="R18" s="913"/>
      <c r="S18" s="913"/>
      <c r="T18" s="913"/>
      <c r="U18" s="913"/>
      <c r="V18" s="913"/>
      <c r="W18" s="913"/>
      <c r="X18" s="913"/>
      <c r="Y18" s="913"/>
      <c r="Z18" s="913"/>
      <c r="AA18" s="913"/>
      <c r="AB18" s="913"/>
      <c r="AC18" s="914"/>
    </row>
    <row r="19" spans="1:29" ht="18" customHeight="1">
      <c r="A19" s="931"/>
      <c r="B19" s="932"/>
      <c r="C19" s="938"/>
      <c r="D19" s="915" t="s">
        <v>576</v>
      </c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7"/>
      <c r="Q19" s="915" t="s">
        <v>576</v>
      </c>
      <c r="R19" s="916"/>
      <c r="S19" s="916"/>
      <c r="T19" s="916"/>
      <c r="U19" s="916"/>
      <c r="V19" s="916"/>
      <c r="W19" s="916"/>
      <c r="X19" s="916"/>
      <c r="Y19" s="916"/>
      <c r="Z19" s="916"/>
      <c r="AA19" s="916"/>
      <c r="AB19" s="916"/>
      <c r="AC19" s="917"/>
    </row>
    <row r="20" spans="1:29" ht="18" customHeight="1">
      <c r="A20" s="926"/>
      <c r="B20" s="933"/>
      <c r="C20" s="919"/>
      <c r="D20" s="918" t="s">
        <v>724</v>
      </c>
      <c r="E20" s="918"/>
      <c r="F20" s="918"/>
      <c r="G20" s="918"/>
      <c r="H20" s="919"/>
      <c r="I20" s="918" t="s">
        <v>725</v>
      </c>
      <c r="J20" s="920"/>
      <c r="K20" s="920"/>
      <c r="L20" s="920"/>
      <c r="M20" s="920"/>
      <c r="N20" s="920"/>
      <c r="O20" s="920"/>
      <c r="P20" s="919"/>
      <c r="Q20" s="918" t="s">
        <v>724</v>
      </c>
      <c r="R20" s="918"/>
      <c r="S20" s="918"/>
      <c r="T20" s="918"/>
      <c r="U20" s="919"/>
      <c r="V20" s="918" t="s">
        <v>725</v>
      </c>
      <c r="W20" s="920"/>
      <c r="X20" s="920"/>
      <c r="Y20" s="920"/>
      <c r="Z20" s="920"/>
      <c r="AA20" s="920"/>
      <c r="AB20" s="920"/>
      <c r="AC20" s="919"/>
    </row>
    <row r="21" spans="1:29" ht="27" customHeight="1">
      <c r="A21" s="934"/>
      <c r="B21" s="935"/>
      <c r="C21" s="939"/>
      <c r="D21" s="215" t="s">
        <v>749</v>
      </c>
      <c r="E21" s="206" t="s">
        <v>750</v>
      </c>
      <c r="F21" s="206" t="s">
        <v>751</v>
      </c>
      <c r="G21" s="206" t="s">
        <v>752</v>
      </c>
      <c r="H21" s="208" t="s">
        <v>503</v>
      </c>
      <c r="I21" s="207" t="s">
        <v>726</v>
      </c>
      <c r="J21" s="206" t="s">
        <v>727</v>
      </c>
      <c r="K21" s="206" t="s">
        <v>728</v>
      </c>
      <c r="L21" s="206" t="s">
        <v>729</v>
      </c>
      <c r="M21" s="206" t="s">
        <v>746</v>
      </c>
      <c r="N21" s="206" t="s">
        <v>730</v>
      </c>
      <c r="O21" s="206" t="s">
        <v>747</v>
      </c>
      <c r="P21" s="205"/>
      <c r="Q21" s="215" t="s">
        <v>749</v>
      </c>
      <c r="R21" s="206" t="s">
        <v>750</v>
      </c>
      <c r="S21" s="206" t="s">
        <v>751</v>
      </c>
      <c r="T21" s="206" t="s">
        <v>752</v>
      </c>
      <c r="U21" s="208" t="s">
        <v>503</v>
      </c>
      <c r="V21" s="207" t="s">
        <v>726</v>
      </c>
      <c r="W21" s="206" t="s">
        <v>727</v>
      </c>
      <c r="X21" s="206" t="s">
        <v>728</v>
      </c>
      <c r="Y21" s="206" t="s">
        <v>729</v>
      </c>
      <c r="Z21" s="206" t="s">
        <v>746</v>
      </c>
      <c r="AA21" s="206" t="s">
        <v>730</v>
      </c>
      <c r="AB21" s="206" t="s">
        <v>747</v>
      </c>
      <c r="AC21" s="205"/>
    </row>
    <row r="22" spans="1:29" ht="15" customHeight="1">
      <c r="A22" s="934"/>
      <c r="B22" s="935"/>
      <c r="C22" s="939"/>
      <c r="D22" s="217"/>
      <c r="E22" s="211"/>
      <c r="F22" s="921" t="s">
        <v>951</v>
      </c>
      <c r="G22" s="922"/>
      <c r="H22" s="204"/>
      <c r="I22" s="608"/>
      <c r="J22" s="211"/>
      <c r="K22" s="211"/>
      <c r="L22" s="211"/>
      <c r="M22" s="211"/>
      <c r="N22" s="211"/>
      <c r="O22" s="211"/>
      <c r="P22" s="205"/>
      <c r="Q22" s="217"/>
      <c r="R22" s="211"/>
      <c r="S22" s="921" t="s">
        <v>951</v>
      </c>
      <c r="T22" s="922"/>
      <c r="U22" s="204"/>
      <c r="V22" s="608"/>
      <c r="W22" s="211"/>
      <c r="X22" s="211"/>
      <c r="Y22" s="211"/>
      <c r="Z22" s="211"/>
      <c r="AA22" s="211"/>
      <c r="AB22" s="211"/>
      <c r="AC22" s="205"/>
    </row>
    <row r="23" spans="1:29" ht="15" customHeight="1" thickBot="1">
      <c r="A23" s="936"/>
      <c r="B23" s="937"/>
      <c r="C23" s="940"/>
      <c r="D23" s="217" t="s">
        <v>415</v>
      </c>
      <c r="E23" s="211" t="s">
        <v>421</v>
      </c>
      <c r="F23" s="211" t="s">
        <v>449</v>
      </c>
      <c r="G23" s="211" t="s">
        <v>457</v>
      </c>
      <c r="H23" s="204" t="s">
        <v>503</v>
      </c>
      <c r="I23" s="120" t="s">
        <v>230</v>
      </c>
      <c r="J23" s="121" t="s">
        <v>239</v>
      </c>
      <c r="K23" s="121" t="s">
        <v>237</v>
      </c>
      <c r="L23" s="121" t="s">
        <v>262</v>
      </c>
      <c r="M23" s="121" t="s">
        <v>270</v>
      </c>
      <c r="N23" s="121" t="s">
        <v>276</v>
      </c>
      <c r="O23" s="121" t="s">
        <v>284</v>
      </c>
      <c r="P23" s="122" t="s">
        <v>503</v>
      </c>
      <c r="Q23" s="217" t="s">
        <v>415</v>
      </c>
      <c r="R23" s="211" t="s">
        <v>421</v>
      </c>
      <c r="S23" s="211" t="s">
        <v>449</v>
      </c>
      <c r="T23" s="211" t="s">
        <v>457</v>
      </c>
      <c r="U23" s="204" t="s">
        <v>503</v>
      </c>
      <c r="V23" s="120" t="s">
        <v>230</v>
      </c>
      <c r="W23" s="121" t="s">
        <v>239</v>
      </c>
      <c r="X23" s="121" t="s">
        <v>237</v>
      </c>
      <c r="Y23" s="121" t="s">
        <v>262</v>
      </c>
      <c r="Z23" s="121" t="s">
        <v>270</v>
      </c>
      <c r="AA23" s="121" t="s">
        <v>276</v>
      </c>
      <c r="AB23" s="121" t="s">
        <v>284</v>
      </c>
      <c r="AC23" s="122" t="s">
        <v>503</v>
      </c>
    </row>
    <row r="24" spans="1:29" ht="25.5" customHeight="1">
      <c r="A24" s="123" t="s">
        <v>578</v>
      </c>
      <c r="B24" s="138" t="s">
        <v>964</v>
      </c>
      <c r="C24" s="209" t="s">
        <v>732</v>
      </c>
      <c r="D24" s="212">
        <v>552</v>
      </c>
      <c r="E24" s="213">
        <v>5871</v>
      </c>
      <c r="F24" s="213">
        <v>0</v>
      </c>
      <c r="G24" s="213">
        <v>0</v>
      </c>
      <c r="H24" s="214">
        <v>6423</v>
      </c>
      <c r="I24" s="140">
        <v>359</v>
      </c>
      <c r="J24" s="141">
        <v>97</v>
      </c>
      <c r="K24" s="141">
        <v>876</v>
      </c>
      <c r="L24" s="141">
        <v>0</v>
      </c>
      <c r="M24" s="141">
        <v>5870</v>
      </c>
      <c r="N24" s="141">
        <v>0</v>
      </c>
      <c r="O24" s="141">
        <v>0</v>
      </c>
      <c r="P24" s="128">
        <v>7202</v>
      </c>
      <c r="Q24" s="212">
        <v>552</v>
      </c>
      <c r="R24" s="213">
        <v>5871</v>
      </c>
      <c r="S24" s="213">
        <v>0</v>
      </c>
      <c r="T24" s="213">
        <v>0</v>
      </c>
      <c r="U24" s="214">
        <v>6423</v>
      </c>
      <c r="V24" s="140">
        <v>359</v>
      </c>
      <c r="W24" s="141">
        <v>97</v>
      </c>
      <c r="X24" s="141">
        <v>876</v>
      </c>
      <c r="Y24" s="141">
        <v>0</v>
      </c>
      <c r="Z24" s="141">
        <v>5870</v>
      </c>
      <c r="AA24" s="141">
        <v>0</v>
      </c>
      <c r="AB24" s="141">
        <v>0</v>
      </c>
      <c r="AC24" s="128">
        <v>7202</v>
      </c>
    </row>
    <row r="25" spans="1:29" ht="25.5" customHeight="1" thickBot="1">
      <c r="A25" s="123" t="s">
        <v>579</v>
      </c>
      <c r="B25" s="456" t="s">
        <v>963</v>
      </c>
      <c r="C25" s="457" t="s">
        <v>732</v>
      </c>
      <c r="D25" s="129">
        <v>11976</v>
      </c>
      <c r="E25" s="130">
        <v>0</v>
      </c>
      <c r="F25" s="130">
        <v>0</v>
      </c>
      <c r="G25" s="130">
        <v>0</v>
      </c>
      <c r="H25" s="126">
        <v>11976</v>
      </c>
      <c r="I25" s="127">
        <v>120</v>
      </c>
      <c r="J25" s="127">
        <v>32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8">
        <v>152</v>
      </c>
      <c r="Q25" s="129">
        <v>11976</v>
      </c>
      <c r="R25" s="130">
        <v>0</v>
      </c>
      <c r="S25" s="130">
        <v>0</v>
      </c>
      <c r="T25" s="130">
        <v>0</v>
      </c>
      <c r="U25" s="126">
        <v>11976</v>
      </c>
      <c r="V25" s="127">
        <v>120</v>
      </c>
      <c r="W25" s="127">
        <v>32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8">
        <v>152</v>
      </c>
    </row>
    <row r="26" spans="1:29" ht="25.5" customHeight="1" thickBot="1">
      <c r="A26" s="131"/>
      <c r="B26" s="132" t="s">
        <v>503</v>
      </c>
      <c r="C26" s="133"/>
      <c r="D26" s="428">
        <v>12528</v>
      </c>
      <c r="E26" s="135">
        <v>5871</v>
      </c>
      <c r="F26" s="135">
        <v>0</v>
      </c>
      <c r="G26" s="135">
        <v>0</v>
      </c>
      <c r="H26" s="136">
        <v>18399</v>
      </c>
      <c r="I26" s="137">
        <v>479</v>
      </c>
      <c r="J26" s="135">
        <v>129</v>
      </c>
      <c r="K26" s="135">
        <v>876</v>
      </c>
      <c r="L26" s="135">
        <v>0</v>
      </c>
      <c r="M26" s="135">
        <v>5870</v>
      </c>
      <c r="N26" s="135">
        <v>0</v>
      </c>
      <c r="O26" s="135">
        <v>0</v>
      </c>
      <c r="P26" s="136">
        <v>7354</v>
      </c>
      <c r="Q26" s="428">
        <v>12528</v>
      </c>
      <c r="R26" s="135">
        <v>5871</v>
      </c>
      <c r="S26" s="135">
        <v>0</v>
      </c>
      <c r="T26" s="135">
        <v>0</v>
      </c>
      <c r="U26" s="136">
        <v>18399</v>
      </c>
      <c r="V26" s="137">
        <v>479</v>
      </c>
      <c r="W26" s="135">
        <v>129</v>
      </c>
      <c r="X26" s="135">
        <v>876</v>
      </c>
      <c r="Y26" s="135">
        <v>0</v>
      </c>
      <c r="Z26" s="135">
        <v>5870</v>
      </c>
      <c r="AA26" s="135">
        <v>0</v>
      </c>
      <c r="AB26" s="135">
        <v>0</v>
      </c>
      <c r="AC26" s="136">
        <v>7354</v>
      </c>
    </row>
  </sheetData>
  <sheetProtection/>
  <mergeCells count="30">
    <mergeCell ref="D1:P1"/>
    <mergeCell ref="D2:P2"/>
    <mergeCell ref="Q1:AC1"/>
    <mergeCell ref="Q2:AC2"/>
    <mergeCell ref="A5:B10"/>
    <mergeCell ref="C5:C10"/>
    <mergeCell ref="D5:P5"/>
    <mergeCell ref="D6:P6"/>
    <mergeCell ref="D7:H7"/>
    <mergeCell ref="I7:P7"/>
    <mergeCell ref="P8:P10"/>
    <mergeCell ref="F9:G9"/>
    <mergeCell ref="S9:T9"/>
    <mergeCell ref="A18:B23"/>
    <mergeCell ref="C18:C23"/>
    <mergeCell ref="D18:P18"/>
    <mergeCell ref="D19:P19"/>
    <mergeCell ref="D20:H20"/>
    <mergeCell ref="I20:P20"/>
    <mergeCell ref="F22:G22"/>
    <mergeCell ref="Q18:AC18"/>
    <mergeCell ref="Q19:AC19"/>
    <mergeCell ref="Q20:U20"/>
    <mergeCell ref="V20:AC20"/>
    <mergeCell ref="S22:T22"/>
    <mergeCell ref="Q5:AC5"/>
    <mergeCell ref="Q6:AC6"/>
    <mergeCell ref="Q7:U7"/>
    <mergeCell ref="V7:AC7"/>
    <mergeCell ref="AC8:AC10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59" r:id="rId1"/>
  <headerFooter alignWithMargins="0">
    <oddHeader>&amp;R&amp;"Times New Roman,Normál"&amp;10 14. számú melléklet</oddHeader>
    <oddFooter>&amp;L&amp;"Times New Roman,Normál"&amp;10&amp;F&amp;R&amp;"Times New Roman,Normál"&amp;10&amp;P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pane xSplit="2" ySplit="10" topLeftCell="C11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A1" sqref="A1:IV16384"/>
    </sheetView>
  </sheetViews>
  <sheetFormatPr defaultColWidth="9.140625" defaultRowHeight="15"/>
  <cols>
    <col min="1" max="1" width="3.7109375" style="55" customWidth="1"/>
    <col min="2" max="2" width="25.00390625" style="119" customWidth="1"/>
    <col min="3" max="30" width="9.140625" style="55" customWidth="1"/>
    <col min="31" max="31" width="9.140625" style="458" customWidth="1"/>
    <col min="32" max="32" width="10.57421875" style="118" customWidth="1"/>
    <col min="33" max="16384" width="9.140625" style="55" customWidth="1"/>
  </cols>
  <sheetData>
    <row r="1" spans="3:30" ht="18" customHeight="1">
      <c r="C1" s="943" t="s">
        <v>967</v>
      </c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 t="s">
        <v>967</v>
      </c>
      <c r="R1" s="943"/>
      <c r="S1" s="943"/>
      <c r="T1" s="943"/>
      <c r="U1" s="943"/>
      <c r="V1" s="943"/>
      <c r="W1" s="943"/>
      <c r="X1" s="943"/>
      <c r="Y1" s="943"/>
      <c r="Z1" s="943"/>
      <c r="AA1" s="943"/>
      <c r="AB1" s="943"/>
      <c r="AC1" s="943"/>
      <c r="AD1" s="943"/>
    </row>
    <row r="2" spans="2:30" ht="18" customHeight="1">
      <c r="B2" s="54"/>
      <c r="C2" s="944" t="s">
        <v>1119</v>
      </c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 t="s">
        <v>1119</v>
      </c>
      <c r="R2" s="944"/>
      <c r="S2" s="944"/>
      <c r="T2" s="944"/>
      <c r="U2" s="944"/>
      <c r="V2" s="944"/>
      <c r="W2" s="944"/>
      <c r="X2" s="944"/>
      <c r="Y2" s="944"/>
      <c r="Z2" s="944"/>
      <c r="AA2" s="944"/>
      <c r="AB2" s="944"/>
      <c r="AC2" s="944"/>
      <c r="AD2" s="944"/>
    </row>
    <row r="3" spans="16:30" ht="12.75">
      <c r="P3" s="57"/>
      <c r="AD3" s="57"/>
    </row>
    <row r="4" ht="9" customHeight="1" thickBot="1"/>
    <row r="5" spans="1:30" ht="18" customHeight="1">
      <c r="A5" s="923" t="s">
        <v>16</v>
      </c>
      <c r="B5" s="925"/>
      <c r="C5" s="923" t="s">
        <v>968</v>
      </c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30"/>
      <c r="P5" s="925"/>
      <c r="Q5" s="923" t="s">
        <v>1123</v>
      </c>
      <c r="R5" s="924"/>
      <c r="S5" s="924"/>
      <c r="T5" s="924"/>
      <c r="U5" s="924"/>
      <c r="V5" s="924"/>
      <c r="W5" s="924"/>
      <c r="X5" s="924"/>
      <c r="Y5" s="924"/>
      <c r="Z5" s="924"/>
      <c r="AA5" s="924"/>
      <c r="AB5" s="924"/>
      <c r="AC5" s="930"/>
      <c r="AD5" s="925"/>
    </row>
    <row r="6" spans="1:30" ht="18" customHeight="1">
      <c r="A6" s="931"/>
      <c r="B6" s="938"/>
      <c r="C6" s="926" t="s">
        <v>575</v>
      </c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33"/>
      <c r="P6" s="919"/>
      <c r="Q6" s="926" t="s">
        <v>575</v>
      </c>
      <c r="R6" s="920"/>
      <c r="S6" s="920"/>
      <c r="T6" s="920"/>
      <c r="U6" s="920"/>
      <c r="V6" s="920"/>
      <c r="W6" s="920"/>
      <c r="X6" s="920"/>
      <c r="Y6" s="920"/>
      <c r="Z6" s="920"/>
      <c r="AA6" s="920"/>
      <c r="AB6" s="920"/>
      <c r="AC6" s="933"/>
      <c r="AD6" s="919"/>
    </row>
    <row r="7" spans="1:30" ht="18" customHeight="1">
      <c r="A7" s="926"/>
      <c r="B7" s="919"/>
      <c r="C7" s="926" t="s">
        <v>724</v>
      </c>
      <c r="D7" s="920"/>
      <c r="E7" s="920"/>
      <c r="F7" s="920"/>
      <c r="G7" s="919"/>
      <c r="H7" s="918" t="s">
        <v>725</v>
      </c>
      <c r="I7" s="920"/>
      <c r="J7" s="920"/>
      <c r="K7" s="920"/>
      <c r="L7" s="920"/>
      <c r="M7" s="920"/>
      <c r="N7" s="920"/>
      <c r="O7" s="933"/>
      <c r="P7" s="919"/>
      <c r="Q7" s="926" t="s">
        <v>724</v>
      </c>
      <c r="R7" s="920"/>
      <c r="S7" s="920"/>
      <c r="T7" s="920"/>
      <c r="U7" s="919"/>
      <c r="V7" s="918" t="s">
        <v>725</v>
      </c>
      <c r="W7" s="920"/>
      <c r="X7" s="920"/>
      <c r="Y7" s="920"/>
      <c r="Z7" s="920"/>
      <c r="AA7" s="920"/>
      <c r="AB7" s="920"/>
      <c r="AC7" s="933"/>
      <c r="AD7" s="919"/>
    </row>
    <row r="8" spans="1:30" ht="27" customHeight="1">
      <c r="A8" s="934"/>
      <c r="B8" s="939"/>
      <c r="C8" s="215" t="s">
        <v>749</v>
      </c>
      <c r="D8" s="206" t="s">
        <v>750</v>
      </c>
      <c r="E8" s="206" t="s">
        <v>751</v>
      </c>
      <c r="F8" s="206" t="s">
        <v>752</v>
      </c>
      <c r="G8" s="208" t="s">
        <v>503</v>
      </c>
      <c r="H8" s="207" t="s">
        <v>726</v>
      </c>
      <c r="I8" s="206" t="s">
        <v>727</v>
      </c>
      <c r="J8" s="206" t="s">
        <v>728</v>
      </c>
      <c r="K8" s="206" t="s">
        <v>729</v>
      </c>
      <c r="L8" s="206" t="s">
        <v>746</v>
      </c>
      <c r="M8" s="206" t="s">
        <v>730</v>
      </c>
      <c r="N8" s="206" t="s">
        <v>747</v>
      </c>
      <c r="O8" s="206" t="s">
        <v>821</v>
      </c>
      <c r="P8" s="927" t="s">
        <v>503</v>
      </c>
      <c r="Q8" s="215" t="s">
        <v>749</v>
      </c>
      <c r="R8" s="206" t="s">
        <v>750</v>
      </c>
      <c r="S8" s="206" t="s">
        <v>751</v>
      </c>
      <c r="T8" s="206" t="s">
        <v>752</v>
      </c>
      <c r="U8" s="208" t="s">
        <v>503</v>
      </c>
      <c r="V8" s="207" t="s">
        <v>726</v>
      </c>
      <c r="W8" s="206" t="s">
        <v>727</v>
      </c>
      <c r="X8" s="206" t="s">
        <v>728</v>
      </c>
      <c r="Y8" s="206" t="s">
        <v>729</v>
      </c>
      <c r="Z8" s="206" t="s">
        <v>746</v>
      </c>
      <c r="AA8" s="206" t="s">
        <v>730</v>
      </c>
      <c r="AB8" s="206" t="s">
        <v>747</v>
      </c>
      <c r="AC8" s="206" t="s">
        <v>821</v>
      </c>
      <c r="AD8" s="927" t="s">
        <v>503</v>
      </c>
    </row>
    <row r="9" spans="1:30" ht="15" customHeight="1">
      <c r="A9" s="934"/>
      <c r="B9" s="939"/>
      <c r="C9" s="217"/>
      <c r="D9" s="211"/>
      <c r="E9" s="921" t="s">
        <v>951</v>
      </c>
      <c r="F9" s="922"/>
      <c r="G9" s="204"/>
      <c r="H9" s="608"/>
      <c r="I9" s="211"/>
      <c r="J9" s="211"/>
      <c r="K9" s="211"/>
      <c r="L9" s="211"/>
      <c r="M9" s="211"/>
      <c r="N9" s="211"/>
      <c r="O9" s="211"/>
      <c r="P9" s="928"/>
      <c r="Q9" s="217"/>
      <c r="R9" s="211"/>
      <c r="S9" s="921" t="s">
        <v>951</v>
      </c>
      <c r="T9" s="922"/>
      <c r="U9" s="204"/>
      <c r="V9" s="608"/>
      <c r="W9" s="211"/>
      <c r="X9" s="211"/>
      <c r="Y9" s="211"/>
      <c r="Z9" s="211"/>
      <c r="AA9" s="211"/>
      <c r="AB9" s="211"/>
      <c r="AC9" s="211"/>
      <c r="AD9" s="928"/>
    </row>
    <row r="10" spans="1:30" ht="15" customHeight="1" thickBot="1">
      <c r="A10" s="936"/>
      <c r="B10" s="940"/>
      <c r="C10" s="216" t="s">
        <v>415</v>
      </c>
      <c r="D10" s="121" t="s">
        <v>421</v>
      </c>
      <c r="E10" s="121" t="s">
        <v>449</v>
      </c>
      <c r="F10" s="121" t="s">
        <v>457</v>
      </c>
      <c r="G10" s="122" t="s">
        <v>503</v>
      </c>
      <c r="H10" s="120" t="s">
        <v>230</v>
      </c>
      <c r="I10" s="121" t="s">
        <v>239</v>
      </c>
      <c r="J10" s="121" t="s">
        <v>237</v>
      </c>
      <c r="K10" s="121" t="s">
        <v>262</v>
      </c>
      <c r="L10" s="121" t="s">
        <v>270</v>
      </c>
      <c r="M10" s="121" t="s">
        <v>276</v>
      </c>
      <c r="N10" s="121" t="s">
        <v>284</v>
      </c>
      <c r="O10" s="121" t="s">
        <v>312</v>
      </c>
      <c r="P10" s="929"/>
      <c r="Q10" s="216" t="s">
        <v>415</v>
      </c>
      <c r="R10" s="121" t="s">
        <v>421</v>
      </c>
      <c r="S10" s="121" t="s">
        <v>449</v>
      </c>
      <c r="T10" s="121" t="s">
        <v>457</v>
      </c>
      <c r="U10" s="122" t="s">
        <v>503</v>
      </c>
      <c r="V10" s="120" t="s">
        <v>230</v>
      </c>
      <c r="W10" s="121" t="s">
        <v>239</v>
      </c>
      <c r="X10" s="121" t="s">
        <v>237</v>
      </c>
      <c r="Y10" s="121" t="s">
        <v>262</v>
      </c>
      <c r="Z10" s="121" t="s">
        <v>270</v>
      </c>
      <c r="AA10" s="121" t="s">
        <v>276</v>
      </c>
      <c r="AB10" s="121" t="s">
        <v>284</v>
      </c>
      <c r="AC10" s="121" t="s">
        <v>312</v>
      </c>
      <c r="AD10" s="929"/>
    </row>
    <row r="11" spans="1:30" ht="25.5" customHeight="1">
      <c r="A11" s="123" t="s">
        <v>578</v>
      </c>
      <c r="B11" s="124" t="s">
        <v>978</v>
      </c>
      <c r="C11" s="129">
        <v>0</v>
      </c>
      <c r="D11" s="130">
        <v>0</v>
      </c>
      <c r="E11" s="130">
        <v>0</v>
      </c>
      <c r="F11" s="130">
        <v>0</v>
      </c>
      <c r="G11" s="126">
        <v>0</v>
      </c>
      <c r="H11" s="127">
        <v>0</v>
      </c>
      <c r="I11" s="127">
        <v>0</v>
      </c>
      <c r="J11" s="127">
        <v>162348</v>
      </c>
      <c r="K11" s="127">
        <v>239472</v>
      </c>
      <c r="L11" s="127">
        <v>0</v>
      </c>
      <c r="M11" s="127">
        <v>0</v>
      </c>
      <c r="N11" s="127">
        <v>0</v>
      </c>
      <c r="O11" s="697">
        <v>0</v>
      </c>
      <c r="P11" s="128">
        <v>401820</v>
      </c>
      <c r="Q11" s="129">
        <v>0</v>
      </c>
      <c r="R11" s="130">
        <v>0</v>
      </c>
      <c r="S11" s="130">
        <v>0</v>
      </c>
      <c r="T11" s="130">
        <v>0</v>
      </c>
      <c r="U11" s="126">
        <v>0</v>
      </c>
      <c r="V11" s="127">
        <v>0</v>
      </c>
      <c r="W11" s="127">
        <v>0</v>
      </c>
      <c r="X11" s="127">
        <v>192900</v>
      </c>
      <c r="Y11" s="127">
        <v>269472</v>
      </c>
      <c r="Z11" s="127">
        <v>0</v>
      </c>
      <c r="AA11" s="127">
        <v>0</v>
      </c>
      <c r="AB11" s="127">
        <v>0</v>
      </c>
      <c r="AC11" s="697">
        <v>0</v>
      </c>
      <c r="AD11" s="128">
        <v>462372</v>
      </c>
    </row>
    <row r="12" spans="1:30" ht="24" customHeight="1">
      <c r="A12" s="123" t="s">
        <v>579</v>
      </c>
      <c r="B12" s="124" t="s">
        <v>977</v>
      </c>
      <c r="C12" s="129">
        <v>0</v>
      </c>
      <c r="D12" s="130">
        <v>0</v>
      </c>
      <c r="E12" s="130">
        <v>0</v>
      </c>
      <c r="F12" s="130">
        <v>0</v>
      </c>
      <c r="G12" s="126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697">
        <v>142000</v>
      </c>
      <c r="P12" s="128">
        <v>142000</v>
      </c>
      <c r="Q12" s="129">
        <v>0</v>
      </c>
      <c r="R12" s="130">
        <v>0</v>
      </c>
      <c r="S12" s="130">
        <v>0</v>
      </c>
      <c r="T12" s="130">
        <v>0</v>
      </c>
      <c r="U12" s="126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0</v>
      </c>
      <c r="AA12" s="127">
        <v>0</v>
      </c>
      <c r="AB12" s="127">
        <v>0</v>
      </c>
      <c r="AC12" s="697">
        <v>0</v>
      </c>
      <c r="AD12" s="128">
        <v>0</v>
      </c>
    </row>
    <row r="13" spans="1:30" ht="25.5" customHeight="1" thickBot="1">
      <c r="A13" s="123" t="s">
        <v>580</v>
      </c>
      <c r="B13" s="124" t="s">
        <v>976</v>
      </c>
      <c r="C13" s="129">
        <v>0</v>
      </c>
      <c r="D13" s="130">
        <v>0</v>
      </c>
      <c r="E13" s="130">
        <v>0</v>
      </c>
      <c r="F13" s="130">
        <v>0</v>
      </c>
      <c r="G13" s="126">
        <v>0</v>
      </c>
      <c r="H13" s="127">
        <v>0</v>
      </c>
      <c r="I13" s="127">
        <v>0</v>
      </c>
      <c r="J13" s="127">
        <v>100000</v>
      </c>
      <c r="K13" s="127">
        <v>0</v>
      </c>
      <c r="L13" s="127">
        <v>0</v>
      </c>
      <c r="M13" s="127">
        <v>0</v>
      </c>
      <c r="N13" s="127">
        <v>0</v>
      </c>
      <c r="O13" s="697">
        <v>0</v>
      </c>
      <c r="P13" s="128">
        <v>100000</v>
      </c>
      <c r="Q13" s="129">
        <v>0</v>
      </c>
      <c r="R13" s="130">
        <v>0</v>
      </c>
      <c r="S13" s="130">
        <v>0</v>
      </c>
      <c r="T13" s="130">
        <v>0</v>
      </c>
      <c r="U13" s="126">
        <v>0</v>
      </c>
      <c r="V13" s="127">
        <v>0</v>
      </c>
      <c r="W13" s="127">
        <v>0</v>
      </c>
      <c r="X13" s="127">
        <v>100000</v>
      </c>
      <c r="Y13" s="127">
        <v>0</v>
      </c>
      <c r="Z13" s="127">
        <v>0</v>
      </c>
      <c r="AA13" s="127">
        <v>0</v>
      </c>
      <c r="AB13" s="127">
        <v>0</v>
      </c>
      <c r="AC13" s="697">
        <v>0</v>
      </c>
      <c r="AD13" s="128">
        <v>100000</v>
      </c>
    </row>
    <row r="14" spans="1:33" s="458" customFormat="1" ht="25.5" customHeight="1" thickBot="1">
      <c r="A14" s="131"/>
      <c r="B14" s="132" t="s">
        <v>503</v>
      </c>
      <c r="C14" s="428">
        <v>0</v>
      </c>
      <c r="D14" s="135">
        <v>0</v>
      </c>
      <c r="E14" s="135">
        <v>0</v>
      </c>
      <c r="F14" s="135">
        <v>0</v>
      </c>
      <c r="G14" s="136">
        <v>0</v>
      </c>
      <c r="H14" s="134">
        <v>0</v>
      </c>
      <c r="I14" s="135">
        <v>0</v>
      </c>
      <c r="J14" s="135">
        <v>262348</v>
      </c>
      <c r="K14" s="135">
        <v>239472</v>
      </c>
      <c r="L14" s="135">
        <v>0</v>
      </c>
      <c r="M14" s="135">
        <v>0</v>
      </c>
      <c r="N14" s="135">
        <v>0</v>
      </c>
      <c r="O14" s="135">
        <v>142000</v>
      </c>
      <c r="P14" s="136">
        <v>643820</v>
      </c>
      <c r="Q14" s="428">
        <v>0</v>
      </c>
      <c r="R14" s="135">
        <v>0</v>
      </c>
      <c r="S14" s="135">
        <v>0</v>
      </c>
      <c r="T14" s="135">
        <v>0</v>
      </c>
      <c r="U14" s="136">
        <v>0</v>
      </c>
      <c r="V14" s="134">
        <v>0</v>
      </c>
      <c r="W14" s="135">
        <v>0</v>
      </c>
      <c r="X14" s="135">
        <v>292900</v>
      </c>
      <c r="Y14" s="135">
        <v>269472</v>
      </c>
      <c r="Z14" s="135">
        <v>0</v>
      </c>
      <c r="AA14" s="135">
        <v>0</v>
      </c>
      <c r="AB14" s="135">
        <v>0</v>
      </c>
      <c r="AC14" s="135">
        <v>0</v>
      </c>
      <c r="AD14" s="136">
        <v>562372</v>
      </c>
      <c r="AF14" s="118"/>
      <c r="AG14" s="55"/>
    </row>
    <row r="15" spans="1:33" s="458" customFormat="1" ht="12.75">
      <c r="A15" s="55"/>
      <c r="B15" s="119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F15" s="118"/>
      <c r="AG15" s="55"/>
    </row>
    <row r="16" spans="1:33" s="458" customFormat="1" ht="13.5" thickBot="1">
      <c r="A16" s="55"/>
      <c r="B16" s="119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F16" s="118"/>
      <c r="AG16" s="55"/>
    </row>
    <row r="17" spans="1:33" s="458" customFormat="1" ht="18" customHeight="1">
      <c r="A17" s="923" t="s">
        <v>16</v>
      </c>
      <c r="B17" s="925"/>
      <c r="C17" s="913" t="s">
        <v>968</v>
      </c>
      <c r="D17" s="913"/>
      <c r="E17" s="913"/>
      <c r="F17" s="913"/>
      <c r="G17" s="913"/>
      <c r="H17" s="913"/>
      <c r="I17" s="913"/>
      <c r="J17" s="913"/>
      <c r="K17" s="913"/>
      <c r="L17" s="913"/>
      <c r="M17" s="913"/>
      <c r="N17" s="913"/>
      <c r="O17" s="913"/>
      <c r="P17" s="914"/>
      <c r="Q17" s="913" t="s">
        <v>1123</v>
      </c>
      <c r="R17" s="913"/>
      <c r="S17" s="913"/>
      <c r="T17" s="913"/>
      <c r="U17" s="913"/>
      <c r="V17" s="913"/>
      <c r="W17" s="913"/>
      <c r="X17" s="913"/>
      <c r="Y17" s="913"/>
      <c r="Z17" s="913"/>
      <c r="AA17" s="913"/>
      <c r="AB17" s="913"/>
      <c r="AC17" s="913"/>
      <c r="AD17" s="914"/>
      <c r="AF17" s="118"/>
      <c r="AG17" s="55"/>
    </row>
    <row r="18" spans="1:33" s="458" customFormat="1" ht="18" customHeight="1">
      <c r="A18" s="931"/>
      <c r="B18" s="938"/>
      <c r="C18" s="916" t="s">
        <v>576</v>
      </c>
      <c r="D18" s="916"/>
      <c r="E18" s="916"/>
      <c r="F18" s="916"/>
      <c r="G18" s="916"/>
      <c r="H18" s="916"/>
      <c r="I18" s="916"/>
      <c r="J18" s="916"/>
      <c r="K18" s="916"/>
      <c r="L18" s="916"/>
      <c r="M18" s="916"/>
      <c r="N18" s="916"/>
      <c r="O18" s="916"/>
      <c r="P18" s="917"/>
      <c r="Q18" s="916" t="s">
        <v>576</v>
      </c>
      <c r="R18" s="916"/>
      <c r="S18" s="916"/>
      <c r="T18" s="916"/>
      <c r="U18" s="916"/>
      <c r="V18" s="916"/>
      <c r="W18" s="916"/>
      <c r="X18" s="916"/>
      <c r="Y18" s="916"/>
      <c r="Z18" s="916"/>
      <c r="AA18" s="916"/>
      <c r="AB18" s="916"/>
      <c r="AC18" s="916"/>
      <c r="AD18" s="917"/>
      <c r="AF18" s="118"/>
      <c r="AG18" s="55"/>
    </row>
    <row r="19" spans="1:33" s="458" customFormat="1" ht="18" customHeight="1">
      <c r="A19" s="926"/>
      <c r="B19" s="919"/>
      <c r="C19" s="918" t="s">
        <v>724</v>
      </c>
      <c r="D19" s="918"/>
      <c r="E19" s="918"/>
      <c r="F19" s="918"/>
      <c r="G19" s="919"/>
      <c r="H19" s="918" t="s">
        <v>725</v>
      </c>
      <c r="I19" s="920"/>
      <c r="J19" s="920"/>
      <c r="K19" s="920"/>
      <c r="L19" s="920"/>
      <c r="M19" s="920"/>
      <c r="N19" s="920"/>
      <c r="O19" s="933"/>
      <c r="P19" s="919"/>
      <c r="Q19" s="918" t="s">
        <v>724</v>
      </c>
      <c r="R19" s="918"/>
      <c r="S19" s="918"/>
      <c r="T19" s="918"/>
      <c r="U19" s="919"/>
      <c r="V19" s="918" t="s">
        <v>725</v>
      </c>
      <c r="W19" s="920"/>
      <c r="X19" s="920"/>
      <c r="Y19" s="920"/>
      <c r="Z19" s="920"/>
      <c r="AA19" s="920"/>
      <c r="AB19" s="920"/>
      <c r="AC19" s="933"/>
      <c r="AD19" s="919"/>
      <c r="AF19" s="118"/>
      <c r="AG19" s="55"/>
    </row>
    <row r="20" spans="1:33" s="458" customFormat="1" ht="27" customHeight="1">
      <c r="A20" s="934"/>
      <c r="B20" s="939"/>
      <c r="C20" s="207" t="s">
        <v>749</v>
      </c>
      <c r="D20" s="206" t="s">
        <v>750</v>
      </c>
      <c r="E20" s="206" t="s">
        <v>751</v>
      </c>
      <c r="F20" s="206" t="s">
        <v>752</v>
      </c>
      <c r="G20" s="208" t="s">
        <v>503</v>
      </c>
      <c r="H20" s="207" t="s">
        <v>726</v>
      </c>
      <c r="I20" s="206" t="s">
        <v>727</v>
      </c>
      <c r="J20" s="206" t="s">
        <v>728</v>
      </c>
      <c r="K20" s="206" t="s">
        <v>729</v>
      </c>
      <c r="L20" s="206" t="s">
        <v>746</v>
      </c>
      <c r="M20" s="206" t="s">
        <v>730</v>
      </c>
      <c r="N20" s="206" t="s">
        <v>747</v>
      </c>
      <c r="O20" s="206" t="s">
        <v>821</v>
      </c>
      <c r="P20" s="205"/>
      <c r="Q20" s="207" t="s">
        <v>749</v>
      </c>
      <c r="R20" s="206" t="s">
        <v>750</v>
      </c>
      <c r="S20" s="206" t="s">
        <v>751</v>
      </c>
      <c r="T20" s="206" t="s">
        <v>752</v>
      </c>
      <c r="U20" s="208" t="s">
        <v>503</v>
      </c>
      <c r="V20" s="207" t="s">
        <v>726</v>
      </c>
      <c r="W20" s="206" t="s">
        <v>727</v>
      </c>
      <c r="X20" s="206" t="s">
        <v>728</v>
      </c>
      <c r="Y20" s="206" t="s">
        <v>729</v>
      </c>
      <c r="Z20" s="206" t="s">
        <v>746</v>
      </c>
      <c r="AA20" s="206" t="s">
        <v>730</v>
      </c>
      <c r="AB20" s="206" t="s">
        <v>747</v>
      </c>
      <c r="AC20" s="206" t="s">
        <v>821</v>
      </c>
      <c r="AD20" s="205"/>
      <c r="AF20" s="118"/>
      <c r="AG20" s="55"/>
    </row>
    <row r="21" spans="1:33" s="458" customFormat="1" ht="15" customHeight="1">
      <c r="A21" s="934"/>
      <c r="B21" s="939"/>
      <c r="C21" s="608"/>
      <c r="D21" s="211"/>
      <c r="E21" s="921" t="s">
        <v>951</v>
      </c>
      <c r="F21" s="922"/>
      <c r="G21" s="204"/>
      <c r="H21" s="608"/>
      <c r="I21" s="211"/>
      <c r="J21" s="211"/>
      <c r="K21" s="211"/>
      <c r="L21" s="211"/>
      <c r="M21" s="211"/>
      <c r="N21" s="211"/>
      <c r="O21" s="211"/>
      <c r="P21" s="205"/>
      <c r="Q21" s="608"/>
      <c r="R21" s="211"/>
      <c r="S21" s="921" t="s">
        <v>951</v>
      </c>
      <c r="T21" s="922"/>
      <c r="U21" s="204"/>
      <c r="V21" s="608"/>
      <c r="W21" s="211"/>
      <c r="X21" s="211"/>
      <c r="Y21" s="211"/>
      <c r="Z21" s="211"/>
      <c r="AA21" s="211"/>
      <c r="AB21" s="211"/>
      <c r="AC21" s="211"/>
      <c r="AD21" s="205"/>
      <c r="AF21" s="118"/>
      <c r="AG21" s="55"/>
    </row>
    <row r="22" spans="1:33" s="458" customFormat="1" ht="15" customHeight="1" thickBot="1">
      <c r="A22" s="936"/>
      <c r="B22" s="940"/>
      <c r="C22" s="608" t="s">
        <v>415</v>
      </c>
      <c r="D22" s="211" t="s">
        <v>421</v>
      </c>
      <c r="E22" s="211" t="s">
        <v>449</v>
      </c>
      <c r="F22" s="211" t="s">
        <v>457</v>
      </c>
      <c r="G22" s="204" t="s">
        <v>503</v>
      </c>
      <c r="H22" s="120" t="s">
        <v>230</v>
      </c>
      <c r="I22" s="121" t="s">
        <v>239</v>
      </c>
      <c r="J22" s="121" t="s">
        <v>237</v>
      </c>
      <c r="K22" s="121" t="s">
        <v>262</v>
      </c>
      <c r="L22" s="121" t="s">
        <v>270</v>
      </c>
      <c r="M22" s="121" t="s">
        <v>276</v>
      </c>
      <c r="N22" s="121" t="s">
        <v>284</v>
      </c>
      <c r="O22" s="121" t="s">
        <v>312</v>
      </c>
      <c r="P22" s="122" t="s">
        <v>503</v>
      </c>
      <c r="Q22" s="608" t="s">
        <v>415</v>
      </c>
      <c r="R22" s="211" t="s">
        <v>421</v>
      </c>
      <c r="S22" s="211" t="s">
        <v>449</v>
      </c>
      <c r="T22" s="211" t="s">
        <v>457</v>
      </c>
      <c r="U22" s="204" t="s">
        <v>503</v>
      </c>
      <c r="V22" s="120" t="s">
        <v>230</v>
      </c>
      <c r="W22" s="121" t="s">
        <v>239</v>
      </c>
      <c r="X22" s="121" t="s">
        <v>237</v>
      </c>
      <c r="Y22" s="121" t="s">
        <v>262</v>
      </c>
      <c r="Z22" s="121" t="s">
        <v>270</v>
      </c>
      <c r="AA22" s="121" t="s">
        <v>276</v>
      </c>
      <c r="AB22" s="121" t="s">
        <v>284</v>
      </c>
      <c r="AC22" s="121" t="s">
        <v>312</v>
      </c>
      <c r="AD22" s="122" t="s">
        <v>503</v>
      </c>
      <c r="AF22" s="118"/>
      <c r="AG22" s="55"/>
    </row>
    <row r="23" spans="1:33" s="458" customFormat="1" ht="25.5" customHeight="1">
      <c r="A23" s="123" t="s">
        <v>578</v>
      </c>
      <c r="B23" s="138" t="s">
        <v>851</v>
      </c>
      <c r="C23" s="212">
        <v>0</v>
      </c>
      <c r="D23" s="213">
        <v>0</v>
      </c>
      <c r="E23" s="213">
        <v>0</v>
      </c>
      <c r="F23" s="213">
        <v>0</v>
      </c>
      <c r="G23" s="214">
        <v>0</v>
      </c>
      <c r="H23" s="140">
        <v>0</v>
      </c>
      <c r="I23" s="141">
        <v>0</v>
      </c>
      <c r="J23" s="141">
        <v>57216</v>
      </c>
      <c r="K23" s="141">
        <v>0</v>
      </c>
      <c r="L23" s="141">
        <v>0</v>
      </c>
      <c r="M23" s="141">
        <v>0</v>
      </c>
      <c r="N23" s="141">
        <v>0</v>
      </c>
      <c r="O23" s="265">
        <v>0</v>
      </c>
      <c r="P23" s="128">
        <v>57216</v>
      </c>
      <c r="Q23" s="212">
        <v>0</v>
      </c>
      <c r="R23" s="213">
        <v>0</v>
      </c>
      <c r="S23" s="213">
        <v>0</v>
      </c>
      <c r="T23" s="213">
        <v>0</v>
      </c>
      <c r="U23" s="214">
        <v>0</v>
      </c>
      <c r="V23" s="140">
        <v>0</v>
      </c>
      <c r="W23" s="141">
        <v>0</v>
      </c>
      <c r="X23" s="141">
        <v>62465</v>
      </c>
      <c r="Y23" s="141">
        <v>0</v>
      </c>
      <c r="Z23" s="141">
        <v>0</v>
      </c>
      <c r="AA23" s="141">
        <v>0</v>
      </c>
      <c r="AB23" s="141">
        <v>0</v>
      </c>
      <c r="AC23" s="265">
        <v>0</v>
      </c>
      <c r="AD23" s="128">
        <v>62465</v>
      </c>
      <c r="AF23" s="118"/>
      <c r="AG23" s="55"/>
    </row>
    <row r="24" spans="1:33" s="458" customFormat="1" ht="25.5" customHeight="1" thickBot="1">
      <c r="A24" s="123" t="s">
        <v>579</v>
      </c>
      <c r="B24" s="456" t="s">
        <v>852</v>
      </c>
      <c r="C24" s="129">
        <v>0</v>
      </c>
      <c r="D24" s="130">
        <v>0</v>
      </c>
      <c r="E24" s="130">
        <v>0</v>
      </c>
      <c r="F24" s="130">
        <v>0</v>
      </c>
      <c r="G24" s="126">
        <v>0</v>
      </c>
      <c r="H24" s="140">
        <v>0</v>
      </c>
      <c r="I24" s="127">
        <v>0</v>
      </c>
      <c r="J24" s="127">
        <v>57088</v>
      </c>
      <c r="K24" s="127">
        <v>0</v>
      </c>
      <c r="L24" s="127">
        <v>0</v>
      </c>
      <c r="M24" s="127">
        <v>0</v>
      </c>
      <c r="N24" s="127">
        <v>0</v>
      </c>
      <c r="O24" s="697">
        <v>0</v>
      </c>
      <c r="P24" s="128">
        <v>57088</v>
      </c>
      <c r="Q24" s="129">
        <v>0</v>
      </c>
      <c r="R24" s="130">
        <v>0</v>
      </c>
      <c r="S24" s="130">
        <v>0</v>
      </c>
      <c r="T24" s="130">
        <v>0</v>
      </c>
      <c r="U24" s="126">
        <v>0</v>
      </c>
      <c r="V24" s="140">
        <v>0</v>
      </c>
      <c r="W24" s="127">
        <v>0</v>
      </c>
      <c r="X24" s="127">
        <v>65981</v>
      </c>
      <c r="Y24" s="127">
        <v>0</v>
      </c>
      <c r="Z24" s="127">
        <v>0</v>
      </c>
      <c r="AA24" s="127">
        <v>0</v>
      </c>
      <c r="AB24" s="127">
        <v>0</v>
      </c>
      <c r="AC24" s="697">
        <v>0</v>
      </c>
      <c r="AD24" s="128">
        <v>65981</v>
      </c>
      <c r="AF24" s="118"/>
      <c r="AG24" s="55"/>
    </row>
    <row r="25" spans="1:33" s="458" customFormat="1" ht="25.5" customHeight="1" thickBot="1">
      <c r="A25" s="131"/>
      <c r="B25" s="132" t="s">
        <v>503</v>
      </c>
      <c r="C25" s="428">
        <v>0</v>
      </c>
      <c r="D25" s="135">
        <v>0</v>
      </c>
      <c r="E25" s="135">
        <v>0</v>
      </c>
      <c r="F25" s="135">
        <v>0</v>
      </c>
      <c r="G25" s="136">
        <v>0</v>
      </c>
      <c r="H25" s="137">
        <v>0</v>
      </c>
      <c r="I25" s="135">
        <v>0</v>
      </c>
      <c r="J25" s="135">
        <v>114304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6">
        <v>114304</v>
      </c>
      <c r="Q25" s="428">
        <v>0</v>
      </c>
      <c r="R25" s="135">
        <v>0</v>
      </c>
      <c r="S25" s="135">
        <v>0</v>
      </c>
      <c r="T25" s="135">
        <v>0</v>
      </c>
      <c r="U25" s="136">
        <v>0</v>
      </c>
      <c r="V25" s="137">
        <v>0</v>
      </c>
      <c r="W25" s="135">
        <v>0</v>
      </c>
      <c r="X25" s="135">
        <v>128446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6">
        <v>128446</v>
      </c>
      <c r="AF25" s="118"/>
      <c r="AG25" s="55"/>
    </row>
  </sheetData>
  <sheetProtection/>
  <mergeCells count="28">
    <mergeCell ref="Q17:AD17"/>
    <mergeCell ref="Q18:AD18"/>
    <mergeCell ref="Q19:U19"/>
    <mergeCell ref="V19:AD19"/>
    <mergeCell ref="S21:T21"/>
    <mergeCell ref="C1:P1"/>
    <mergeCell ref="C2:P2"/>
    <mergeCell ref="Q1:AD1"/>
    <mergeCell ref="Q2:AD2"/>
    <mergeCell ref="Q5:AD5"/>
    <mergeCell ref="Q6:AD6"/>
    <mergeCell ref="Q7:U7"/>
    <mergeCell ref="V7:AD7"/>
    <mergeCell ref="AD8:AD10"/>
    <mergeCell ref="S9:T9"/>
    <mergeCell ref="A17:B22"/>
    <mergeCell ref="C17:P17"/>
    <mergeCell ref="C18:P18"/>
    <mergeCell ref="C19:G19"/>
    <mergeCell ref="H19:P19"/>
    <mergeCell ref="E21:F21"/>
    <mergeCell ref="A5:B10"/>
    <mergeCell ref="C5:P5"/>
    <mergeCell ref="C6:P6"/>
    <mergeCell ref="C7:G7"/>
    <mergeCell ref="H7:P7"/>
    <mergeCell ref="P8:P10"/>
    <mergeCell ref="E9:F9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59" r:id="rId1"/>
  <headerFooter alignWithMargins="0">
    <oddHeader>&amp;R&amp;"Times New Roman,Normál"&amp;10 14. számú melléklet</oddHeader>
    <oddFooter>&amp;L&amp;"Times New Roman,Normál"&amp;10&amp;F&amp;R&amp;"Times New Roman,Normál"&amp;10&amp;P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Y73"/>
  <sheetViews>
    <sheetView workbookViewId="0" topLeftCell="A1">
      <pane xSplit="2" ySplit="9" topLeftCell="C10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B22" sqref="B22"/>
    </sheetView>
  </sheetViews>
  <sheetFormatPr defaultColWidth="9.140625" defaultRowHeight="15"/>
  <cols>
    <col min="1" max="1" width="3.7109375" style="102" customWidth="1"/>
    <col min="2" max="2" width="29.140625" style="146" customWidth="1"/>
    <col min="3" max="24" width="8.7109375" style="103" customWidth="1"/>
    <col min="25" max="25" width="10.421875" style="103" bestFit="1" customWidth="1"/>
    <col min="26" max="16384" width="9.140625" style="102" customWidth="1"/>
  </cols>
  <sheetData>
    <row r="1" spans="1:25" ht="15" customHeight="1">
      <c r="A1" s="945" t="s">
        <v>967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5"/>
      <c r="X1" s="945"/>
      <c r="Y1" s="945"/>
    </row>
    <row r="2" spans="1:25" ht="15" customHeight="1">
      <c r="A2" s="946" t="s">
        <v>734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</row>
    <row r="3" spans="1:25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</row>
    <row r="4" spans="1:25" ht="1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25" ht="15" customHeight="1">
      <c r="A5" s="93"/>
      <c r="B5" s="93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</row>
    <row r="6" spans="1:25" ht="15" customHeight="1">
      <c r="A6" s="99" t="s">
        <v>735</v>
      </c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95" t="s">
        <v>671</v>
      </c>
    </row>
    <row r="7" spans="1:25" ht="9" customHeight="1" thickBot="1">
      <c r="A7" s="145"/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95"/>
    </row>
    <row r="8" spans="1:25" s="146" customFormat="1" ht="18" customHeight="1">
      <c r="A8" s="947" t="s">
        <v>689</v>
      </c>
      <c r="B8" s="948"/>
      <c r="C8" s="951"/>
      <c r="D8" s="952"/>
      <c r="E8" s="952"/>
      <c r="F8" s="952"/>
      <c r="G8" s="952"/>
      <c r="H8" s="952"/>
      <c r="I8" s="952"/>
      <c r="J8" s="952"/>
      <c r="K8" s="952"/>
      <c r="L8" s="952"/>
      <c r="M8" s="952"/>
      <c r="N8" s="952"/>
      <c r="O8" s="952"/>
      <c r="P8" s="952"/>
      <c r="Q8" s="952"/>
      <c r="R8" s="952"/>
      <c r="S8" s="952"/>
      <c r="T8" s="952"/>
      <c r="U8" s="952"/>
      <c r="V8" s="952"/>
      <c r="W8" s="952"/>
      <c r="X8" s="952"/>
      <c r="Y8" s="953" t="s">
        <v>503</v>
      </c>
    </row>
    <row r="9" spans="1:25" ht="18" customHeight="1" thickBot="1">
      <c r="A9" s="949"/>
      <c r="B9" s="950"/>
      <c r="C9" s="96" t="s">
        <v>690</v>
      </c>
      <c r="D9" s="96" t="s">
        <v>691</v>
      </c>
      <c r="E9" s="96" t="s">
        <v>692</v>
      </c>
      <c r="F9" s="96" t="s">
        <v>693</v>
      </c>
      <c r="G9" s="96" t="s">
        <v>694</v>
      </c>
      <c r="H9" s="96" t="s">
        <v>695</v>
      </c>
      <c r="I9" s="96" t="s">
        <v>696</v>
      </c>
      <c r="J9" s="96" t="s">
        <v>697</v>
      </c>
      <c r="K9" s="96" t="s">
        <v>698</v>
      </c>
      <c r="L9" s="96" t="s">
        <v>699</v>
      </c>
      <c r="M9" s="96" t="s">
        <v>700</v>
      </c>
      <c r="N9" s="96" t="s">
        <v>701</v>
      </c>
      <c r="O9" s="96" t="s">
        <v>702</v>
      </c>
      <c r="P9" s="96" t="s">
        <v>703</v>
      </c>
      <c r="Q9" s="96" t="s">
        <v>704</v>
      </c>
      <c r="R9" s="96" t="s">
        <v>705</v>
      </c>
      <c r="S9" s="96" t="s">
        <v>706</v>
      </c>
      <c r="T9" s="96" t="s">
        <v>707</v>
      </c>
      <c r="U9" s="96" t="s">
        <v>708</v>
      </c>
      <c r="V9" s="96" t="s">
        <v>709</v>
      </c>
      <c r="W9" s="96" t="s">
        <v>710</v>
      </c>
      <c r="X9" s="96" t="s">
        <v>711</v>
      </c>
      <c r="Y9" s="954"/>
    </row>
    <row r="10" spans="1:25" s="99" customFormat="1" ht="18" customHeight="1">
      <c r="A10" s="959" t="s">
        <v>712</v>
      </c>
      <c r="B10" s="960"/>
      <c r="C10" s="599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97">
        <v>0</v>
      </c>
      <c r="X10" s="97">
        <v>0</v>
      </c>
      <c r="Y10" s="98">
        <v>0</v>
      </c>
    </row>
    <row r="11" spans="1:25" ht="15" customHeight="1">
      <c r="A11" s="100" t="s">
        <v>578</v>
      </c>
      <c r="B11" s="147"/>
      <c r="C11" s="6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48"/>
      <c r="T11" s="101"/>
      <c r="U11" s="101"/>
      <c r="V11" s="101"/>
      <c r="W11" s="101"/>
      <c r="X11" s="101"/>
      <c r="Y11" s="104">
        <v>0</v>
      </c>
    </row>
    <row r="12" spans="1:25" ht="15" customHeight="1">
      <c r="A12" s="100" t="s">
        <v>579</v>
      </c>
      <c r="B12" s="147"/>
      <c r="C12" s="6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5"/>
      <c r="T12" s="101"/>
      <c r="U12" s="101"/>
      <c r="V12" s="101"/>
      <c r="W12" s="101"/>
      <c r="X12" s="101"/>
      <c r="Y12" s="104">
        <v>0</v>
      </c>
    </row>
    <row r="13" spans="1:25" ht="15" customHeight="1" thickBot="1">
      <c r="A13" s="106" t="s">
        <v>580</v>
      </c>
      <c r="B13" s="149"/>
      <c r="C13" s="601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8">
        <v>0</v>
      </c>
    </row>
    <row r="14" spans="1:25" ht="18" customHeight="1">
      <c r="A14" s="959" t="s">
        <v>713</v>
      </c>
      <c r="B14" s="960"/>
      <c r="C14" s="599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8">
        <v>0</v>
      </c>
    </row>
    <row r="15" spans="1:25" s="110" customFormat="1" ht="15" customHeight="1">
      <c r="A15" s="109" t="s">
        <v>578</v>
      </c>
      <c r="B15" s="150"/>
      <c r="C15" s="6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51"/>
      <c r="X15" s="101"/>
      <c r="Y15" s="104">
        <v>0</v>
      </c>
    </row>
    <row r="16" spans="1:25" s="110" customFormat="1" ht="15" customHeight="1">
      <c r="A16" s="109" t="s">
        <v>579</v>
      </c>
      <c r="B16" s="150"/>
      <c r="C16" s="168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01"/>
      <c r="Y16" s="104">
        <v>0</v>
      </c>
    </row>
    <row r="17" spans="1:25" ht="15" customHeight="1" thickBot="1">
      <c r="A17" s="100" t="s">
        <v>580</v>
      </c>
      <c r="B17" s="152"/>
      <c r="C17" s="60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04">
        <v>0</v>
      </c>
    </row>
    <row r="18" spans="1:25" ht="18" customHeight="1">
      <c r="A18" s="959" t="s">
        <v>736</v>
      </c>
      <c r="B18" s="960"/>
      <c r="C18" s="599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8">
        <v>0</v>
      </c>
    </row>
    <row r="19" spans="1:25" s="117" customFormat="1" ht="15" customHeight="1">
      <c r="A19" s="113" t="s">
        <v>578</v>
      </c>
      <c r="B19" s="605"/>
      <c r="C19" s="60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5">
        <v>0</v>
      </c>
    </row>
    <row r="20" spans="1:25" s="117" customFormat="1" ht="15" customHeight="1" thickBot="1">
      <c r="A20" s="100" t="s">
        <v>579</v>
      </c>
      <c r="B20" s="153"/>
      <c r="C20" s="60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6">
        <v>0</v>
      </c>
    </row>
    <row r="21" spans="1:25" ht="18" customHeight="1">
      <c r="A21" s="959" t="s">
        <v>714</v>
      </c>
      <c r="B21" s="960"/>
      <c r="C21" s="599">
        <v>44834</v>
      </c>
      <c r="D21" s="97">
        <v>54134</v>
      </c>
      <c r="E21" s="97">
        <v>156268</v>
      </c>
      <c r="F21" s="97">
        <v>154036</v>
      </c>
      <c r="G21" s="97">
        <v>151803</v>
      </c>
      <c r="H21" s="97">
        <v>149571</v>
      </c>
      <c r="I21" s="97">
        <v>147338</v>
      </c>
      <c r="J21" s="97">
        <v>145106</v>
      </c>
      <c r="K21" s="97">
        <v>142874</v>
      </c>
      <c r="L21" s="97">
        <v>140641</v>
      </c>
      <c r="M21" s="97">
        <v>138409</v>
      </c>
      <c r="N21" s="97">
        <v>136176</v>
      </c>
      <c r="O21" s="97">
        <v>133944</v>
      </c>
      <c r="P21" s="97">
        <v>131712</v>
      </c>
      <c r="Q21" s="97">
        <v>129479</v>
      </c>
      <c r="R21" s="97">
        <v>127247</v>
      </c>
      <c r="S21" s="97">
        <v>125014</v>
      </c>
      <c r="T21" s="97">
        <v>122782</v>
      </c>
      <c r="U21" s="97">
        <v>120550</v>
      </c>
      <c r="V21" s="97">
        <v>118317</v>
      </c>
      <c r="W21" s="97">
        <v>116085</v>
      </c>
      <c r="X21" s="97">
        <v>113852</v>
      </c>
      <c r="Y21" s="98">
        <v>2800172</v>
      </c>
    </row>
    <row r="22" spans="1:25" s="117" customFormat="1" ht="25.5" customHeight="1">
      <c r="A22" s="113" t="s">
        <v>578</v>
      </c>
      <c r="B22" s="154" t="s">
        <v>715</v>
      </c>
      <c r="C22" s="603">
        <v>44834</v>
      </c>
      <c r="D22" s="696">
        <v>54134</v>
      </c>
      <c r="E22" s="696">
        <v>156268</v>
      </c>
      <c r="F22" s="696">
        <v>154036</v>
      </c>
      <c r="G22" s="696">
        <v>151803</v>
      </c>
      <c r="H22" s="696">
        <v>149571</v>
      </c>
      <c r="I22" s="696">
        <v>147338</v>
      </c>
      <c r="J22" s="696">
        <v>145106</v>
      </c>
      <c r="K22" s="696">
        <v>142874</v>
      </c>
      <c r="L22" s="696">
        <v>140641</v>
      </c>
      <c r="M22" s="696">
        <v>138409</v>
      </c>
      <c r="N22" s="696">
        <v>136176</v>
      </c>
      <c r="O22" s="696">
        <v>133944</v>
      </c>
      <c r="P22" s="696">
        <v>131712</v>
      </c>
      <c r="Q22" s="696">
        <v>129479</v>
      </c>
      <c r="R22" s="696">
        <v>127247</v>
      </c>
      <c r="S22" s="696">
        <v>125014</v>
      </c>
      <c r="T22" s="696">
        <v>122782</v>
      </c>
      <c r="U22" s="696">
        <v>120550</v>
      </c>
      <c r="V22" s="696">
        <v>118317</v>
      </c>
      <c r="W22" s="696">
        <v>116085</v>
      </c>
      <c r="X22" s="696">
        <v>113852</v>
      </c>
      <c r="Y22" s="115">
        <v>2800172</v>
      </c>
    </row>
    <row r="23" spans="1:25" s="117" customFormat="1" ht="15" customHeight="1" thickBot="1">
      <c r="A23" s="100" t="s">
        <v>579</v>
      </c>
      <c r="B23" s="153"/>
      <c r="C23" s="60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6">
        <v>0</v>
      </c>
    </row>
    <row r="24" spans="1:25" s="159" customFormat="1" ht="39" thickBot="1">
      <c r="A24" s="155"/>
      <c r="B24" s="156" t="s">
        <v>737</v>
      </c>
      <c r="C24" s="169">
        <v>44834</v>
      </c>
      <c r="D24" s="157">
        <v>54134</v>
      </c>
      <c r="E24" s="157">
        <v>156268</v>
      </c>
      <c r="F24" s="157">
        <v>154036</v>
      </c>
      <c r="G24" s="157">
        <v>151803</v>
      </c>
      <c r="H24" s="157">
        <v>149571</v>
      </c>
      <c r="I24" s="157">
        <v>147338</v>
      </c>
      <c r="J24" s="157">
        <v>145106</v>
      </c>
      <c r="K24" s="157">
        <v>142874</v>
      </c>
      <c r="L24" s="157">
        <v>140641</v>
      </c>
      <c r="M24" s="157">
        <v>138409</v>
      </c>
      <c r="N24" s="157">
        <v>136176</v>
      </c>
      <c r="O24" s="157">
        <v>133944</v>
      </c>
      <c r="P24" s="157">
        <v>131712</v>
      </c>
      <c r="Q24" s="157">
        <v>129479</v>
      </c>
      <c r="R24" s="157">
        <v>127247</v>
      </c>
      <c r="S24" s="157">
        <v>125014</v>
      </c>
      <c r="T24" s="157">
        <v>122782</v>
      </c>
      <c r="U24" s="157">
        <v>120550</v>
      </c>
      <c r="V24" s="157">
        <v>118317</v>
      </c>
      <c r="W24" s="157">
        <v>116085</v>
      </c>
      <c r="X24" s="157">
        <v>113852</v>
      </c>
      <c r="Y24" s="158">
        <v>2800172</v>
      </c>
    </row>
    <row r="28" spans="1:25" s="99" customFormat="1" ht="12.75">
      <c r="A28" s="99" t="s">
        <v>738</v>
      </c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</row>
    <row r="29" ht="13.5" thickBot="1"/>
    <row r="30" spans="1:25" s="146" customFormat="1" ht="18" customHeight="1">
      <c r="A30" s="955" t="s">
        <v>16</v>
      </c>
      <c r="B30" s="956"/>
      <c r="C30" s="952"/>
      <c r="D30" s="952"/>
      <c r="E30" s="952"/>
      <c r="F30" s="952"/>
      <c r="G30" s="952"/>
      <c r="H30" s="952"/>
      <c r="I30" s="952"/>
      <c r="J30" s="952"/>
      <c r="K30" s="952"/>
      <c r="L30" s="952"/>
      <c r="M30" s="952"/>
      <c r="N30" s="952"/>
      <c r="O30" s="952"/>
      <c r="P30" s="952"/>
      <c r="Q30" s="952"/>
      <c r="R30" s="952"/>
      <c r="S30" s="952"/>
      <c r="T30" s="952"/>
      <c r="U30" s="952"/>
      <c r="V30" s="952"/>
      <c r="W30" s="952"/>
      <c r="X30" s="952"/>
      <c r="Y30" s="953" t="s">
        <v>503</v>
      </c>
    </row>
    <row r="31" spans="1:25" ht="18" customHeight="1" thickBot="1">
      <c r="A31" s="957"/>
      <c r="B31" s="958"/>
      <c r="C31" s="96" t="s">
        <v>690</v>
      </c>
      <c r="D31" s="96" t="s">
        <v>691</v>
      </c>
      <c r="E31" s="96" t="s">
        <v>692</v>
      </c>
      <c r="F31" s="96" t="s">
        <v>693</v>
      </c>
      <c r="G31" s="96" t="s">
        <v>694</v>
      </c>
      <c r="H31" s="96" t="s">
        <v>695</v>
      </c>
      <c r="I31" s="96" t="s">
        <v>696</v>
      </c>
      <c r="J31" s="96" t="s">
        <v>697</v>
      </c>
      <c r="K31" s="96" t="s">
        <v>698</v>
      </c>
      <c r="L31" s="96" t="s">
        <v>699</v>
      </c>
      <c r="M31" s="96" t="s">
        <v>700</v>
      </c>
      <c r="N31" s="96" t="s">
        <v>701</v>
      </c>
      <c r="O31" s="96" t="s">
        <v>702</v>
      </c>
      <c r="P31" s="96" t="s">
        <v>703</v>
      </c>
      <c r="Q31" s="96" t="s">
        <v>704</v>
      </c>
      <c r="R31" s="96" t="s">
        <v>705</v>
      </c>
      <c r="S31" s="96" t="s">
        <v>706</v>
      </c>
      <c r="T31" s="96" t="s">
        <v>707</v>
      </c>
      <c r="U31" s="96" t="s">
        <v>708</v>
      </c>
      <c r="V31" s="96" t="s">
        <v>709</v>
      </c>
      <c r="W31" s="96" t="s">
        <v>710</v>
      </c>
      <c r="X31" s="96" t="s">
        <v>711</v>
      </c>
      <c r="Y31" s="954"/>
    </row>
    <row r="32" spans="1:25" ht="25.5" customHeight="1">
      <c r="A32" s="162" t="s">
        <v>578</v>
      </c>
      <c r="B32" s="163" t="s">
        <v>739</v>
      </c>
      <c r="C32" s="698">
        <v>2881500</v>
      </c>
      <c r="D32" s="698">
        <v>2881500</v>
      </c>
      <c r="E32" s="698">
        <v>2881500</v>
      </c>
      <c r="F32" s="698">
        <v>2881500</v>
      </c>
      <c r="G32" s="698">
        <v>2881500</v>
      </c>
      <c r="H32" s="698">
        <v>2881500</v>
      </c>
      <c r="I32" s="698">
        <v>2881500</v>
      </c>
      <c r="J32" s="698">
        <v>2881500</v>
      </c>
      <c r="K32" s="698">
        <v>2881500</v>
      </c>
      <c r="L32" s="698">
        <v>2881500</v>
      </c>
      <c r="M32" s="698">
        <v>2881500</v>
      </c>
      <c r="N32" s="698">
        <v>2881500</v>
      </c>
      <c r="O32" s="698">
        <v>2881500</v>
      </c>
      <c r="P32" s="698">
        <v>2881500</v>
      </c>
      <c r="Q32" s="698">
        <v>2881500</v>
      </c>
      <c r="R32" s="698">
        <v>2881500</v>
      </c>
      <c r="S32" s="698">
        <v>2881500</v>
      </c>
      <c r="T32" s="698">
        <v>2881500</v>
      </c>
      <c r="U32" s="698">
        <v>2881500</v>
      </c>
      <c r="V32" s="698">
        <v>2881500</v>
      </c>
      <c r="W32" s="698">
        <v>2881500</v>
      </c>
      <c r="X32" s="698">
        <v>2881500</v>
      </c>
      <c r="Y32" s="164">
        <v>63393000</v>
      </c>
    </row>
    <row r="33" spans="1:25" ht="50.25" customHeight="1">
      <c r="A33" s="165" t="s">
        <v>579</v>
      </c>
      <c r="B33" s="166" t="s">
        <v>1122</v>
      </c>
      <c r="C33" s="168">
        <v>377502</v>
      </c>
      <c r="D33" s="168">
        <v>377502</v>
      </c>
      <c r="E33" s="168">
        <v>377502</v>
      </c>
      <c r="F33" s="168">
        <v>377502</v>
      </c>
      <c r="G33" s="168">
        <v>377502</v>
      </c>
      <c r="H33" s="168">
        <v>377502</v>
      </c>
      <c r="I33" s="168">
        <v>377502</v>
      </c>
      <c r="J33" s="168">
        <v>377502</v>
      </c>
      <c r="K33" s="168">
        <v>377502</v>
      </c>
      <c r="L33" s="168">
        <v>377502</v>
      </c>
      <c r="M33" s="168">
        <v>377502</v>
      </c>
      <c r="N33" s="168">
        <v>377502</v>
      </c>
      <c r="O33" s="168">
        <v>377502</v>
      </c>
      <c r="P33" s="168">
        <v>377502</v>
      </c>
      <c r="Q33" s="168">
        <v>377502</v>
      </c>
      <c r="R33" s="168">
        <v>377502</v>
      </c>
      <c r="S33" s="168">
        <v>377502</v>
      </c>
      <c r="T33" s="168">
        <v>377502</v>
      </c>
      <c r="U33" s="168">
        <v>377502</v>
      </c>
      <c r="V33" s="168">
        <v>377502</v>
      </c>
      <c r="W33" s="168">
        <v>377502</v>
      </c>
      <c r="X33" s="168">
        <v>377502</v>
      </c>
      <c r="Y33" s="167">
        <v>8305044</v>
      </c>
    </row>
    <row r="34" spans="1:25" ht="25.5">
      <c r="A34" s="165" t="s">
        <v>580</v>
      </c>
      <c r="B34" s="166" t="s">
        <v>740</v>
      </c>
      <c r="C34" s="168">
        <v>0</v>
      </c>
      <c r="D34" s="168">
        <v>0</v>
      </c>
      <c r="E34" s="168">
        <v>0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>
        <v>0</v>
      </c>
      <c r="P34" s="168">
        <v>0</v>
      </c>
      <c r="Q34" s="168">
        <v>0</v>
      </c>
      <c r="R34" s="168">
        <v>0</v>
      </c>
      <c r="S34" s="168">
        <v>0</v>
      </c>
      <c r="T34" s="168">
        <v>0</v>
      </c>
      <c r="U34" s="168">
        <v>0</v>
      </c>
      <c r="V34" s="168">
        <v>0</v>
      </c>
      <c r="W34" s="168">
        <v>0</v>
      </c>
      <c r="X34" s="168">
        <v>0</v>
      </c>
      <c r="Y34" s="167">
        <v>0</v>
      </c>
    </row>
    <row r="35" spans="1:25" ht="25.5" customHeight="1">
      <c r="A35" s="165" t="s">
        <v>581</v>
      </c>
      <c r="B35" s="166" t="s">
        <v>741</v>
      </c>
      <c r="C35" s="168">
        <v>67713</v>
      </c>
      <c r="D35" s="168">
        <v>67713</v>
      </c>
      <c r="E35" s="168">
        <v>67713</v>
      </c>
      <c r="F35" s="168">
        <v>67713</v>
      </c>
      <c r="G35" s="168">
        <v>67713</v>
      </c>
      <c r="H35" s="168">
        <v>67713</v>
      </c>
      <c r="I35" s="168">
        <v>67713</v>
      </c>
      <c r="J35" s="168">
        <v>67713</v>
      </c>
      <c r="K35" s="168">
        <v>67713</v>
      </c>
      <c r="L35" s="168">
        <v>67713</v>
      </c>
      <c r="M35" s="168">
        <v>67713</v>
      </c>
      <c r="N35" s="168">
        <v>67713</v>
      </c>
      <c r="O35" s="168">
        <v>67713</v>
      </c>
      <c r="P35" s="168">
        <v>67713</v>
      </c>
      <c r="Q35" s="168">
        <v>67713</v>
      </c>
      <c r="R35" s="168">
        <v>67713</v>
      </c>
      <c r="S35" s="168">
        <v>67713</v>
      </c>
      <c r="T35" s="168">
        <v>67713</v>
      </c>
      <c r="U35" s="168">
        <v>67713</v>
      </c>
      <c r="V35" s="168">
        <v>67713</v>
      </c>
      <c r="W35" s="168">
        <v>67713</v>
      </c>
      <c r="X35" s="168">
        <v>67713</v>
      </c>
      <c r="Y35" s="167">
        <v>1489686</v>
      </c>
    </row>
    <row r="36" spans="1:25" ht="26.25" thickBot="1">
      <c r="A36" s="165" t="s">
        <v>582</v>
      </c>
      <c r="B36" s="166" t="s">
        <v>742</v>
      </c>
      <c r="C36" s="105">
        <v>0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0</v>
      </c>
      <c r="X36" s="105">
        <v>0</v>
      </c>
      <c r="Y36" s="167">
        <v>0</v>
      </c>
    </row>
    <row r="37" spans="1:25" s="159" customFormat="1" ht="21" customHeight="1" thickBot="1">
      <c r="A37" s="155"/>
      <c r="B37" s="156" t="s">
        <v>743</v>
      </c>
      <c r="C37" s="157">
        <v>3326715</v>
      </c>
      <c r="D37" s="157">
        <v>3326715</v>
      </c>
      <c r="E37" s="157">
        <v>3326715</v>
      </c>
      <c r="F37" s="157">
        <v>3326715</v>
      </c>
      <c r="G37" s="157">
        <v>3326715</v>
      </c>
      <c r="H37" s="157">
        <v>3326715</v>
      </c>
      <c r="I37" s="157">
        <v>3326715</v>
      </c>
      <c r="J37" s="157">
        <v>3326715</v>
      </c>
      <c r="K37" s="157">
        <v>3326715</v>
      </c>
      <c r="L37" s="157">
        <v>3326715</v>
      </c>
      <c r="M37" s="157">
        <v>3326715</v>
      </c>
      <c r="N37" s="157">
        <v>3326715</v>
      </c>
      <c r="O37" s="157">
        <v>3326715</v>
      </c>
      <c r="P37" s="157">
        <v>3326715</v>
      </c>
      <c r="Q37" s="157">
        <v>3326715</v>
      </c>
      <c r="R37" s="157">
        <v>3326715</v>
      </c>
      <c r="S37" s="157">
        <v>3326715</v>
      </c>
      <c r="T37" s="157">
        <v>3326715</v>
      </c>
      <c r="U37" s="157">
        <v>3326715</v>
      </c>
      <c r="V37" s="157">
        <v>3326715</v>
      </c>
      <c r="W37" s="157">
        <v>3326715</v>
      </c>
      <c r="X37" s="157">
        <v>3326715</v>
      </c>
      <c r="Y37" s="158">
        <v>73187730</v>
      </c>
    </row>
    <row r="38" ht="13.5" thickBot="1"/>
    <row r="39" spans="1:25" s="159" customFormat="1" ht="21" customHeight="1" thickBot="1">
      <c r="A39" s="155"/>
      <c r="B39" s="156" t="s">
        <v>744</v>
      </c>
      <c r="C39" s="169">
        <v>1663357.5</v>
      </c>
      <c r="D39" s="169">
        <v>1663357.5</v>
      </c>
      <c r="E39" s="169">
        <v>1663357.5</v>
      </c>
      <c r="F39" s="169">
        <v>1663357.5</v>
      </c>
      <c r="G39" s="169">
        <v>1663357.5</v>
      </c>
      <c r="H39" s="169">
        <v>1663357.5</v>
      </c>
      <c r="I39" s="169">
        <v>1663357.5</v>
      </c>
      <c r="J39" s="169">
        <v>1663357.5</v>
      </c>
      <c r="K39" s="169">
        <v>1663357.5</v>
      </c>
      <c r="L39" s="169">
        <v>1663357.5</v>
      </c>
      <c r="M39" s="169">
        <v>1663357.5</v>
      </c>
      <c r="N39" s="169">
        <v>1663357.5</v>
      </c>
      <c r="O39" s="169">
        <v>1663357.5</v>
      </c>
      <c r="P39" s="169">
        <v>1663357.5</v>
      </c>
      <c r="Q39" s="169">
        <v>1663357.5</v>
      </c>
      <c r="R39" s="169">
        <v>1663357.5</v>
      </c>
      <c r="S39" s="169">
        <v>1663357.5</v>
      </c>
      <c r="T39" s="169">
        <v>1663357.5</v>
      </c>
      <c r="U39" s="169">
        <v>1663357.5</v>
      </c>
      <c r="V39" s="169">
        <v>1663357.5</v>
      </c>
      <c r="W39" s="169">
        <v>1663357.5</v>
      </c>
      <c r="X39" s="169">
        <v>1663357.5</v>
      </c>
      <c r="Y39" s="158">
        <v>36593865</v>
      </c>
    </row>
    <row r="41" ht="13.5" thickBot="1"/>
    <row r="42" spans="1:25" s="159" customFormat="1" ht="51.75" thickBot="1">
      <c r="A42" s="155"/>
      <c r="B42" s="156" t="s">
        <v>745</v>
      </c>
      <c r="C42" s="169">
        <v>1618523.5</v>
      </c>
      <c r="D42" s="169">
        <v>1609223.5</v>
      </c>
      <c r="E42" s="169">
        <v>1507089.5</v>
      </c>
      <c r="F42" s="169">
        <v>1509321.5</v>
      </c>
      <c r="G42" s="169">
        <v>1511554.5</v>
      </c>
      <c r="H42" s="169">
        <v>1513786.5</v>
      </c>
      <c r="I42" s="169">
        <v>1516019.5</v>
      </c>
      <c r="J42" s="169">
        <v>1518251.5</v>
      </c>
      <c r="K42" s="169">
        <v>1520483.5</v>
      </c>
      <c r="L42" s="169">
        <v>1522716.5</v>
      </c>
      <c r="M42" s="169">
        <v>1524948.5</v>
      </c>
      <c r="N42" s="169">
        <v>1527181.5</v>
      </c>
      <c r="O42" s="169">
        <v>1529413.5</v>
      </c>
      <c r="P42" s="169">
        <v>1531645.5</v>
      </c>
      <c r="Q42" s="169">
        <v>1533878.5</v>
      </c>
      <c r="R42" s="169">
        <v>1536110.5</v>
      </c>
      <c r="S42" s="169">
        <v>1538343.5</v>
      </c>
      <c r="T42" s="169">
        <v>1540575.5</v>
      </c>
      <c r="U42" s="169">
        <v>1542807.5</v>
      </c>
      <c r="V42" s="169">
        <v>1545040.5</v>
      </c>
      <c r="W42" s="169">
        <v>1547272.5</v>
      </c>
      <c r="X42" s="169">
        <v>1549505.5</v>
      </c>
      <c r="Y42" s="158">
        <v>33793693</v>
      </c>
    </row>
    <row r="46" spans="4:9" ht="12.75">
      <c r="D46" s="148"/>
      <c r="E46" s="148"/>
      <c r="F46" s="148"/>
      <c r="G46" s="148"/>
      <c r="H46" s="148"/>
      <c r="I46" s="148"/>
    </row>
    <row r="47" spans="4:9" ht="12.75">
      <c r="D47" s="148"/>
      <c r="E47" s="148"/>
      <c r="F47" s="170"/>
      <c r="G47" s="148"/>
      <c r="H47" s="148"/>
      <c r="I47" s="148"/>
    </row>
    <row r="48" spans="4:9" ht="12.75">
      <c r="D48" s="148"/>
      <c r="E48" s="148"/>
      <c r="F48" s="148"/>
      <c r="G48" s="148"/>
      <c r="H48" s="148"/>
      <c r="I48" s="148"/>
    </row>
    <row r="49" spans="4:9" ht="12.75">
      <c r="D49" s="148"/>
      <c r="E49" s="148"/>
      <c r="F49" s="148"/>
      <c r="G49" s="148"/>
      <c r="H49" s="148"/>
      <c r="I49" s="148"/>
    </row>
    <row r="50" spans="4:9" ht="12.75">
      <c r="D50" s="148"/>
      <c r="E50" s="148"/>
      <c r="F50" s="148"/>
      <c r="G50" s="148"/>
      <c r="H50" s="148"/>
      <c r="I50" s="148"/>
    </row>
    <row r="51" spans="4:9" ht="12.75">
      <c r="D51" s="148"/>
      <c r="E51" s="148"/>
      <c r="F51" s="148"/>
      <c r="G51" s="148"/>
      <c r="H51" s="148"/>
      <c r="I51" s="148"/>
    </row>
    <row r="52" spans="4:9" ht="12.75">
      <c r="D52" s="148"/>
      <c r="E52" s="148"/>
      <c r="F52" s="148"/>
      <c r="G52" s="148"/>
      <c r="H52" s="148"/>
      <c r="I52" s="148"/>
    </row>
    <row r="53" spans="4:9" ht="12.75">
      <c r="D53" s="148"/>
      <c r="E53" s="148"/>
      <c r="F53" s="148"/>
      <c r="G53" s="148"/>
      <c r="H53" s="148"/>
      <c r="I53" s="148"/>
    </row>
    <row r="54" spans="4:9" ht="12.75">
      <c r="D54" s="148"/>
      <c r="E54" s="148"/>
      <c r="F54" s="148"/>
      <c r="G54" s="148"/>
      <c r="H54" s="148"/>
      <c r="I54" s="148"/>
    </row>
    <row r="55" spans="4:9" ht="12.75">
      <c r="D55" s="148"/>
      <c r="E55" s="148"/>
      <c r="F55" s="148"/>
      <c r="G55" s="148"/>
      <c r="H55" s="148"/>
      <c r="I55" s="148"/>
    </row>
    <row r="56" spans="4:9" ht="12.75">
      <c r="D56" s="148"/>
      <c r="E56" s="148"/>
      <c r="F56" s="148"/>
      <c r="G56" s="148"/>
      <c r="H56" s="148"/>
      <c r="I56" s="148"/>
    </row>
    <row r="57" spans="4:9" ht="12.75">
      <c r="D57" s="148"/>
      <c r="E57" s="148"/>
      <c r="F57" s="148"/>
      <c r="G57" s="148"/>
      <c r="H57" s="148"/>
      <c r="I57" s="148"/>
    </row>
    <row r="58" spans="4:9" ht="12.75">
      <c r="D58" s="148"/>
      <c r="E58" s="148"/>
      <c r="F58" s="148"/>
      <c r="G58" s="148"/>
      <c r="H58" s="148"/>
      <c r="I58" s="148"/>
    </row>
    <row r="59" spans="4:9" ht="12.75">
      <c r="D59" s="148"/>
      <c r="E59" s="148"/>
      <c r="F59" s="148"/>
      <c r="G59" s="148"/>
      <c r="H59" s="148"/>
      <c r="I59" s="148"/>
    </row>
    <row r="60" spans="4:9" ht="12.75">
      <c r="D60" s="148"/>
      <c r="E60" s="148"/>
      <c r="F60" s="148"/>
      <c r="G60" s="148"/>
      <c r="H60" s="148"/>
      <c r="I60" s="148"/>
    </row>
    <row r="61" spans="4:9" ht="12.75">
      <c r="D61" s="148"/>
      <c r="E61" s="148"/>
      <c r="F61" s="148"/>
      <c r="G61" s="148"/>
      <c r="H61" s="148"/>
      <c r="I61" s="148"/>
    </row>
    <row r="62" spans="4:9" ht="12.75">
      <c r="D62" s="148"/>
      <c r="E62" s="148"/>
      <c r="F62" s="148"/>
      <c r="G62" s="148"/>
      <c r="H62" s="148"/>
      <c r="I62" s="148"/>
    </row>
    <row r="63" spans="4:9" ht="12.75">
      <c r="D63" s="148"/>
      <c r="E63" s="148"/>
      <c r="F63" s="148"/>
      <c r="G63" s="148"/>
      <c r="H63" s="148"/>
      <c r="I63" s="148"/>
    </row>
    <row r="64" spans="4:9" ht="12.75">
      <c r="D64" s="148"/>
      <c r="E64" s="148"/>
      <c r="F64" s="148"/>
      <c r="G64" s="148"/>
      <c r="H64" s="148"/>
      <c r="I64" s="148"/>
    </row>
    <row r="65" spans="4:9" ht="12.75">
      <c r="D65" s="148"/>
      <c r="E65" s="148"/>
      <c r="F65" s="148"/>
      <c r="G65" s="148"/>
      <c r="H65" s="148"/>
      <c r="I65" s="148"/>
    </row>
    <row r="66" spans="4:9" ht="12.75">
      <c r="D66" s="148"/>
      <c r="E66" s="148"/>
      <c r="F66" s="148"/>
      <c r="G66" s="148"/>
      <c r="H66" s="148"/>
      <c r="I66" s="148"/>
    </row>
    <row r="67" spans="4:9" ht="12.75">
      <c r="D67" s="148"/>
      <c r="E67" s="148"/>
      <c r="F67" s="148"/>
      <c r="G67" s="148"/>
      <c r="H67" s="148"/>
      <c r="I67" s="148"/>
    </row>
    <row r="68" spans="4:9" ht="12.75">
      <c r="D68" s="148"/>
      <c r="E68" s="148"/>
      <c r="F68" s="148"/>
      <c r="G68" s="148"/>
      <c r="H68" s="148"/>
      <c r="I68" s="148"/>
    </row>
    <row r="69" spans="4:9" ht="12.75">
      <c r="D69" s="148"/>
      <c r="E69" s="148"/>
      <c r="F69" s="148"/>
      <c r="G69" s="148"/>
      <c r="H69" s="148"/>
      <c r="I69" s="148"/>
    </row>
    <row r="70" spans="4:9" ht="12.75">
      <c r="D70" s="148"/>
      <c r="E70" s="148"/>
      <c r="F70" s="148"/>
      <c r="G70" s="148"/>
      <c r="H70" s="148"/>
      <c r="I70" s="148"/>
    </row>
    <row r="71" spans="4:9" ht="12.75">
      <c r="D71" s="148"/>
      <c r="E71" s="148"/>
      <c r="F71" s="148"/>
      <c r="G71" s="148"/>
      <c r="H71" s="148"/>
      <c r="I71" s="148"/>
    </row>
    <row r="72" spans="4:9" ht="12.75">
      <c r="D72" s="148"/>
      <c r="E72" s="148"/>
      <c r="F72" s="148"/>
      <c r="G72" s="148"/>
      <c r="H72" s="148"/>
      <c r="I72" s="148"/>
    </row>
    <row r="73" spans="4:9" ht="12.75">
      <c r="D73" s="148"/>
      <c r="E73" s="148"/>
      <c r="F73" s="148"/>
      <c r="G73" s="148"/>
      <c r="H73" s="148"/>
      <c r="I73" s="148"/>
    </row>
  </sheetData>
  <sheetProtection/>
  <mergeCells count="12">
    <mergeCell ref="A18:B18"/>
    <mergeCell ref="A21:B21"/>
    <mergeCell ref="A1:Y1"/>
    <mergeCell ref="A2:Y2"/>
    <mergeCell ref="A8:B9"/>
    <mergeCell ref="C8:X8"/>
    <mergeCell ref="Y8:Y9"/>
    <mergeCell ref="A30:B31"/>
    <mergeCell ref="C30:X30"/>
    <mergeCell ref="Y30:Y31"/>
    <mergeCell ref="A10:B10"/>
    <mergeCell ref="A14:B14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scale="55" r:id="rId1"/>
  <headerFooter alignWithMargins="0">
    <oddHeader>&amp;R&amp;"Times New Roman,Normál"&amp;10 16. számú melléklet</oddHeader>
    <oddFooter>&amp;L&amp;"Times New Roman,Normál"&amp;10&amp;F&amp;R&amp;"Times New Roman,Normál"&amp;10&amp;P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2"/>
  <sheetViews>
    <sheetView zoomScalePageLayoutView="0" workbookViewId="0" topLeftCell="A1">
      <pane xSplit="3" ySplit="7" topLeftCell="K29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A1" sqref="A1:IV16384"/>
    </sheetView>
  </sheetViews>
  <sheetFormatPr defaultColWidth="9.140625" defaultRowHeight="15"/>
  <cols>
    <col min="1" max="1" width="7.7109375" style="0" customWidth="1"/>
    <col min="2" max="2" width="9.7109375" style="0" customWidth="1"/>
    <col min="3" max="3" width="39.7109375" style="0" customWidth="1"/>
    <col min="4" max="10" width="9.140625" style="279" customWidth="1"/>
    <col min="11" max="11" width="9.140625" style="281" customWidth="1"/>
    <col min="12" max="12" width="10.140625" style="281" customWidth="1"/>
    <col min="13" max="19" width="9.140625" style="279" customWidth="1"/>
    <col min="20" max="20" width="9.140625" style="281" customWidth="1"/>
    <col min="21" max="21" width="10.140625" style="281" customWidth="1"/>
  </cols>
  <sheetData>
    <row r="1" spans="2:21" ht="15">
      <c r="B1" s="53"/>
      <c r="C1" s="53"/>
      <c r="D1" s="814" t="s">
        <v>971</v>
      </c>
      <c r="E1" s="814"/>
      <c r="F1" s="814"/>
      <c r="G1" s="814"/>
      <c r="H1" s="814"/>
      <c r="I1" s="814"/>
      <c r="J1" s="814"/>
      <c r="K1" s="814"/>
      <c r="L1" s="814"/>
      <c r="M1" s="814" t="s">
        <v>971</v>
      </c>
      <c r="N1" s="814"/>
      <c r="O1" s="814"/>
      <c r="P1" s="814"/>
      <c r="Q1" s="814"/>
      <c r="R1" s="814"/>
      <c r="S1" s="814"/>
      <c r="T1" s="814"/>
      <c r="U1" s="814"/>
    </row>
    <row r="2" spans="2:21" ht="15">
      <c r="B2" s="718"/>
      <c r="C2" s="718"/>
      <c r="D2" s="815" t="s">
        <v>571</v>
      </c>
      <c r="E2" s="815"/>
      <c r="F2" s="815"/>
      <c r="G2" s="815"/>
      <c r="H2" s="815"/>
      <c r="I2" s="815"/>
      <c r="J2" s="815"/>
      <c r="K2" s="815"/>
      <c r="L2" s="815"/>
      <c r="M2" s="815" t="s">
        <v>571</v>
      </c>
      <c r="N2" s="815"/>
      <c r="O2" s="815"/>
      <c r="P2" s="815"/>
      <c r="Q2" s="815"/>
      <c r="R2" s="815"/>
      <c r="S2" s="815"/>
      <c r="T2" s="815"/>
      <c r="U2" s="815"/>
    </row>
    <row r="3" ht="15.75" thickBot="1"/>
    <row r="4" spans="1:21" ht="25.5" customHeight="1">
      <c r="A4" s="805" t="s">
        <v>504</v>
      </c>
      <c r="B4" s="808" t="s">
        <v>505</v>
      </c>
      <c r="C4" s="811" t="s">
        <v>16</v>
      </c>
      <c r="D4" s="794" t="s">
        <v>968</v>
      </c>
      <c r="E4" s="795"/>
      <c r="F4" s="795"/>
      <c r="G4" s="795"/>
      <c r="H4" s="795"/>
      <c r="I4" s="795"/>
      <c r="J4" s="795"/>
      <c r="K4" s="816"/>
      <c r="L4" s="817" t="s">
        <v>601</v>
      </c>
      <c r="M4" s="794" t="s">
        <v>1123</v>
      </c>
      <c r="N4" s="795"/>
      <c r="O4" s="795"/>
      <c r="P4" s="795"/>
      <c r="Q4" s="795"/>
      <c r="R4" s="795"/>
      <c r="S4" s="795"/>
      <c r="T4" s="816"/>
      <c r="U4" s="817" t="s">
        <v>601</v>
      </c>
    </row>
    <row r="5" spans="1:21" ht="15">
      <c r="A5" s="806"/>
      <c r="B5" s="809"/>
      <c r="C5" s="812"/>
      <c r="D5" s="799" t="s">
        <v>572</v>
      </c>
      <c r="E5" s="800"/>
      <c r="F5" s="801"/>
      <c r="G5" s="791" t="s">
        <v>503</v>
      </c>
      <c r="H5" s="800" t="s">
        <v>675</v>
      </c>
      <c r="I5" s="800"/>
      <c r="J5" s="801"/>
      <c r="K5" s="820" t="s">
        <v>503</v>
      </c>
      <c r="L5" s="818"/>
      <c r="M5" s="799" t="s">
        <v>572</v>
      </c>
      <c r="N5" s="800"/>
      <c r="O5" s="801"/>
      <c r="P5" s="791" t="s">
        <v>503</v>
      </c>
      <c r="Q5" s="800" t="s">
        <v>675</v>
      </c>
      <c r="R5" s="800"/>
      <c r="S5" s="801"/>
      <c r="T5" s="820" t="s">
        <v>503</v>
      </c>
      <c r="U5" s="818"/>
    </row>
    <row r="6" spans="1:21" ht="15">
      <c r="A6" s="806"/>
      <c r="B6" s="809"/>
      <c r="C6" s="812"/>
      <c r="D6" s="288"/>
      <c r="E6" s="286"/>
      <c r="F6" s="287"/>
      <c r="G6" s="792"/>
      <c r="H6" s="285"/>
      <c r="I6" s="286"/>
      <c r="J6" s="287"/>
      <c r="K6" s="818"/>
      <c r="L6" s="818"/>
      <c r="M6" s="288"/>
      <c r="N6" s="286"/>
      <c r="O6" s="287"/>
      <c r="P6" s="792"/>
      <c r="Q6" s="285"/>
      <c r="R6" s="286"/>
      <c r="S6" s="287"/>
      <c r="T6" s="818"/>
      <c r="U6" s="818"/>
    </row>
    <row r="7" spans="1:21" ht="18.75" customHeight="1" thickBot="1">
      <c r="A7" s="807"/>
      <c r="B7" s="810"/>
      <c r="C7" s="813"/>
      <c r="D7" s="290" t="s">
        <v>500</v>
      </c>
      <c r="E7" s="289" t="s">
        <v>769</v>
      </c>
      <c r="F7" s="289" t="s">
        <v>502</v>
      </c>
      <c r="G7" s="793"/>
      <c r="H7" s="289" t="s">
        <v>500</v>
      </c>
      <c r="I7" s="289" t="s">
        <v>769</v>
      </c>
      <c r="J7" s="289" t="s">
        <v>502</v>
      </c>
      <c r="K7" s="819"/>
      <c r="L7" s="819"/>
      <c r="M7" s="290" t="s">
        <v>500</v>
      </c>
      <c r="N7" s="289" t="s">
        <v>769</v>
      </c>
      <c r="O7" s="289" t="s">
        <v>502</v>
      </c>
      <c r="P7" s="793"/>
      <c r="Q7" s="289" t="s">
        <v>500</v>
      </c>
      <c r="R7" s="289" t="s">
        <v>769</v>
      </c>
      <c r="S7" s="289" t="s">
        <v>502</v>
      </c>
      <c r="T7" s="819"/>
      <c r="U7" s="819"/>
    </row>
    <row r="8" spans="1:21" ht="15">
      <c r="A8" s="13" t="s">
        <v>18</v>
      </c>
      <c r="B8" s="4"/>
      <c r="C8" s="420"/>
      <c r="D8" s="291"/>
      <c r="E8" s="292"/>
      <c r="F8" s="292"/>
      <c r="G8" s="392"/>
      <c r="H8" s="372"/>
      <c r="I8" s="292"/>
      <c r="J8" s="292"/>
      <c r="K8" s="294"/>
      <c r="L8" s="393"/>
      <c r="M8" s="291"/>
      <c r="N8" s="292"/>
      <c r="O8" s="292"/>
      <c r="P8" s="392"/>
      <c r="Q8" s="372"/>
      <c r="R8" s="292"/>
      <c r="S8" s="292"/>
      <c r="T8" s="294"/>
      <c r="U8" s="393"/>
    </row>
    <row r="9" spans="1:21" ht="15">
      <c r="A9" s="11" t="s">
        <v>47</v>
      </c>
      <c r="B9" s="1" t="s">
        <v>28</v>
      </c>
      <c r="C9" s="19" t="s">
        <v>315</v>
      </c>
      <c r="D9" s="295">
        <v>31272</v>
      </c>
      <c r="E9" s="296">
        <v>0</v>
      </c>
      <c r="F9" s="296">
        <v>0</v>
      </c>
      <c r="G9" s="303">
        <v>31272</v>
      </c>
      <c r="H9" s="366">
        <v>559096</v>
      </c>
      <c r="I9" s="296">
        <v>0</v>
      </c>
      <c r="J9" s="296">
        <v>104388</v>
      </c>
      <c r="K9" s="303">
        <v>663484</v>
      </c>
      <c r="L9" s="393">
        <v>694756</v>
      </c>
      <c r="M9" s="295">
        <v>15681</v>
      </c>
      <c r="N9" s="296">
        <v>0</v>
      </c>
      <c r="O9" s="296">
        <v>0</v>
      </c>
      <c r="P9" s="303">
        <v>15681</v>
      </c>
      <c r="Q9" s="366">
        <v>503141</v>
      </c>
      <c r="R9" s="296">
        <v>0</v>
      </c>
      <c r="S9" s="296">
        <v>104388</v>
      </c>
      <c r="T9" s="303">
        <v>607529</v>
      </c>
      <c r="U9" s="393">
        <v>623210</v>
      </c>
    </row>
    <row r="10" spans="1:21" ht="15">
      <c r="A10" s="11" t="s">
        <v>48</v>
      </c>
      <c r="B10" s="1" t="s">
        <v>29</v>
      </c>
      <c r="C10" s="19" t="s">
        <v>316</v>
      </c>
      <c r="D10" s="295">
        <v>12774</v>
      </c>
      <c r="E10" s="296">
        <v>0</v>
      </c>
      <c r="F10" s="296">
        <v>0</v>
      </c>
      <c r="G10" s="303">
        <v>12774</v>
      </c>
      <c r="H10" s="366">
        <v>64729</v>
      </c>
      <c r="I10" s="296">
        <v>0</v>
      </c>
      <c r="J10" s="296">
        <v>8351</v>
      </c>
      <c r="K10" s="303">
        <v>73080</v>
      </c>
      <c r="L10" s="393">
        <v>85854</v>
      </c>
      <c r="M10" s="295">
        <v>12774</v>
      </c>
      <c r="N10" s="296">
        <v>0</v>
      </c>
      <c r="O10" s="296">
        <v>0</v>
      </c>
      <c r="P10" s="303">
        <v>12774</v>
      </c>
      <c r="Q10" s="366">
        <v>87609</v>
      </c>
      <c r="R10" s="296">
        <v>0</v>
      </c>
      <c r="S10" s="296">
        <v>8351</v>
      </c>
      <c r="T10" s="303">
        <v>95960</v>
      </c>
      <c r="U10" s="393">
        <v>108734</v>
      </c>
    </row>
    <row r="11" spans="1:21" ht="15">
      <c r="A11" s="11" t="s">
        <v>49</v>
      </c>
      <c r="B11" s="1" t="s">
        <v>30</v>
      </c>
      <c r="C11" s="19" t="s">
        <v>317</v>
      </c>
      <c r="D11" s="295">
        <v>0</v>
      </c>
      <c r="E11" s="296">
        <v>0</v>
      </c>
      <c r="F11" s="296">
        <v>0</v>
      </c>
      <c r="G11" s="303">
        <v>0</v>
      </c>
      <c r="H11" s="366">
        <v>2773</v>
      </c>
      <c r="I11" s="296">
        <v>479</v>
      </c>
      <c r="J11" s="296">
        <v>0</v>
      </c>
      <c r="K11" s="303">
        <v>3252</v>
      </c>
      <c r="L11" s="393">
        <v>3252</v>
      </c>
      <c r="M11" s="295">
        <v>0</v>
      </c>
      <c r="N11" s="296">
        <v>0</v>
      </c>
      <c r="O11" s="296">
        <v>0</v>
      </c>
      <c r="P11" s="303">
        <v>0</v>
      </c>
      <c r="Q11" s="366">
        <v>29893</v>
      </c>
      <c r="R11" s="296">
        <v>479</v>
      </c>
      <c r="S11" s="296">
        <v>0</v>
      </c>
      <c r="T11" s="303">
        <v>30372</v>
      </c>
      <c r="U11" s="393">
        <v>30372</v>
      </c>
    </row>
    <row r="12" spans="1:21" ht="15">
      <c r="A12" s="11" t="s">
        <v>50</v>
      </c>
      <c r="B12" s="1" t="s">
        <v>31</v>
      </c>
      <c r="C12" s="19" t="s">
        <v>506</v>
      </c>
      <c r="D12" s="295">
        <v>0</v>
      </c>
      <c r="E12" s="296">
        <v>0</v>
      </c>
      <c r="F12" s="296">
        <v>0</v>
      </c>
      <c r="G12" s="303">
        <v>0</v>
      </c>
      <c r="H12" s="366">
        <v>2645</v>
      </c>
      <c r="I12" s="296">
        <v>0</v>
      </c>
      <c r="J12" s="296">
        <v>0</v>
      </c>
      <c r="K12" s="303">
        <v>2645</v>
      </c>
      <c r="L12" s="393">
        <v>2645</v>
      </c>
      <c r="M12" s="295">
        <v>0</v>
      </c>
      <c r="N12" s="296">
        <v>0</v>
      </c>
      <c r="O12" s="296">
        <v>0</v>
      </c>
      <c r="P12" s="303">
        <v>0</v>
      </c>
      <c r="Q12" s="366">
        <v>5500</v>
      </c>
      <c r="R12" s="296">
        <v>0</v>
      </c>
      <c r="S12" s="296">
        <v>0</v>
      </c>
      <c r="T12" s="303">
        <v>5500</v>
      </c>
      <c r="U12" s="393">
        <v>5500</v>
      </c>
    </row>
    <row r="13" spans="1:21" ht="15">
      <c r="A13" s="11" t="s">
        <v>51</v>
      </c>
      <c r="B13" s="1" t="s">
        <v>32</v>
      </c>
      <c r="C13" s="19" t="s">
        <v>318</v>
      </c>
      <c r="D13" s="295">
        <v>0</v>
      </c>
      <c r="E13" s="296">
        <v>0</v>
      </c>
      <c r="F13" s="296">
        <v>0</v>
      </c>
      <c r="G13" s="303">
        <v>0</v>
      </c>
      <c r="H13" s="366">
        <v>0</v>
      </c>
      <c r="I13" s="296">
        <v>0</v>
      </c>
      <c r="J13" s="296">
        <v>0</v>
      </c>
      <c r="K13" s="303">
        <v>0</v>
      </c>
      <c r="L13" s="393">
        <v>0</v>
      </c>
      <c r="M13" s="295">
        <v>0</v>
      </c>
      <c r="N13" s="296">
        <v>0</v>
      </c>
      <c r="O13" s="296">
        <v>0</v>
      </c>
      <c r="P13" s="303">
        <v>0</v>
      </c>
      <c r="Q13" s="366">
        <v>0</v>
      </c>
      <c r="R13" s="296">
        <v>0</v>
      </c>
      <c r="S13" s="296">
        <v>0</v>
      </c>
      <c r="T13" s="303">
        <v>0</v>
      </c>
      <c r="U13" s="393">
        <v>0</v>
      </c>
    </row>
    <row r="14" spans="1:21" ht="15">
      <c r="A14" s="11" t="s">
        <v>52</v>
      </c>
      <c r="B14" s="1" t="s">
        <v>33</v>
      </c>
      <c r="C14" s="19" t="s">
        <v>319</v>
      </c>
      <c r="D14" s="295">
        <v>0</v>
      </c>
      <c r="E14" s="296">
        <v>0</v>
      </c>
      <c r="F14" s="296">
        <v>0</v>
      </c>
      <c r="G14" s="303">
        <v>0</v>
      </c>
      <c r="H14" s="366">
        <v>4704</v>
      </c>
      <c r="I14" s="296">
        <v>0</v>
      </c>
      <c r="J14" s="296">
        <v>1256</v>
      </c>
      <c r="K14" s="303">
        <v>5960</v>
      </c>
      <c r="L14" s="393">
        <v>5960</v>
      </c>
      <c r="M14" s="295">
        <v>0</v>
      </c>
      <c r="N14" s="296">
        <v>0</v>
      </c>
      <c r="O14" s="296">
        <v>0</v>
      </c>
      <c r="P14" s="303">
        <v>0</v>
      </c>
      <c r="Q14" s="366">
        <v>4704</v>
      </c>
      <c r="R14" s="296">
        <v>0</v>
      </c>
      <c r="S14" s="296">
        <v>1256</v>
      </c>
      <c r="T14" s="303">
        <v>5960</v>
      </c>
      <c r="U14" s="393">
        <v>5960</v>
      </c>
    </row>
    <row r="15" spans="1:21" ht="15">
      <c r="A15" s="11" t="s">
        <v>53</v>
      </c>
      <c r="B15" s="1" t="s">
        <v>34</v>
      </c>
      <c r="C15" s="19" t="s">
        <v>320</v>
      </c>
      <c r="D15" s="295">
        <v>1400</v>
      </c>
      <c r="E15" s="296">
        <v>0</v>
      </c>
      <c r="F15" s="296">
        <v>0</v>
      </c>
      <c r="G15" s="303">
        <v>1400</v>
      </c>
      <c r="H15" s="366">
        <v>30000</v>
      </c>
      <c r="I15" s="296">
        <v>0</v>
      </c>
      <c r="J15" s="296">
        <v>5400</v>
      </c>
      <c r="K15" s="303">
        <v>35400</v>
      </c>
      <c r="L15" s="393">
        <v>36800</v>
      </c>
      <c r="M15" s="295">
        <v>1400</v>
      </c>
      <c r="N15" s="296">
        <v>0</v>
      </c>
      <c r="O15" s="296">
        <v>0</v>
      </c>
      <c r="P15" s="303">
        <v>1400</v>
      </c>
      <c r="Q15" s="366">
        <v>30000</v>
      </c>
      <c r="R15" s="296">
        <v>0</v>
      </c>
      <c r="S15" s="296">
        <v>5400</v>
      </c>
      <c r="T15" s="303">
        <v>35400</v>
      </c>
      <c r="U15" s="393">
        <v>36800</v>
      </c>
    </row>
    <row r="16" spans="1:21" ht="15">
      <c r="A16" s="11" t="s">
        <v>54</v>
      </c>
      <c r="B16" s="1" t="s">
        <v>35</v>
      </c>
      <c r="C16" s="19" t="s">
        <v>321</v>
      </c>
      <c r="D16" s="295">
        <v>0</v>
      </c>
      <c r="E16" s="296">
        <v>0</v>
      </c>
      <c r="F16" s="296">
        <v>0</v>
      </c>
      <c r="G16" s="303">
        <v>0</v>
      </c>
      <c r="H16" s="366">
        <v>0</v>
      </c>
      <c r="I16" s="296">
        <v>0</v>
      </c>
      <c r="J16" s="296">
        <v>0</v>
      </c>
      <c r="K16" s="303">
        <v>0</v>
      </c>
      <c r="L16" s="393">
        <v>0</v>
      </c>
      <c r="M16" s="295">
        <v>0</v>
      </c>
      <c r="N16" s="296">
        <v>0</v>
      </c>
      <c r="O16" s="296">
        <v>0</v>
      </c>
      <c r="P16" s="303">
        <v>0</v>
      </c>
      <c r="Q16" s="366">
        <v>0</v>
      </c>
      <c r="R16" s="296">
        <v>0</v>
      </c>
      <c r="S16" s="296">
        <v>0</v>
      </c>
      <c r="T16" s="303">
        <v>0</v>
      </c>
      <c r="U16" s="393">
        <v>0</v>
      </c>
    </row>
    <row r="17" spans="1:21" ht="15">
      <c r="A17" s="11" t="s">
        <v>55</v>
      </c>
      <c r="B17" s="1" t="s">
        <v>36</v>
      </c>
      <c r="C17" s="19" t="s">
        <v>322</v>
      </c>
      <c r="D17" s="295">
        <v>0</v>
      </c>
      <c r="E17" s="296">
        <v>0</v>
      </c>
      <c r="F17" s="296">
        <v>0</v>
      </c>
      <c r="G17" s="303">
        <v>0</v>
      </c>
      <c r="H17" s="366">
        <v>3337</v>
      </c>
      <c r="I17" s="296">
        <v>0</v>
      </c>
      <c r="J17" s="296">
        <v>762</v>
      </c>
      <c r="K17" s="303">
        <v>4099</v>
      </c>
      <c r="L17" s="393">
        <v>4099</v>
      </c>
      <c r="M17" s="295">
        <v>0</v>
      </c>
      <c r="N17" s="296">
        <v>0</v>
      </c>
      <c r="O17" s="296">
        <v>0</v>
      </c>
      <c r="P17" s="303">
        <v>0</v>
      </c>
      <c r="Q17" s="366">
        <v>3337</v>
      </c>
      <c r="R17" s="296">
        <v>0</v>
      </c>
      <c r="S17" s="296">
        <v>762</v>
      </c>
      <c r="T17" s="303">
        <v>4099</v>
      </c>
      <c r="U17" s="393">
        <v>4099</v>
      </c>
    </row>
    <row r="18" spans="1:21" ht="15">
      <c r="A18" s="11" t="s">
        <v>56</v>
      </c>
      <c r="B18" s="1" t="s">
        <v>37</v>
      </c>
      <c r="C18" s="19" t="s">
        <v>323</v>
      </c>
      <c r="D18" s="295">
        <v>500</v>
      </c>
      <c r="E18" s="296">
        <v>0</v>
      </c>
      <c r="F18" s="296">
        <v>0</v>
      </c>
      <c r="G18" s="303">
        <v>500</v>
      </c>
      <c r="H18" s="366">
        <v>2960</v>
      </c>
      <c r="I18" s="296">
        <v>0</v>
      </c>
      <c r="J18" s="296">
        <v>270</v>
      </c>
      <c r="K18" s="303">
        <v>3230</v>
      </c>
      <c r="L18" s="393">
        <v>3730</v>
      </c>
      <c r="M18" s="295">
        <v>460</v>
      </c>
      <c r="N18" s="296">
        <v>0</v>
      </c>
      <c r="O18" s="296">
        <v>0</v>
      </c>
      <c r="P18" s="303">
        <v>460</v>
      </c>
      <c r="Q18" s="366">
        <v>2960</v>
      </c>
      <c r="R18" s="296">
        <v>0</v>
      </c>
      <c r="S18" s="296">
        <v>270</v>
      </c>
      <c r="T18" s="303">
        <v>3230</v>
      </c>
      <c r="U18" s="393">
        <v>3690</v>
      </c>
    </row>
    <row r="19" spans="1:21" ht="15">
      <c r="A19" s="11" t="s">
        <v>57</v>
      </c>
      <c r="B19" s="1" t="s">
        <v>38</v>
      </c>
      <c r="C19" s="19" t="s">
        <v>324</v>
      </c>
      <c r="D19" s="295">
        <v>0</v>
      </c>
      <c r="E19" s="296">
        <v>0</v>
      </c>
      <c r="F19" s="296">
        <v>0</v>
      </c>
      <c r="G19" s="303">
        <v>0</v>
      </c>
      <c r="H19" s="366">
        <v>1160</v>
      </c>
      <c r="I19" s="296">
        <v>0</v>
      </c>
      <c r="J19" s="296">
        <v>464</v>
      </c>
      <c r="K19" s="303">
        <v>1624</v>
      </c>
      <c r="L19" s="393">
        <v>1624</v>
      </c>
      <c r="M19" s="295">
        <v>0</v>
      </c>
      <c r="N19" s="296">
        <v>0</v>
      </c>
      <c r="O19" s="296">
        <v>0</v>
      </c>
      <c r="P19" s="303">
        <v>0</v>
      </c>
      <c r="Q19" s="366">
        <v>1238</v>
      </c>
      <c r="R19" s="296">
        <v>0</v>
      </c>
      <c r="S19" s="296">
        <v>464</v>
      </c>
      <c r="T19" s="303">
        <v>1702</v>
      </c>
      <c r="U19" s="393">
        <v>1702</v>
      </c>
    </row>
    <row r="20" spans="1:21" ht="15">
      <c r="A20" s="11" t="s">
        <v>58</v>
      </c>
      <c r="B20" s="1" t="s">
        <v>39</v>
      </c>
      <c r="C20" s="19" t="s">
        <v>325</v>
      </c>
      <c r="D20" s="295">
        <v>0</v>
      </c>
      <c r="E20" s="296">
        <v>0</v>
      </c>
      <c r="F20" s="296">
        <v>0</v>
      </c>
      <c r="G20" s="303">
        <v>0</v>
      </c>
      <c r="H20" s="366">
        <v>7025</v>
      </c>
      <c r="I20" s="296">
        <v>0</v>
      </c>
      <c r="J20" s="296">
        <v>0</v>
      </c>
      <c r="K20" s="303">
        <v>7025</v>
      </c>
      <c r="L20" s="393">
        <v>7025</v>
      </c>
      <c r="M20" s="295">
        <v>40</v>
      </c>
      <c r="N20" s="296">
        <v>0</v>
      </c>
      <c r="O20" s="296">
        <v>0</v>
      </c>
      <c r="P20" s="303">
        <v>40</v>
      </c>
      <c r="Q20" s="366">
        <v>5025</v>
      </c>
      <c r="R20" s="296">
        <v>0</v>
      </c>
      <c r="S20" s="296">
        <v>0</v>
      </c>
      <c r="T20" s="303">
        <v>5025</v>
      </c>
      <c r="U20" s="393">
        <v>5065</v>
      </c>
    </row>
    <row r="21" spans="1:21" ht="15.75" thickBot="1">
      <c r="A21" s="12" t="s">
        <v>59</v>
      </c>
      <c r="B21" s="3" t="s">
        <v>40</v>
      </c>
      <c r="C21" s="20" t="s">
        <v>326</v>
      </c>
      <c r="D21" s="295">
        <v>968</v>
      </c>
      <c r="E21" s="296">
        <v>2000</v>
      </c>
      <c r="F21" s="298">
        <v>0</v>
      </c>
      <c r="G21" s="305">
        <v>2968</v>
      </c>
      <c r="H21" s="366">
        <v>10772</v>
      </c>
      <c r="I21" s="296">
        <v>0</v>
      </c>
      <c r="J21" s="298">
        <v>162</v>
      </c>
      <c r="K21" s="305">
        <v>10934</v>
      </c>
      <c r="L21" s="393">
        <v>13902</v>
      </c>
      <c r="M21" s="295">
        <v>1399</v>
      </c>
      <c r="N21" s="296">
        <v>0</v>
      </c>
      <c r="O21" s="296">
        <v>0</v>
      </c>
      <c r="P21" s="303">
        <v>1399</v>
      </c>
      <c r="Q21" s="366">
        <v>16946</v>
      </c>
      <c r="R21" s="296">
        <v>0</v>
      </c>
      <c r="S21" s="296">
        <v>3162</v>
      </c>
      <c r="T21" s="305">
        <v>20108</v>
      </c>
      <c r="U21" s="393">
        <v>21507</v>
      </c>
    </row>
    <row r="22" spans="1:21" ht="15.75" thickBot="1">
      <c r="A22" s="43" t="s">
        <v>60</v>
      </c>
      <c r="B22" s="41" t="s">
        <v>45</v>
      </c>
      <c r="C22" s="421" t="s">
        <v>61</v>
      </c>
      <c r="D22" s="299">
        <v>46914</v>
      </c>
      <c r="E22" s="300">
        <v>2000</v>
      </c>
      <c r="F22" s="300">
        <v>0</v>
      </c>
      <c r="G22" s="300">
        <v>48914</v>
      </c>
      <c r="H22" s="300">
        <v>689201</v>
      </c>
      <c r="I22" s="300">
        <v>479</v>
      </c>
      <c r="J22" s="300">
        <v>121053</v>
      </c>
      <c r="K22" s="301">
        <v>810733</v>
      </c>
      <c r="L22" s="394">
        <v>859647</v>
      </c>
      <c r="M22" s="299">
        <v>31754</v>
      </c>
      <c r="N22" s="300">
        <v>0</v>
      </c>
      <c r="O22" s="300">
        <v>0</v>
      </c>
      <c r="P22" s="300">
        <v>31754</v>
      </c>
      <c r="Q22" s="300">
        <v>690353</v>
      </c>
      <c r="R22" s="300">
        <v>479</v>
      </c>
      <c r="S22" s="300">
        <v>124053</v>
      </c>
      <c r="T22" s="301">
        <v>814885</v>
      </c>
      <c r="U22" s="394">
        <v>846639</v>
      </c>
    </row>
    <row r="23" spans="1:21" ht="15">
      <c r="A23" s="13" t="s">
        <v>19</v>
      </c>
      <c r="B23" s="9"/>
      <c r="C23" s="422"/>
      <c r="D23" s="295"/>
      <c r="E23" s="292"/>
      <c r="F23" s="292"/>
      <c r="G23" s="392"/>
      <c r="H23" s="366"/>
      <c r="I23" s="292"/>
      <c r="J23" s="292"/>
      <c r="K23" s="294"/>
      <c r="L23" s="393"/>
      <c r="M23" s="295"/>
      <c r="N23" s="292"/>
      <c r="O23" s="292"/>
      <c r="P23" s="392"/>
      <c r="Q23" s="366"/>
      <c r="R23" s="292"/>
      <c r="S23" s="292"/>
      <c r="T23" s="294"/>
      <c r="U23" s="393"/>
    </row>
    <row r="24" spans="1:21" ht="15">
      <c r="A24" s="11" t="s">
        <v>62</v>
      </c>
      <c r="B24" s="1" t="s">
        <v>41</v>
      </c>
      <c r="C24" s="48" t="s">
        <v>327</v>
      </c>
      <c r="D24" s="295">
        <v>3672</v>
      </c>
      <c r="E24" s="296">
        <v>63000</v>
      </c>
      <c r="F24" s="296">
        <v>0</v>
      </c>
      <c r="G24" s="395">
        <v>66672</v>
      </c>
      <c r="H24" s="366">
        <v>0</v>
      </c>
      <c r="I24" s="296">
        <v>0</v>
      </c>
      <c r="J24" s="296">
        <v>0</v>
      </c>
      <c r="K24" s="303">
        <v>0</v>
      </c>
      <c r="L24" s="396">
        <v>66672</v>
      </c>
      <c r="M24" s="295">
        <v>23052</v>
      </c>
      <c r="N24" s="296">
        <v>63390</v>
      </c>
      <c r="O24" s="296">
        <v>0</v>
      </c>
      <c r="P24" s="395">
        <v>86442</v>
      </c>
      <c r="Q24" s="366">
        <v>0</v>
      </c>
      <c r="R24" s="296">
        <v>0</v>
      </c>
      <c r="S24" s="296">
        <v>0</v>
      </c>
      <c r="T24" s="303">
        <v>0</v>
      </c>
      <c r="U24" s="396">
        <v>86442</v>
      </c>
    </row>
    <row r="25" spans="1:21" ht="15">
      <c r="A25" s="11" t="s">
        <v>63</v>
      </c>
      <c r="B25" s="1" t="s">
        <v>42</v>
      </c>
      <c r="C25" s="48" t="s">
        <v>507</v>
      </c>
      <c r="D25" s="295">
        <v>4206</v>
      </c>
      <c r="E25" s="296">
        <v>40535</v>
      </c>
      <c r="F25" s="296">
        <v>0</v>
      </c>
      <c r="G25" s="395">
        <v>44741</v>
      </c>
      <c r="H25" s="366">
        <v>0</v>
      </c>
      <c r="I25" s="296">
        <v>3630</v>
      </c>
      <c r="J25" s="296">
        <v>0</v>
      </c>
      <c r="K25" s="303">
        <v>3630</v>
      </c>
      <c r="L25" s="396">
        <v>48371</v>
      </c>
      <c r="M25" s="295">
        <v>4206</v>
      </c>
      <c r="N25" s="296">
        <v>40648</v>
      </c>
      <c r="O25" s="296">
        <v>0</v>
      </c>
      <c r="P25" s="395">
        <v>44854</v>
      </c>
      <c r="Q25" s="366">
        <v>632</v>
      </c>
      <c r="R25" s="296">
        <v>2320</v>
      </c>
      <c r="S25" s="296">
        <v>600</v>
      </c>
      <c r="T25" s="303">
        <v>3552</v>
      </c>
      <c r="U25" s="396">
        <v>48406</v>
      </c>
    </row>
    <row r="26" spans="1:21" ht="15.75" thickBot="1">
      <c r="A26" s="12" t="s">
        <v>64</v>
      </c>
      <c r="B26" s="3" t="s">
        <v>43</v>
      </c>
      <c r="C26" s="47" t="s">
        <v>328</v>
      </c>
      <c r="D26" s="295">
        <v>0</v>
      </c>
      <c r="E26" s="296">
        <v>27300</v>
      </c>
      <c r="F26" s="298">
        <v>0</v>
      </c>
      <c r="G26" s="397">
        <v>27300</v>
      </c>
      <c r="H26" s="366">
        <v>2748</v>
      </c>
      <c r="I26" s="296">
        <v>2000</v>
      </c>
      <c r="J26" s="298">
        <v>0</v>
      </c>
      <c r="K26" s="305">
        <v>4748</v>
      </c>
      <c r="L26" s="398">
        <v>32048</v>
      </c>
      <c r="M26" s="295">
        <v>0</v>
      </c>
      <c r="N26" s="296">
        <v>48831</v>
      </c>
      <c r="O26" s="296">
        <v>0</v>
      </c>
      <c r="P26" s="395">
        <v>48831</v>
      </c>
      <c r="Q26" s="366">
        <v>2768</v>
      </c>
      <c r="R26" s="296">
        <v>3000</v>
      </c>
      <c r="S26" s="296">
        <v>0</v>
      </c>
      <c r="T26" s="305">
        <v>5768</v>
      </c>
      <c r="U26" s="398">
        <v>54599</v>
      </c>
    </row>
    <row r="27" spans="1:21" ht="15.75" thickBot="1">
      <c r="A27" s="43" t="s">
        <v>65</v>
      </c>
      <c r="B27" s="41" t="s">
        <v>46</v>
      </c>
      <c r="C27" s="421" t="s">
        <v>229</v>
      </c>
      <c r="D27" s="299">
        <v>7878</v>
      </c>
      <c r="E27" s="300">
        <v>130835</v>
      </c>
      <c r="F27" s="300">
        <v>0</v>
      </c>
      <c r="G27" s="301">
        <v>138713</v>
      </c>
      <c r="H27" s="300">
        <v>2748</v>
      </c>
      <c r="I27" s="300">
        <v>5630</v>
      </c>
      <c r="J27" s="300">
        <v>0</v>
      </c>
      <c r="K27" s="301">
        <v>8378</v>
      </c>
      <c r="L27" s="394">
        <v>147091</v>
      </c>
      <c r="M27" s="299">
        <v>27258</v>
      </c>
      <c r="N27" s="300">
        <v>152869</v>
      </c>
      <c r="O27" s="300">
        <v>0</v>
      </c>
      <c r="P27" s="301">
        <v>180127</v>
      </c>
      <c r="Q27" s="300">
        <v>3400</v>
      </c>
      <c r="R27" s="300">
        <v>5320</v>
      </c>
      <c r="S27" s="300">
        <v>600</v>
      </c>
      <c r="T27" s="301">
        <v>9320</v>
      </c>
      <c r="U27" s="394">
        <v>189447</v>
      </c>
    </row>
    <row r="28" spans="1:21" ht="18" customHeight="1" thickBot="1">
      <c r="A28" s="255" t="s">
        <v>230</v>
      </c>
      <c r="B28" s="256"/>
      <c r="C28" s="257" t="s">
        <v>302</v>
      </c>
      <c r="D28" s="306">
        <v>54792</v>
      </c>
      <c r="E28" s="307">
        <v>132835</v>
      </c>
      <c r="F28" s="307">
        <v>0</v>
      </c>
      <c r="G28" s="308">
        <v>187627</v>
      </c>
      <c r="H28" s="307">
        <v>691949</v>
      </c>
      <c r="I28" s="307">
        <v>6109</v>
      </c>
      <c r="J28" s="307">
        <v>121053</v>
      </c>
      <c r="K28" s="308">
        <v>819111</v>
      </c>
      <c r="L28" s="399">
        <v>1006738</v>
      </c>
      <c r="M28" s="306">
        <v>59012</v>
      </c>
      <c r="N28" s="307">
        <v>152869</v>
      </c>
      <c r="O28" s="307">
        <v>0</v>
      </c>
      <c r="P28" s="308">
        <v>211881</v>
      </c>
      <c r="Q28" s="307">
        <v>693753</v>
      </c>
      <c r="R28" s="307">
        <v>5799</v>
      </c>
      <c r="S28" s="307">
        <v>124653</v>
      </c>
      <c r="T28" s="308">
        <v>824205</v>
      </c>
      <c r="U28" s="399">
        <v>1036086</v>
      </c>
    </row>
    <row r="29" spans="1:21" ht="15.75" thickBot="1">
      <c r="A29" s="14" t="s">
        <v>20</v>
      </c>
      <c r="B29" s="10"/>
      <c r="C29" s="423"/>
      <c r="D29" s="295"/>
      <c r="E29" s="309"/>
      <c r="F29" s="309"/>
      <c r="G29" s="400"/>
      <c r="H29" s="401"/>
      <c r="I29" s="309"/>
      <c r="J29" s="309"/>
      <c r="K29" s="310"/>
      <c r="L29" s="402"/>
      <c r="M29" s="295"/>
      <c r="N29" s="309"/>
      <c r="O29" s="309"/>
      <c r="P29" s="400"/>
      <c r="Q29" s="401"/>
      <c r="R29" s="309"/>
      <c r="S29" s="309"/>
      <c r="T29" s="310"/>
      <c r="U29" s="402"/>
    </row>
    <row r="30" spans="1:21" ht="18" customHeight="1" thickBot="1">
      <c r="A30" s="255" t="s">
        <v>239</v>
      </c>
      <c r="B30" s="256" t="s">
        <v>44</v>
      </c>
      <c r="C30" s="257" t="s">
        <v>508</v>
      </c>
      <c r="D30" s="306">
        <v>14279</v>
      </c>
      <c r="E30" s="307">
        <v>38473</v>
      </c>
      <c r="F30" s="307">
        <v>0</v>
      </c>
      <c r="G30" s="308">
        <v>52752</v>
      </c>
      <c r="H30" s="384">
        <v>177163</v>
      </c>
      <c r="I30" s="307">
        <v>2134</v>
      </c>
      <c r="J30" s="307">
        <v>30948</v>
      </c>
      <c r="K30" s="308">
        <v>210245</v>
      </c>
      <c r="L30" s="399">
        <v>262997</v>
      </c>
      <c r="M30" s="306">
        <v>15014</v>
      </c>
      <c r="N30" s="307">
        <v>36970</v>
      </c>
      <c r="O30" s="307">
        <v>0</v>
      </c>
      <c r="P30" s="308">
        <v>51984</v>
      </c>
      <c r="Q30" s="384">
        <v>178162</v>
      </c>
      <c r="R30" s="307">
        <v>1801</v>
      </c>
      <c r="S30" s="307">
        <v>31920</v>
      </c>
      <c r="T30" s="308">
        <v>211883</v>
      </c>
      <c r="U30" s="399">
        <v>263867</v>
      </c>
    </row>
    <row r="31" spans="1:21" ht="15">
      <c r="A31" s="13" t="s">
        <v>22</v>
      </c>
      <c r="B31" s="6"/>
      <c r="C31" s="420"/>
      <c r="D31" s="295"/>
      <c r="E31" s="293"/>
      <c r="F31" s="293"/>
      <c r="G31" s="294"/>
      <c r="H31" s="372"/>
      <c r="I31" s="293"/>
      <c r="J31" s="293"/>
      <c r="K31" s="294"/>
      <c r="L31" s="393"/>
      <c r="M31" s="295"/>
      <c r="N31" s="293"/>
      <c r="O31" s="293"/>
      <c r="P31" s="294"/>
      <c r="Q31" s="372"/>
      <c r="R31" s="293"/>
      <c r="S31" s="293"/>
      <c r="T31" s="294"/>
      <c r="U31" s="393"/>
    </row>
    <row r="32" spans="1:21" ht="15">
      <c r="A32" s="11" t="s">
        <v>66</v>
      </c>
      <c r="B32" s="1" t="s">
        <v>67</v>
      </c>
      <c r="C32" s="48" t="s">
        <v>329</v>
      </c>
      <c r="D32" s="295">
        <v>400</v>
      </c>
      <c r="E32" s="296">
        <v>260</v>
      </c>
      <c r="F32" s="296">
        <v>0</v>
      </c>
      <c r="G32" s="395">
        <v>660</v>
      </c>
      <c r="H32" s="366">
        <v>2910</v>
      </c>
      <c r="I32" s="296">
        <v>0</v>
      </c>
      <c r="J32" s="296">
        <v>0</v>
      </c>
      <c r="K32" s="303">
        <v>2910</v>
      </c>
      <c r="L32" s="396">
        <v>3570</v>
      </c>
      <c r="M32" s="295">
        <v>472</v>
      </c>
      <c r="N32" s="296">
        <v>260</v>
      </c>
      <c r="O32" s="296">
        <v>0</v>
      </c>
      <c r="P32" s="395">
        <v>732</v>
      </c>
      <c r="Q32" s="366">
        <v>2930</v>
      </c>
      <c r="R32" s="296">
        <v>0</v>
      </c>
      <c r="S32" s="296">
        <v>0</v>
      </c>
      <c r="T32" s="303">
        <v>2930</v>
      </c>
      <c r="U32" s="396">
        <v>3662</v>
      </c>
    </row>
    <row r="33" spans="1:21" ht="15">
      <c r="A33" s="11" t="s">
        <v>209</v>
      </c>
      <c r="B33" s="1" t="s">
        <v>68</v>
      </c>
      <c r="C33" s="48" t="s">
        <v>330</v>
      </c>
      <c r="D33" s="295">
        <v>8720</v>
      </c>
      <c r="E33" s="296">
        <v>100</v>
      </c>
      <c r="F33" s="296">
        <v>0</v>
      </c>
      <c r="G33" s="395">
        <v>8820</v>
      </c>
      <c r="H33" s="366">
        <v>40117</v>
      </c>
      <c r="I33" s="296">
        <v>0</v>
      </c>
      <c r="J33" s="296">
        <v>3500</v>
      </c>
      <c r="K33" s="303">
        <v>43617</v>
      </c>
      <c r="L33" s="396">
        <v>52437</v>
      </c>
      <c r="M33" s="295">
        <v>12828</v>
      </c>
      <c r="N33" s="296">
        <v>987</v>
      </c>
      <c r="O33" s="296">
        <v>0</v>
      </c>
      <c r="P33" s="395">
        <v>13815</v>
      </c>
      <c r="Q33" s="366">
        <v>36959</v>
      </c>
      <c r="R33" s="296">
        <v>0</v>
      </c>
      <c r="S33" s="296">
        <v>3500</v>
      </c>
      <c r="T33" s="303">
        <v>40459</v>
      </c>
      <c r="U33" s="396">
        <v>54274</v>
      </c>
    </row>
    <row r="34" spans="1:21" ht="15.75" thickBot="1">
      <c r="A34" s="12" t="s">
        <v>210</v>
      </c>
      <c r="B34" s="3" t="s">
        <v>69</v>
      </c>
      <c r="C34" s="47" t="s">
        <v>331</v>
      </c>
      <c r="D34" s="295">
        <v>0</v>
      </c>
      <c r="E34" s="296">
        <v>0</v>
      </c>
      <c r="F34" s="298">
        <v>0</v>
      </c>
      <c r="G34" s="397">
        <v>0</v>
      </c>
      <c r="H34" s="366">
        <v>0</v>
      </c>
      <c r="I34" s="296">
        <v>0</v>
      </c>
      <c r="J34" s="298">
        <v>0</v>
      </c>
      <c r="K34" s="305">
        <v>0</v>
      </c>
      <c r="L34" s="398">
        <v>0</v>
      </c>
      <c r="M34" s="295">
        <v>0</v>
      </c>
      <c r="N34" s="296">
        <v>0</v>
      </c>
      <c r="O34" s="296">
        <v>0</v>
      </c>
      <c r="P34" s="395">
        <v>0</v>
      </c>
      <c r="Q34" s="366">
        <v>0</v>
      </c>
      <c r="R34" s="296">
        <v>0</v>
      </c>
      <c r="S34" s="296">
        <v>0</v>
      </c>
      <c r="T34" s="305">
        <v>0</v>
      </c>
      <c r="U34" s="398">
        <v>0</v>
      </c>
    </row>
    <row r="35" spans="1:21" ht="15" customHeight="1" thickBot="1">
      <c r="A35" s="43" t="s">
        <v>227</v>
      </c>
      <c r="B35" s="41" t="s">
        <v>44</v>
      </c>
      <c r="C35" s="421" t="s">
        <v>228</v>
      </c>
      <c r="D35" s="299">
        <v>9120</v>
      </c>
      <c r="E35" s="300">
        <v>360</v>
      </c>
      <c r="F35" s="300">
        <v>0</v>
      </c>
      <c r="G35" s="301">
        <v>9480</v>
      </c>
      <c r="H35" s="300">
        <v>43027</v>
      </c>
      <c r="I35" s="300">
        <v>0</v>
      </c>
      <c r="J35" s="300">
        <v>3500</v>
      </c>
      <c r="K35" s="301">
        <v>46527</v>
      </c>
      <c r="L35" s="394">
        <v>56007</v>
      </c>
      <c r="M35" s="299">
        <v>13300</v>
      </c>
      <c r="N35" s="300">
        <v>1247</v>
      </c>
      <c r="O35" s="300">
        <v>0</v>
      </c>
      <c r="P35" s="301">
        <v>14547</v>
      </c>
      <c r="Q35" s="300">
        <v>39889</v>
      </c>
      <c r="R35" s="300">
        <v>0</v>
      </c>
      <c r="S35" s="300">
        <v>3500</v>
      </c>
      <c r="T35" s="301">
        <v>43389</v>
      </c>
      <c r="U35" s="394">
        <v>57936</v>
      </c>
    </row>
    <row r="36" spans="1:21" ht="15">
      <c r="A36" s="13" t="s">
        <v>240</v>
      </c>
      <c r="B36" s="4"/>
      <c r="C36" s="424"/>
      <c r="D36" s="295"/>
      <c r="E36" s="292"/>
      <c r="F36" s="292"/>
      <c r="G36" s="392"/>
      <c r="H36" s="366"/>
      <c r="I36" s="292"/>
      <c r="J36" s="292"/>
      <c r="K36" s="294"/>
      <c r="L36" s="393"/>
      <c r="M36" s="295"/>
      <c r="N36" s="292"/>
      <c r="O36" s="292"/>
      <c r="P36" s="392"/>
      <c r="Q36" s="366"/>
      <c r="R36" s="292"/>
      <c r="S36" s="292"/>
      <c r="T36" s="294"/>
      <c r="U36" s="393"/>
    </row>
    <row r="37" spans="1:21" ht="15">
      <c r="A37" s="11" t="s">
        <v>211</v>
      </c>
      <c r="B37" s="1" t="s">
        <v>70</v>
      </c>
      <c r="C37" s="48" t="s">
        <v>332</v>
      </c>
      <c r="D37" s="295">
        <v>10833</v>
      </c>
      <c r="E37" s="296">
        <v>100</v>
      </c>
      <c r="F37" s="296">
        <v>0</v>
      </c>
      <c r="G37" s="395">
        <v>10933</v>
      </c>
      <c r="H37" s="366">
        <v>135857</v>
      </c>
      <c r="I37" s="296">
        <v>0</v>
      </c>
      <c r="J37" s="296">
        <v>13750</v>
      </c>
      <c r="K37" s="303">
        <v>149607</v>
      </c>
      <c r="L37" s="396">
        <v>160540</v>
      </c>
      <c r="M37" s="295">
        <v>16259</v>
      </c>
      <c r="N37" s="296">
        <v>105</v>
      </c>
      <c r="O37" s="296">
        <v>0</v>
      </c>
      <c r="P37" s="395">
        <v>16364</v>
      </c>
      <c r="Q37" s="366">
        <v>148402</v>
      </c>
      <c r="R37" s="296">
        <v>0</v>
      </c>
      <c r="S37" s="296">
        <v>13750</v>
      </c>
      <c r="T37" s="303">
        <v>162152</v>
      </c>
      <c r="U37" s="396">
        <v>178516</v>
      </c>
    </row>
    <row r="38" spans="1:21" ht="15.75" thickBot="1">
      <c r="A38" s="12" t="s">
        <v>212</v>
      </c>
      <c r="B38" s="3" t="s">
        <v>71</v>
      </c>
      <c r="C38" s="47" t="s">
        <v>333</v>
      </c>
      <c r="D38" s="295">
        <v>60</v>
      </c>
      <c r="E38" s="296">
        <v>0</v>
      </c>
      <c r="F38" s="298">
        <v>0</v>
      </c>
      <c r="G38" s="397">
        <v>60</v>
      </c>
      <c r="H38" s="366">
        <v>8370</v>
      </c>
      <c r="I38" s="296">
        <v>0</v>
      </c>
      <c r="J38" s="298">
        <v>1820</v>
      </c>
      <c r="K38" s="305">
        <v>10190</v>
      </c>
      <c r="L38" s="398">
        <v>10250</v>
      </c>
      <c r="M38" s="295">
        <v>100</v>
      </c>
      <c r="N38" s="296">
        <v>0</v>
      </c>
      <c r="O38" s="296">
        <v>0</v>
      </c>
      <c r="P38" s="395">
        <v>100</v>
      </c>
      <c r="Q38" s="366">
        <v>15802</v>
      </c>
      <c r="R38" s="296">
        <v>0</v>
      </c>
      <c r="S38" s="296">
        <v>1820</v>
      </c>
      <c r="T38" s="305">
        <v>17622</v>
      </c>
      <c r="U38" s="398">
        <v>17722</v>
      </c>
    </row>
    <row r="39" spans="1:21" ht="15" customHeight="1" thickBot="1">
      <c r="A39" s="43" t="s">
        <v>231</v>
      </c>
      <c r="B39" s="41"/>
      <c r="C39" s="421" t="s">
        <v>232</v>
      </c>
      <c r="D39" s="299">
        <v>10893</v>
      </c>
      <c r="E39" s="300">
        <v>100</v>
      </c>
      <c r="F39" s="300">
        <v>0</v>
      </c>
      <c r="G39" s="301">
        <v>10993</v>
      </c>
      <c r="H39" s="300">
        <v>144227</v>
      </c>
      <c r="I39" s="300">
        <v>0</v>
      </c>
      <c r="J39" s="300">
        <v>15570</v>
      </c>
      <c r="K39" s="301">
        <v>159797</v>
      </c>
      <c r="L39" s="394">
        <v>170790</v>
      </c>
      <c r="M39" s="299">
        <v>16359</v>
      </c>
      <c r="N39" s="300">
        <v>105</v>
      </c>
      <c r="O39" s="300">
        <v>0</v>
      </c>
      <c r="P39" s="301">
        <v>16464</v>
      </c>
      <c r="Q39" s="300">
        <v>164204</v>
      </c>
      <c r="R39" s="300">
        <v>0</v>
      </c>
      <c r="S39" s="300">
        <v>15570</v>
      </c>
      <c r="T39" s="301">
        <v>179774</v>
      </c>
      <c r="U39" s="394">
        <v>196238</v>
      </c>
    </row>
    <row r="40" spans="1:21" ht="15">
      <c r="A40" s="13" t="s">
        <v>23</v>
      </c>
      <c r="B40" s="4"/>
      <c r="C40" s="424"/>
      <c r="D40" s="295"/>
      <c r="E40" s="292"/>
      <c r="F40" s="292"/>
      <c r="G40" s="392"/>
      <c r="H40" s="366"/>
      <c r="I40" s="296"/>
      <c r="J40" s="292"/>
      <c r="K40" s="294"/>
      <c r="L40" s="393"/>
      <c r="M40" s="295"/>
      <c r="N40" s="292"/>
      <c r="O40" s="292"/>
      <c r="P40" s="392"/>
      <c r="Q40" s="366"/>
      <c r="R40" s="296"/>
      <c r="S40" s="292"/>
      <c r="T40" s="294"/>
      <c r="U40" s="393"/>
    </row>
    <row r="41" spans="1:21" ht="15">
      <c r="A41" s="11" t="s">
        <v>213</v>
      </c>
      <c r="B41" s="1" t="s">
        <v>72</v>
      </c>
      <c r="C41" s="48" t="s">
        <v>334</v>
      </c>
      <c r="D41" s="295">
        <v>196600</v>
      </c>
      <c r="E41" s="296">
        <v>1000</v>
      </c>
      <c r="F41" s="296">
        <v>0</v>
      </c>
      <c r="G41" s="395">
        <v>197600</v>
      </c>
      <c r="H41" s="366">
        <v>17000</v>
      </c>
      <c r="I41" s="296">
        <v>0</v>
      </c>
      <c r="J41" s="296">
        <v>3050</v>
      </c>
      <c r="K41" s="303">
        <v>20050</v>
      </c>
      <c r="L41" s="396">
        <v>217650</v>
      </c>
      <c r="M41" s="295">
        <v>172901</v>
      </c>
      <c r="N41" s="296">
        <v>1006</v>
      </c>
      <c r="O41" s="296">
        <v>0</v>
      </c>
      <c r="P41" s="395">
        <v>173907</v>
      </c>
      <c r="Q41" s="366">
        <v>14592</v>
      </c>
      <c r="R41" s="296">
        <v>0</v>
      </c>
      <c r="S41" s="296">
        <v>3050</v>
      </c>
      <c r="T41" s="303">
        <v>17642</v>
      </c>
      <c r="U41" s="396">
        <v>191549</v>
      </c>
    </row>
    <row r="42" spans="1:21" ht="15">
      <c r="A42" s="11" t="s">
        <v>214</v>
      </c>
      <c r="B42" s="1" t="s">
        <v>73</v>
      </c>
      <c r="C42" s="48" t="s">
        <v>335</v>
      </c>
      <c r="D42" s="295">
        <v>0</v>
      </c>
      <c r="E42" s="296">
        <v>0</v>
      </c>
      <c r="F42" s="296">
        <v>0</v>
      </c>
      <c r="G42" s="395">
        <v>0</v>
      </c>
      <c r="H42" s="366">
        <v>200</v>
      </c>
      <c r="I42" s="296">
        <v>0</v>
      </c>
      <c r="J42" s="296">
        <v>0</v>
      </c>
      <c r="K42" s="303">
        <v>200</v>
      </c>
      <c r="L42" s="396">
        <v>200</v>
      </c>
      <c r="M42" s="295">
        <v>0</v>
      </c>
      <c r="N42" s="296">
        <v>0</v>
      </c>
      <c r="O42" s="296">
        <v>0</v>
      </c>
      <c r="P42" s="395">
        <v>0</v>
      </c>
      <c r="Q42" s="366">
        <v>200</v>
      </c>
      <c r="R42" s="296">
        <v>0</v>
      </c>
      <c r="S42" s="296">
        <v>0</v>
      </c>
      <c r="T42" s="303">
        <v>200</v>
      </c>
      <c r="U42" s="396">
        <v>200</v>
      </c>
    </row>
    <row r="43" spans="1:21" ht="15">
      <c r="A43" s="11" t="s">
        <v>215</v>
      </c>
      <c r="B43" s="1" t="s">
        <v>74</v>
      </c>
      <c r="C43" s="48" t="s">
        <v>336</v>
      </c>
      <c r="D43" s="295">
        <v>2976</v>
      </c>
      <c r="E43" s="296">
        <v>870</v>
      </c>
      <c r="F43" s="296">
        <v>0</v>
      </c>
      <c r="G43" s="395">
        <v>3846</v>
      </c>
      <c r="H43" s="366">
        <v>1070</v>
      </c>
      <c r="I43" s="296">
        <v>0</v>
      </c>
      <c r="J43" s="296">
        <v>60</v>
      </c>
      <c r="K43" s="303">
        <v>1130</v>
      </c>
      <c r="L43" s="396">
        <v>4976</v>
      </c>
      <c r="M43" s="295">
        <v>3262</v>
      </c>
      <c r="N43" s="296">
        <v>1150</v>
      </c>
      <c r="O43" s="296">
        <v>0</v>
      </c>
      <c r="P43" s="395">
        <v>4412</v>
      </c>
      <c r="Q43" s="366">
        <v>1079</v>
      </c>
      <c r="R43" s="296">
        <v>0</v>
      </c>
      <c r="S43" s="296">
        <v>60</v>
      </c>
      <c r="T43" s="303">
        <v>1139</v>
      </c>
      <c r="U43" s="396">
        <v>5551</v>
      </c>
    </row>
    <row r="44" spans="1:21" ht="15">
      <c r="A44" s="11" t="s">
        <v>216</v>
      </c>
      <c r="B44" s="1" t="s">
        <v>75</v>
      </c>
      <c r="C44" s="48" t="s">
        <v>337</v>
      </c>
      <c r="D44" s="295">
        <v>6410</v>
      </c>
      <c r="E44" s="296">
        <v>4123</v>
      </c>
      <c r="F44" s="296">
        <v>0</v>
      </c>
      <c r="G44" s="395">
        <v>10533</v>
      </c>
      <c r="H44" s="366">
        <v>7260</v>
      </c>
      <c r="I44" s="296">
        <v>0</v>
      </c>
      <c r="J44" s="296">
        <v>1000</v>
      </c>
      <c r="K44" s="303">
        <v>8260</v>
      </c>
      <c r="L44" s="396">
        <v>18793</v>
      </c>
      <c r="M44" s="295">
        <v>7170</v>
      </c>
      <c r="N44" s="296">
        <v>3923</v>
      </c>
      <c r="O44" s="296">
        <v>0</v>
      </c>
      <c r="P44" s="395">
        <v>11093</v>
      </c>
      <c r="Q44" s="366">
        <v>8552</v>
      </c>
      <c r="R44" s="296">
        <v>0</v>
      </c>
      <c r="S44" s="296">
        <v>1000</v>
      </c>
      <c r="T44" s="303">
        <v>9552</v>
      </c>
      <c r="U44" s="396">
        <v>20645</v>
      </c>
    </row>
    <row r="45" spans="1:21" ht="15">
      <c r="A45" s="11" t="s">
        <v>217</v>
      </c>
      <c r="B45" s="1" t="s">
        <v>76</v>
      </c>
      <c r="C45" s="48" t="s">
        <v>338</v>
      </c>
      <c r="D45" s="295">
        <v>0</v>
      </c>
      <c r="E45" s="296">
        <v>0</v>
      </c>
      <c r="F45" s="296">
        <v>0</v>
      </c>
      <c r="G45" s="395">
        <v>0</v>
      </c>
      <c r="H45" s="366">
        <v>0</v>
      </c>
      <c r="I45" s="296">
        <v>0</v>
      </c>
      <c r="J45" s="296">
        <v>0</v>
      </c>
      <c r="K45" s="303">
        <v>0</v>
      </c>
      <c r="L45" s="396">
        <v>0</v>
      </c>
      <c r="M45" s="295">
        <v>30600</v>
      </c>
      <c r="N45" s="296">
        <v>0</v>
      </c>
      <c r="O45" s="296">
        <v>0</v>
      </c>
      <c r="P45" s="395">
        <v>30600</v>
      </c>
      <c r="Q45" s="366">
        <v>4000</v>
      </c>
      <c r="R45" s="296">
        <v>0</v>
      </c>
      <c r="S45" s="296">
        <v>0</v>
      </c>
      <c r="T45" s="303">
        <v>4000</v>
      </c>
      <c r="U45" s="396">
        <v>34600</v>
      </c>
    </row>
    <row r="46" spans="1:21" ht="15">
      <c r="A46" s="11" t="s">
        <v>218</v>
      </c>
      <c r="B46" s="1" t="s">
        <v>77</v>
      </c>
      <c r="C46" s="48" t="s">
        <v>339</v>
      </c>
      <c r="D46" s="295">
        <v>82120</v>
      </c>
      <c r="E46" s="296">
        <v>39669</v>
      </c>
      <c r="F46" s="296">
        <v>0</v>
      </c>
      <c r="G46" s="395">
        <v>121789</v>
      </c>
      <c r="H46" s="366">
        <v>11190</v>
      </c>
      <c r="I46" s="296">
        <v>0</v>
      </c>
      <c r="J46" s="296">
        <v>40</v>
      </c>
      <c r="K46" s="303">
        <v>11230</v>
      </c>
      <c r="L46" s="396">
        <v>133019</v>
      </c>
      <c r="M46" s="295">
        <v>95886</v>
      </c>
      <c r="N46" s="296">
        <v>41912</v>
      </c>
      <c r="O46" s="296">
        <v>0</v>
      </c>
      <c r="P46" s="395">
        <v>137798</v>
      </c>
      <c r="Q46" s="366">
        <v>14017</v>
      </c>
      <c r="R46" s="296">
        <v>0</v>
      </c>
      <c r="S46" s="296">
        <v>40</v>
      </c>
      <c r="T46" s="303">
        <v>14057</v>
      </c>
      <c r="U46" s="396">
        <v>151855</v>
      </c>
    </row>
    <row r="47" spans="1:21" ht="15.75" thickBot="1">
      <c r="A47" s="12" t="s">
        <v>219</v>
      </c>
      <c r="B47" s="3" t="s">
        <v>78</v>
      </c>
      <c r="C47" s="47" t="s">
        <v>340</v>
      </c>
      <c r="D47" s="295">
        <v>435017</v>
      </c>
      <c r="E47" s="296">
        <v>142945</v>
      </c>
      <c r="F47" s="298">
        <v>0</v>
      </c>
      <c r="G47" s="397">
        <v>577962</v>
      </c>
      <c r="H47" s="366">
        <v>60700</v>
      </c>
      <c r="I47" s="296">
        <v>0</v>
      </c>
      <c r="J47" s="298">
        <v>7170</v>
      </c>
      <c r="K47" s="305">
        <v>67870</v>
      </c>
      <c r="L47" s="398">
        <v>645832</v>
      </c>
      <c r="M47" s="295">
        <v>455337</v>
      </c>
      <c r="N47" s="296">
        <v>166021</v>
      </c>
      <c r="O47" s="296">
        <v>0</v>
      </c>
      <c r="P47" s="395">
        <v>621358</v>
      </c>
      <c r="Q47" s="366">
        <v>63754</v>
      </c>
      <c r="R47" s="296">
        <v>0</v>
      </c>
      <c r="S47" s="296">
        <v>7170</v>
      </c>
      <c r="T47" s="305">
        <v>70924</v>
      </c>
      <c r="U47" s="398">
        <v>692282</v>
      </c>
    </row>
    <row r="48" spans="1:21" ht="15" customHeight="1" thickBot="1">
      <c r="A48" s="43" t="s">
        <v>233</v>
      </c>
      <c r="B48" s="41"/>
      <c r="C48" s="421" t="s">
        <v>234</v>
      </c>
      <c r="D48" s="299">
        <v>723123</v>
      </c>
      <c r="E48" s="300">
        <v>188607</v>
      </c>
      <c r="F48" s="300">
        <v>0</v>
      </c>
      <c r="G48" s="301">
        <v>911730</v>
      </c>
      <c r="H48" s="300">
        <v>97420</v>
      </c>
      <c r="I48" s="300">
        <v>0</v>
      </c>
      <c r="J48" s="300">
        <v>11320</v>
      </c>
      <c r="K48" s="301">
        <v>108740</v>
      </c>
      <c r="L48" s="394">
        <v>1020470</v>
      </c>
      <c r="M48" s="299">
        <v>765156</v>
      </c>
      <c r="N48" s="300">
        <v>214012</v>
      </c>
      <c r="O48" s="300">
        <v>0</v>
      </c>
      <c r="P48" s="301">
        <v>979168</v>
      </c>
      <c r="Q48" s="300">
        <v>106194</v>
      </c>
      <c r="R48" s="300">
        <v>0</v>
      </c>
      <c r="S48" s="300">
        <v>11320</v>
      </c>
      <c r="T48" s="301">
        <v>117514</v>
      </c>
      <c r="U48" s="394">
        <v>1096682</v>
      </c>
    </row>
    <row r="49" spans="1:21" ht="15">
      <c r="A49" s="13" t="s">
        <v>241</v>
      </c>
      <c r="B49" s="4"/>
      <c r="C49" s="424"/>
      <c r="D49" s="295"/>
      <c r="E49" s="292"/>
      <c r="F49" s="292"/>
      <c r="G49" s="392"/>
      <c r="H49" s="366"/>
      <c r="I49" s="296"/>
      <c r="J49" s="292"/>
      <c r="K49" s="294"/>
      <c r="L49" s="393"/>
      <c r="M49" s="295"/>
      <c r="N49" s="292"/>
      <c r="O49" s="292"/>
      <c r="P49" s="392"/>
      <c r="Q49" s="366"/>
      <c r="R49" s="296"/>
      <c r="S49" s="292"/>
      <c r="T49" s="294"/>
      <c r="U49" s="393"/>
    </row>
    <row r="50" spans="1:21" ht="15">
      <c r="A50" s="11" t="s">
        <v>220</v>
      </c>
      <c r="B50" s="1" t="s">
        <v>79</v>
      </c>
      <c r="C50" s="48" t="s">
        <v>341</v>
      </c>
      <c r="D50" s="295">
        <v>228</v>
      </c>
      <c r="E50" s="296">
        <v>4510</v>
      </c>
      <c r="F50" s="296">
        <v>0</v>
      </c>
      <c r="G50" s="395">
        <v>4738</v>
      </c>
      <c r="H50" s="366">
        <v>1320</v>
      </c>
      <c r="I50" s="296">
        <v>0</v>
      </c>
      <c r="J50" s="296">
        <v>60</v>
      </c>
      <c r="K50" s="303">
        <v>1380</v>
      </c>
      <c r="L50" s="396">
        <v>6118</v>
      </c>
      <c r="M50" s="295">
        <v>228</v>
      </c>
      <c r="N50" s="296">
        <v>4566</v>
      </c>
      <c r="O50" s="296">
        <v>0</v>
      </c>
      <c r="P50" s="395">
        <v>4794</v>
      </c>
      <c r="Q50" s="366">
        <v>1374</v>
      </c>
      <c r="R50" s="296">
        <v>0</v>
      </c>
      <c r="S50" s="296">
        <v>60</v>
      </c>
      <c r="T50" s="303">
        <v>1434</v>
      </c>
      <c r="U50" s="396">
        <v>6228</v>
      </c>
    </row>
    <row r="51" spans="1:21" ht="15.75" thickBot="1">
      <c r="A51" s="12" t="s">
        <v>221</v>
      </c>
      <c r="B51" s="3" t="s">
        <v>80</v>
      </c>
      <c r="C51" s="47" t="s">
        <v>342</v>
      </c>
      <c r="D51" s="295">
        <v>0</v>
      </c>
      <c r="E51" s="296">
        <v>50</v>
      </c>
      <c r="F51" s="298">
        <v>0</v>
      </c>
      <c r="G51" s="397">
        <v>50</v>
      </c>
      <c r="H51" s="366">
        <v>0</v>
      </c>
      <c r="I51" s="296">
        <v>0</v>
      </c>
      <c r="J51" s="298">
        <v>0</v>
      </c>
      <c r="K51" s="305">
        <v>0</v>
      </c>
      <c r="L51" s="398">
        <v>50</v>
      </c>
      <c r="M51" s="295">
        <v>0</v>
      </c>
      <c r="N51" s="296">
        <v>139</v>
      </c>
      <c r="O51" s="296">
        <v>0</v>
      </c>
      <c r="P51" s="395">
        <v>139</v>
      </c>
      <c r="Q51" s="366">
        <v>0</v>
      </c>
      <c r="R51" s="296">
        <v>0</v>
      </c>
      <c r="S51" s="296">
        <v>0</v>
      </c>
      <c r="T51" s="305">
        <v>0</v>
      </c>
      <c r="U51" s="398">
        <v>139</v>
      </c>
    </row>
    <row r="52" spans="1:21" ht="15" customHeight="1" thickBot="1">
      <c r="A52" s="43" t="s">
        <v>235</v>
      </c>
      <c r="B52" s="41"/>
      <c r="C52" s="421" t="s">
        <v>509</v>
      </c>
      <c r="D52" s="299">
        <v>228</v>
      </c>
      <c r="E52" s="300">
        <v>4560</v>
      </c>
      <c r="F52" s="300">
        <v>0</v>
      </c>
      <c r="G52" s="301">
        <v>4788</v>
      </c>
      <c r="H52" s="300">
        <v>1320</v>
      </c>
      <c r="I52" s="300">
        <v>0</v>
      </c>
      <c r="J52" s="300">
        <v>60</v>
      </c>
      <c r="K52" s="301">
        <v>1380</v>
      </c>
      <c r="L52" s="394">
        <v>6168</v>
      </c>
      <c r="M52" s="299">
        <v>228</v>
      </c>
      <c r="N52" s="300">
        <v>4705</v>
      </c>
      <c r="O52" s="300">
        <v>0</v>
      </c>
      <c r="P52" s="301">
        <v>4933</v>
      </c>
      <c r="Q52" s="300">
        <v>1374</v>
      </c>
      <c r="R52" s="300">
        <v>0</v>
      </c>
      <c r="S52" s="300">
        <v>60</v>
      </c>
      <c r="T52" s="301">
        <v>1434</v>
      </c>
      <c r="U52" s="394">
        <v>6367</v>
      </c>
    </row>
    <row r="53" spans="1:21" ht="15">
      <c r="A53" s="13" t="s">
        <v>24</v>
      </c>
      <c r="B53" s="4"/>
      <c r="C53" s="424"/>
      <c r="D53" s="295"/>
      <c r="E53" s="292"/>
      <c r="F53" s="292"/>
      <c r="G53" s="392"/>
      <c r="H53" s="366"/>
      <c r="I53" s="296"/>
      <c r="J53" s="292"/>
      <c r="K53" s="294"/>
      <c r="L53" s="393"/>
      <c r="M53" s="295"/>
      <c r="N53" s="292"/>
      <c r="O53" s="292"/>
      <c r="P53" s="392"/>
      <c r="Q53" s="366"/>
      <c r="R53" s="296"/>
      <c r="S53" s="292"/>
      <c r="T53" s="294"/>
      <c r="U53" s="393"/>
    </row>
    <row r="54" spans="1:21" ht="15">
      <c r="A54" s="11" t="s">
        <v>222</v>
      </c>
      <c r="B54" s="1" t="s">
        <v>81</v>
      </c>
      <c r="C54" s="48" t="s">
        <v>510</v>
      </c>
      <c r="D54" s="295">
        <v>199662</v>
      </c>
      <c r="E54" s="296">
        <v>38375</v>
      </c>
      <c r="F54" s="296">
        <v>0</v>
      </c>
      <c r="G54" s="395">
        <v>238037</v>
      </c>
      <c r="H54" s="366">
        <v>78934</v>
      </c>
      <c r="I54" s="296">
        <v>0</v>
      </c>
      <c r="J54" s="296">
        <v>8227</v>
      </c>
      <c r="K54" s="303">
        <v>87161</v>
      </c>
      <c r="L54" s="396">
        <v>325198</v>
      </c>
      <c r="M54" s="295">
        <v>203250</v>
      </c>
      <c r="N54" s="296">
        <v>49249</v>
      </c>
      <c r="O54" s="296">
        <v>0</v>
      </c>
      <c r="P54" s="395">
        <v>252499</v>
      </c>
      <c r="Q54" s="366">
        <v>85853</v>
      </c>
      <c r="R54" s="296">
        <v>675</v>
      </c>
      <c r="S54" s="296">
        <v>8227</v>
      </c>
      <c r="T54" s="303">
        <v>94755</v>
      </c>
      <c r="U54" s="396">
        <v>347254</v>
      </c>
    </row>
    <row r="55" spans="1:21" ht="15">
      <c r="A55" s="11" t="s">
        <v>223</v>
      </c>
      <c r="B55" s="1" t="s">
        <v>82</v>
      </c>
      <c r="C55" s="48" t="s">
        <v>343</v>
      </c>
      <c r="D55" s="295">
        <v>16000</v>
      </c>
      <c r="E55" s="296">
        <v>0</v>
      </c>
      <c r="F55" s="296">
        <v>0</v>
      </c>
      <c r="G55" s="395">
        <v>16000</v>
      </c>
      <c r="H55" s="366">
        <v>9000</v>
      </c>
      <c r="I55" s="296">
        <v>0</v>
      </c>
      <c r="J55" s="296">
        <v>0</v>
      </c>
      <c r="K55" s="303">
        <v>9000</v>
      </c>
      <c r="L55" s="396">
        <v>25000</v>
      </c>
      <c r="M55" s="295">
        <v>61293</v>
      </c>
      <c r="N55" s="296">
        <v>0</v>
      </c>
      <c r="O55" s="296">
        <v>0</v>
      </c>
      <c r="P55" s="395">
        <v>61293</v>
      </c>
      <c r="Q55" s="366">
        <v>6578</v>
      </c>
      <c r="R55" s="296">
        <v>0</v>
      </c>
      <c r="S55" s="296">
        <v>0</v>
      </c>
      <c r="T55" s="303">
        <v>6578</v>
      </c>
      <c r="U55" s="396">
        <v>67871</v>
      </c>
    </row>
    <row r="56" spans="1:21" ht="15">
      <c r="A56" s="11" t="s">
        <v>224</v>
      </c>
      <c r="B56" s="1" t="s">
        <v>83</v>
      </c>
      <c r="C56" s="48" t="s">
        <v>344</v>
      </c>
      <c r="D56" s="295">
        <v>9480</v>
      </c>
      <c r="E56" s="296">
        <v>20</v>
      </c>
      <c r="F56" s="296">
        <v>0</v>
      </c>
      <c r="G56" s="395">
        <v>9500</v>
      </c>
      <c r="H56" s="366">
        <v>0</v>
      </c>
      <c r="I56" s="296">
        <v>0</v>
      </c>
      <c r="J56" s="296">
        <v>0</v>
      </c>
      <c r="K56" s="303">
        <v>0</v>
      </c>
      <c r="L56" s="396">
        <v>9500</v>
      </c>
      <c r="M56" s="295">
        <v>9480</v>
      </c>
      <c r="N56" s="296">
        <v>20</v>
      </c>
      <c r="O56" s="296">
        <v>0</v>
      </c>
      <c r="P56" s="395">
        <v>9500</v>
      </c>
      <c r="Q56" s="366">
        <v>0</v>
      </c>
      <c r="R56" s="296">
        <v>0</v>
      </c>
      <c r="S56" s="296">
        <v>0</v>
      </c>
      <c r="T56" s="303">
        <v>0</v>
      </c>
      <c r="U56" s="396">
        <v>9500</v>
      </c>
    </row>
    <row r="57" spans="1:21" ht="15">
      <c r="A57" s="11" t="s">
        <v>225</v>
      </c>
      <c r="B57" s="1" t="s">
        <v>84</v>
      </c>
      <c r="C57" s="48" t="s">
        <v>345</v>
      </c>
      <c r="D57" s="295">
        <v>0</v>
      </c>
      <c r="E57" s="296">
        <v>0</v>
      </c>
      <c r="F57" s="296">
        <v>0</v>
      </c>
      <c r="G57" s="395">
        <v>0</v>
      </c>
      <c r="H57" s="366">
        <v>0</v>
      </c>
      <c r="I57" s="296">
        <v>0</v>
      </c>
      <c r="J57" s="296">
        <v>0</v>
      </c>
      <c r="K57" s="303">
        <v>0</v>
      </c>
      <c r="L57" s="396">
        <v>0</v>
      </c>
      <c r="M57" s="295">
        <v>0</v>
      </c>
      <c r="N57" s="296">
        <v>0</v>
      </c>
      <c r="O57" s="296">
        <v>0</v>
      </c>
      <c r="P57" s="395">
        <v>0</v>
      </c>
      <c r="Q57" s="366">
        <v>0</v>
      </c>
      <c r="R57" s="296">
        <v>0</v>
      </c>
      <c r="S57" s="296">
        <v>0</v>
      </c>
      <c r="T57" s="303">
        <v>0</v>
      </c>
      <c r="U57" s="396">
        <v>0</v>
      </c>
    </row>
    <row r="58" spans="1:21" ht="15.75" thickBot="1">
      <c r="A58" s="12" t="s">
        <v>226</v>
      </c>
      <c r="B58" s="3" t="s">
        <v>85</v>
      </c>
      <c r="C58" s="47" t="s">
        <v>346</v>
      </c>
      <c r="D58" s="295">
        <v>26662</v>
      </c>
      <c r="E58" s="296">
        <v>2570</v>
      </c>
      <c r="F58" s="298">
        <v>0</v>
      </c>
      <c r="G58" s="397">
        <v>29232</v>
      </c>
      <c r="H58" s="366">
        <v>6340</v>
      </c>
      <c r="I58" s="296">
        <v>0</v>
      </c>
      <c r="J58" s="298">
        <v>20</v>
      </c>
      <c r="K58" s="305">
        <v>6360</v>
      </c>
      <c r="L58" s="398">
        <v>35592</v>
      </c>
      <c r="M58" s="295">
        <v>22765</v>
      </c>
      <c r="N58" s="296">
        <v>2795</v>
      </c>
      <c r="O58" s="296">
        <v>0</v>
      </c>
      <c r="P58" s="395">
        <v>25560</v>
      </c>
      <c r="Q58" s="366">
        <v>6480</v>
      </c>
      <c r="R58" s="296">
        <v>0</v>
      </c>
      <c r="S58" s="296">
        <v>20</v>
      </c>
      <c r="T58" s="305">
        <v>6500</v>
      </c>
      <c r="U58" s="398">
        <v>32060</v>
      </c>
    </row>
    <row r="59" spans="1:21" ht="15" customHeight="1" thickBot="1">
      <c r="A59" s="43" t="s">
        <v>236</v>
      </c>
      <c r="B59" s="41"/>
      <c r="C59" s="421" t="s">
        <v>511</v>
      </c>
      <c r="D59" s="299">
        <v>251804</v>
      </c>
      <c r="E59" s="300">
        <v>40965</v>
      </c>
      <c r="F59" s="300">
        <v>0</v>
      </c>
      <c r="G59" s="301">
        <v>292769</v>
      </c>
      <c r="H59" s="300">
        <v>94274</v>
      </c>
      <c r="I59" s="300">
        <v>0</v>
      </c>
      <c r="J59" s="300">
        <v>8247</v>
      </c>
      <c r="K59" s="301">
        <v>102521</v>
      </c>
      <c r="L59" s="394">
        <v>395290</v>
      </c>
      <c r="M59" s="299">
        <v>296788</v>
      </c>
      <c r="N59" s="300">
        <v>52064</v>
      </c>
      <c r="O59" s="300">
        <v>0</v>
      </c>
      <c r="P59" s="301">
        <v>348852</v>
      </c>
      <c r="Q59" s="300">
        <v>98911</v>
      </c>
      <c r="R59" s="300">
        <v>675</v>
      </c>
      <c r="S59" s="300">
        <v>8247</v>
      </c>
      <c r="T59" s="301">
        <v>107833</v>
      </c>
      <c r="U59" s="394">
        <v>456685</v>
      </c>
    </row>
    <row r="60" spans="1:21" ht="18" customHeight="1" thickBot="1">
      <c r="A60" s="255" t="s">
        <v>237</v>
      </c>
      <c r="B60" s="256"/>
      <c r="C60" s="257" t="s">
        <v>238</v>
      </c>
      <c r="D60" s="306">
        <v>995168</v>
      </c>
      <c r="E60" s="307">
        <v>234592</v>
      </c>
      <c r="F60" s="307">
        <v>0</v>
      </c>
      <c r="G60" s="308">
        <v>1229760</v>
      </c>
      <c r="H60" s="307">
        <v>380268</v>
      </c>
      <c r="I60" s="307">
        <v>0</v>
      </c>
      <c r="J60" s="307">
        <v>38697</v>
      </c>
      <c r="K60" s="308">
        <v>418965</v>
      </c>
      <c r="L60" s="399">
        <v>1648725</v>
      </c>
      <c r="M60" s="306">
        <v>1091831</v>
      </c>
      <c r="N60" s="307">
        <v>272133</v>
      </c>
      <c r="O60" s="307">
        <v>0</v>
      </c>
      <c r="P60" s="308">
        <v>1363964</v>
      </c>
      <c r="Q60" s="307">
        <v>410572</v>
      </c>
      <c r="R60" s="307">
        <v>675</v>
      </c>
      <c r="S60" s="307">
        <v>38697</v>
      </c>
      <c r="T60" s="308">
        <v>449944</v>
      </c>
      <c r="U60" s="399">
        <v>1813908</v>
      </c>
    </row>
    <row r="61" spans="1:21" ht="15">
      <c r="A61" s="13" t="s">
        <v>25</v>
      </c>
      <c r="B61" s="6"/>
      <c r="C61" s="420"/>
      <c r="D61" s="295"/>
      <c r="E61" s="292"/>
      <c r="F61" s="292"/>
      <c r="G61" s="392"/>
      <c r="H61" s="366"/>
      <c r="I61" s="296"/>
      <c r="J61" s="292"/>
      <c r="K61" s="294"/>
      <c r="L61" s="393"/>
      <c r="M61" s="295"/>
      <c r="N61" s="292"/>
      <c r="O61" s="292"/>
      <c r="P61" s="392"/>
      <c r="Q61" s="366"/>
      <c r="R61" s="296"/>
      <c r="S61" s="292"/>
      <c r="T61" s="294"/>
      <c r="U61" s="393"/>
    </row>
    <row r="62" spans="1:21" ht="15">
      <c r="A62" s="11" t="s">
        <v>242</v>
      </c>
      <c r="B62" s="1" t="s">
        <v>86</v>
      </c>
      <c r="C62" s="48" t="s">
        <v>347</v>
      </c>
      <c r="D62" s="295">
        <v>0</v>
      </c>
      <c r="E62" s="296">
        <v>0</v>
      </c>
      <c r="F62" s="296">
        <v>0</v>
      </c>
      <c r="G62" s="395">
        <v>0</v>
      </c>
      <c r="H62" s="366">
        <v>0</v>
      </c>
      <c r="I62" s="296">
        <v>0</v>
      </c>
      <c r="J62" s="296">
        <v>0</v>
      </c>
      <c r="K62" s="303">
        <v>0</v>
      </c>
      <c r="L62" s="396">
        <v>0</v>
      </c>
      <c r="M62" s="295">
        <v>0</v>
      </c>
      <c r="N62" s="296">
        <v>0</v>
      </c>
      <c r="O62" s="296">
        <v>0</v>
      </c>
      <c r="P62" s="395">
        <v>0</v>
      </c>
      <c r="Q62" s="366">
        <v>0</v>
      </c>
      <c r="R62" s="296">
        <v>0</v>
      </c>
      <c r="S62" s="296">
        <v>0</v>
      </c>
      <c r="T62" s="303">
        <v>0</v>
      </c>
      <c r="U62" s="396">
        <v>0</v>
      </c>
    </row>
    <row r="63" spans="1:21" ht="15">
      <c r="A63" s="11" t="s">
        <v>243</v>
      </c>
      <c r="B63" s="1" t="s">
        <v>87</v>
      </c>
      <c r="C63" s="48" t="s">
        <v>348</v>
      </c>
      <c r="D63" s="295">
        <v>0</v>
      </c>
      <c r="E63" s="296">
        <v>0</v>
      </c>
      <c r="F63" s="296">
        <v>0</v>
      </c>
      <c r="G63" s="395">
        <v>0</v>
      </c>
      <c r="H63" s="366">
        <v>0</v>
      </c>
      <c r="I63" s="296">
        <v>0</v>
      </c>
      <c r="J63" s="296">
        <v>23600</v>
      </c>
      <c r="K63" s="303">
        <v>23600</v>
      </c>
      <c r="L63" s="396">
        <v>23600</v>
      </c>
      <c r="M63" s="295">
        <v>0</v>
      </c>
      <c r="N63" s="296">
        <v>0</v>
      </c>
      <c r="O63" s="296">
        <v>0</v>
      </c>
      <c r="P63" s="395">
        <v>0</v>
      </c>
      <c r="Q63" s="366">
        <v>0</v>
      </c>
      <c r="R63" s="296">
        <v>0</v>
      </c>
      <c r="S63" s="296">
        <v>20075</v>
      </c>
      <c r="T63" s="303">
        <v>20075</v>
      </c>
      <c r="U63" s="396">
        <v>20075</v>
      </c>
    </row>
    <row r="64" spans="1:21" ht="15">
      <c r="A64" s="11" t="s">
        <v>244</v>
      </c>
      <c r="B64" s="1" t="s">
        <v>88</v>
      </c>
      <c r="C64" s="48" t="s">
        <v>349</v>
      </c>
      <c r="D64" s="295">
        <v>8542</v>
      </c>
      <c r="E64" s="296">
        <v>500</v>
      </c>
      <c r="F64" s="296">
        <v>0</v>
      </c>
      <c r="G64" s="395">
        <v>9042</v>
      </c>
      <c r="H64" s="366">
        <v>0</v>
      </c>
      <c r="I64" s="296">
        <v>0</v>
      </c>
      <c r="J64" s="296">
        <v>0</v>
      </c>
      <c r="K64" s="303">
        <v>0</v>
      </c>
      <c r="L64" s="396">
        <v>9042</v>
      </c>
      <c r="M64" s="295">
        <v>8822</v>
      </c>
      <c r="N64" s="296">
        <v>500</v>
      </c>
      <c r="O64" s="296">
        <v>0</v>
      </c>
      <c r="P64" s="395">
        <v>9322</v>
      </c>
      <c r="Q64" s="366">
        <v>25</v>
      </c>
      <c r="R64" s="296">
        <v>0</v>
      </c>
      <c r="S64" s="296">
        <v>0</v>
      </c>
      <c r="T64" s="303">
        <v>25</v>
      </c>
      <c r="U64" s="396">
        <v>9347</v>
      </c>
    </row>
    <row r="65" spans="1:21" ht="15">
      <c r="A65" s="11" t="s">
        <v>245</v>
      </c>
      <c r="B65" s="1" t="s">
        <v>89</v>
      </c>
      <c r="C65" s="48" t="s">
        <v>512</v>
      </c>
      <c r="D65" s="295">
        <v>500</v>
      </c>
      <c r="E65" s="296">
        <v>0</v>
      </c>
      <c r="F65" s="296">
        <v>0</v>
      </c>
      <c r="G65" s="395">
        <v>500</v>
      </c>
      <c r="H65" s="366">
        <v>0</v>
      </c>
      <c r="I65" s="296">
        <v>0</v>
      </c>
      <c r="J65" s="296">
        <v>0</v>
      </c>
      <c r="K65" s="303">
        <v>0</v>
      </c>
      <c r="L65" s="396">
        <v>500</v>
      </c>
      <c r="M65" s="295">
        <v>800</v>
      </c>
      <c r="N65" s="296">
        <v>0</v>
      </c>
      <c r="O65" s="296">
        <v>0</v>
      </c>
      <c r="P65" s="395">
        <v>800</v>
      </c>
      <c r="Q65" s="366">
        <v>0</v>
      </c>
      <c r="R65" s="296">
        <v>0</v>
      </c>
      <c r="S65" s="296">
        <v>0</v>
      </c>
      <c r="T65" s="303">
        <v>0</v>
      </c>
      <c r="U65" s="396">
        <v>800</v>
      </c>
    </row>
    <row r="66" spans="1:21" ht="15">
      <c r="A66" s="11" t="s">
        <v>246</v>
      </c>
      <c r="B66" s="1" t="s">
        <v>90</v>
      </c>
      <c r="C66" s="48" t="s">
        <v>513</v>
      </c>
      <c r="D66" s="295">
        <v>0</v>
      </c>
      <c r="E66" s="296">
        <v>0</v>
      </c>
      <c r="F66" s="296">
        <v>0</v>
      </c>
      <c r="G66" s="395">
        <v>0</v>
      </c>
      <c r="H66" s="366">
        <v>0</v>
      </c>
      <c r="I66" s="296">
        <v>0</v>
      </c>
      <c r="J66" s="296">
        <v>0</v>
      </c>
      <c r="K66" s="303">
        <v>0</v>
      </c>
      <c r="L66" s="396">
        <v>0</v>
      </c>
      <c r="M66" s="295">
        <v>0</v>
      </c>
      <c r="N66" s="296">
        <v>0</v>
      </c>
      <c r="O66" s="296">
        <v>0</v>
      </c>
      <c r="P66" s="395">
        <v>0</v>
      </c>
      <c r="Q66" s="366">
        <v>0</v>
      </c>
      <c r="R66" s="296">
        <v>0</v>
      </c>
      <c r="S66" s="296">
        <v>19000</v>
      </c>
      <c r="T66" s="303">
        <v>19000</v>
      </c>
      <c r="U66" s="396">
        <v>19000</v>
      </c>
    </row>
    <row r="67" spans="1:21" ht="15">
      <c r="A67" s="11" t="s">
        <v>247</v>
      </c>
      <c r="B67" s="1" t="s">
        <v>91</v>
      </c>
      <c r="C67" s="48" t="s">
        <v>350</v>
      </c>
      <c r="D67" s="295">
        <v>0</v>
      </c>
      <c r="E67" s="296">
        <v>0</v>
      </c>
      <c r="F67" s="296">
        <v>0</v>
      </c>
      <c r="G67" s="395">
        <v>0</v>
      </c>
      <c r="H67" s="366">
        <v>0</v>
      </c>
      <c r="I67" s="296">
        <v>0</v>
      </c>
      <c r="J67" s="296">
        <v>27550</v>
      </c>
      <c r="K67" s="303">
        <v>27550</v>
      </c>
      <c r="L67" s="396">
        <v>27550</v>
      </c>
      <c r="M67" s="295">
        <v>0</v>
      </c>
      <c r="N67" s="296">
        <v>1000</v>
      </c>
      <c r="O67" s="296">
        <v>0</v>
      </c>
      <c r="P67" s="395">
        <v>1000</v>
      </c>
      <c r="Q67" s="366">
        <v>0</v>
      </c>
      <c r="R67" s="296">
        <v>0</v>
      </c>
      <c r="S67" s="296">
        <v>27550</v>
      </c>
      <c r="T67" s="303">
        <v>27550</v>
      </c>
      <c r="U67" s="396">
        <v>28550</v>
      </c>
    </row>
    <row r="68" spans="1:21" ht="15">
      <c r="A68" s="11" t="s">
        <v>248</v>
      </c>
      <c r="B68" s="1" t="s">
        <v>92</v>
      </c>
      <c r="C68" s="48" t="s">
        <v>351</v>
      </c>
      <c r="D68" s="295">
        <v>0</v>
      </c>
      <c r="E68" s="296">
        <v>5000</v>
      </c>
      <c r="F68" s="296">
        <v>0</v>
      </c>
      <c r="G68" s="395">
        <v>5000</v>
      </c>
      <c r="H68" s="366">
        <v>0</v>
      </c>
      <c r="I68" s="296">
        <v>0</v>
      </c>
      <c r="J68" s="296">
        <v>0</v>
      </c>
      <c r="K68" s="303">
        <v>0</v>
      </c>
      <c r="L68" s="396">
        <v>5000</v>
      </c>
      <c r="M68" s="295">
        <v>0</v>
      </c>
      <c r="N68" s="296">
        <v>20455</v>
      </c>
      <c r="O68" s="296">
        <v>0</v>
      </c>
      <c r="P68" s="395">
        <v>20455</v>
      </c>
      <c r="Q68" s="366">
        <v>0</v>
      </c>
      <c r="R68" s="296">
        <v>0</v>
      </c>
      <c r="S68" s="296">
        <v>0</v>
      </c>
      <c r="T68" s="303">
        <v>0</v>
      </c>
      <c r="U68" s="396">
        <v>20455</v>
      </c>
    </row>
    <row r="69" spans="1:21" ht="15.75" thickBot="1">
      <c r="A69" s="12" t="s">
        <v>249</v>
      </c>
      <c r="B69" s="3" t="s">
        <v>93</v>
      </c>
      <c r="C69" s="47" t="s">
        <v>352</v>
      </c>
      <c r="D69" s="295">
        <v>185884</v>
      </c>
      <c r="E69" s="296">
        <v>58975</v>
      </c>
      <c r="F69" s="298">
        <v>0</v>
      </c>
      <c r="G69" s="397">
        <v>244859</v>
      </c>
      <c r="H69" s="366">
        <v>0</v>
      </c>
      <c r="I69" s="296">
        <v>0</v>
      </c>
      <c r="J69" s="298">
        <v>23500</v>
      </c>
      <c r="K69" s="305">
        <v>23500</v>
      </c>
      <c r="L69" s="398">
        <v>268359</v>
      </c>
      <c r="M69" s="295">
        <v>164496</v>
      </c>
      <c r="N69" s="296">
        <v>40270</v>
      </c>
      <c r="O69" s="296">
        <v>0</v>
      </c>
      <c r="P69" s="395">
        <v>204766</v>
      </c>
      <c r="Q69" s="366">
        <v>0</v>
      </c>
      <c r="R69" s="296">
        <v>0</v>
      </c>
      <c r="S69" s="296">
        <v>8000</v>
      </c>
      <c r="T69" s="305">
        <v>8000</v>
      </c>
      <c r="U69" s="398">
        <v>212766</v>
      </c>
    </row>
    <row r="70" spans="1:21" ht="18" customHeight="1" thickBot="1">
      <c r="A70" s="255" t="s">
        <v>250</v>
      </c>
      <c r="B70" s="256"/>
      <c r="C70" s="257" t="s">
        <v>514</v>
      </c>
      <c r="D70" s="306">
        <v>194926</v>
      </c>
      <c r="E70" s="307">
        <v>64475</v>
      </c>
      <c r="F70" s="307">
        <v>0</v>
      </c>
      <c r="G70" s="308">
        <v>259401</v>
      </c>
      <c r="H70" s="307">
        <v>0</v>
      </c>
      <c r="I70" s="307">
        <v>0</v>
      </c>
      <c r="J70" s="307">
        <v>74650</v>
      </c>
      <c r="K70" s="308">
        <v>74650</v>
      </c>
      <c r="L70" s="399">
        <v>334051</v>
      </c>
      <c r="M70" s="306">
        <v>174118</v>
      </c>
      <c r="N70" s="307">
        <v>62225</v>
      </c>
      <c r="O70" s="307">
        <v>0</v>
      </c>
      <c r="P70" s="308">
        <v>236343</v>
      </c>
      <c r="Q70" s="307">
        <v>25</v>
      </c>
      <c r="R70" s="307">
        <v>0</v>
      </c>
      <c r="S70" s="307">
        <v>74625</v>
      </c>
      <c r="T70" s="308">
        <v>74650</v>
      </c>
      <c r="U70" s="399">
        <v>310993</v>
      </c>
    </row>
    <row r="71" spans="1:21" ht="15">
      <c r="A71" s="13" t="s">
        <v>26</v>
      </c>
      <c r="B71" s="4"/>
      <c r="C71" s="424"/>
      <c r="D71" s="295"/>
      <c r="E71" s="292"/>
      <c r="F71" s="292"/>
      <c r="G71" s="392"/>
      <c r="H71" s="366"/>
      <c r="I71" s="296"/>
      <c r="J71" s="292"/>
      <c r="K71" s="294"/>
      <c r="L71" s="393"/>
      <c r="M71" s="295"/>
      <c r="N71" s="292"/>
      <c r="O71" s="292"/>
      <c r="P71" s="392"/>
      <c r="Q71" s="366"/>
      <c r="R71" s="296"/>
      <c r="S71" s="292"/>
      <c r="T71" s="294"/>
      <c r="U71" s="393"/>
    </row>
    <row r="72" spans="1:21" ht="15">
      <c r="A72" s="11" t="s">
        <v>251</v>
      </c>
      <c r="B72" s="1" t="s">
        <v>139</v>
      </c>
      <c r="C72" s="19" t="s">
        <v>353</v>
      </c>
      <c r="D72" s="295">
        <v>0</v>
      </c>
      <c r="E72" s="296">
        <v>0</v>
      </c>
      <c r="F72" s="296">
        <v>0</v>
      </c>
      <c r="G72" s="395">
        <v>0</v>
      </c>
      <c r="H72" s="366">
        <v>0</v>
      </c>
      <c r="I72" s="296">
        <v>0</v>
      </c>
      <c r="J72" s="296">
        <v>0</v>
      </c>
      <c r="K72" s="303">
        <v>0</v>
      </c>
      <c r="L72" s="396">
        <v>0</v>
      </c>
      <c r="M72" s="295">
        <v>0</v>
      </c>
      <c r="N72" s="296">
        <v>0</v>
      </c>
      <c r="O72" s="296">
        <v>0</v>
      </c>
      <c r="P72" s="395">
        <v>0</v>
      </c>
      <c r="Q72" s="366">
        <v>0</v>
      </c>
      <c r="R72" s="296">
        <v>0</v>
      </c>
      <c r="S72" s="296">
        <v>0</v>
      </c>
      <c r="T72" s="303">
        <v>0</v>
      </c>
      <c r="U72" s="396">
        <v>0</v>
      </c>
    </row>
    <row r="73" spans="1:21" ht="15">
      <c r="A73" s="11" t="s">
        <v>991</v>
      </c>
      <c r="B73" s="1" t="s">
        <v>140</v>
      </c>
      <c r="C73" s="19" t="s">
        <v>996</v>
      </c>
      <c r="D73" s="295">
        <v>0</v>
      </c>
      <c r="E73" s="296">
        <v>0</v>
      </c>
      <c r="F73" s="296">
        <v>0</v>
      </c>
      <c r="G73" s="395">
        <v>0</v>
      </c>
      <c r="H73" s="366">
        <v>0</v>
      </c>
      <c r="I73" s="296">
        <v>0</v>
      </c>
      <c r="J73" s="296">
        <v>0</v>
      </c>
      <c r="K73" s="303">
        <v>0</v>
      </c>
      <c r="L73" s="396">
        <v>0</v>
      </c>
      <c r="M73" s="295">
        <v>1862</v>
      </c>
      <c r="N73" s="296">
        <v>0</v>
      </c>
      <c r="O73" s="296">
        <v>0</v>
      </c>
      <c r="P73" s="395">
        <v>1862</v>
      </c>
      <c r="Q73" s="366">
        <v>0</v>
      </c>
      <c r="R73" s="296">
        <v>0</v>
      </c>
      <c r="S73" s="296">
        <v>0</v>
      </c>
      <c r="T73" s="303">
        <v>0</v>
      </c>
      <c r="U73" s="396">
        <v>1862</v>
      </c>
    </row>
    <row r="74" spans="1:21" ht="15" customHeight="1">
      <c r="A74" s="11" t="s">
        <v>992</v>
      </c>
      <c r="B74" s="1" t="s">
        <v>994</v>
      </c>
      <c r="C74" s="19" t="s">
        <v>997</v>
      </c>
      <c r="D74" s="295">
        <v>286036</v>
      </c>
      <c r="E74" s="296">
        <v>0</v>
      </c>
      <c r="F74" s="296">
        <v>0</v>
      </c>
      <c r="G74" s="395">
        <v>286036</v>
      </c>
      <c r="H74" s="366">
        <v>0</v>
      </c>
      <c r="I74" s="296">
        <v>0</v>
      </c>
      <c r="J74" s="296">
        <v>0</v>
      </c>
      <c r="K74" s="303">
        <v>0</v>
      </c>
      <c r="L74" s="396">
        <v>286036</v>
      </c>
      <c r="M74" s="295">
        <v>429048</v>
      </c>
      <c r="N74" s="296">
        <v>0</v>
      </c>
      <c r="O74" s="296">
        <v>0</v>
      </c>
      <c r="P74" s="395">
        <v>429048</v>
      </c>
      <c r="Q74" s="366">
        <v>0</v>
      </c>
      <c r="R74" s="296">
        <v>0</v>
      </c>
      <c r="S74" s="296">
        <v>0</v>
      </c>
      <c r="T74" s="303">
        <v>0</v>
      </c>
      <c r="U74" s="396">
        <v>429048</v>
      </c>
    </row>
    <row r="75" spans="1:21" ht="15" customHeight="1">
      <c r="A75" s="11" t="s">
        <v>993</v>
      </c>
      <c r="B75" s="1" t="s">
        <v>995</v>
      </c>
      <c r="C75" s="19" t="s">
        <v>998</v>
      </c>
      <c r="D75" s="295">
        <v>0</v>
      </c>
      <c r="E75" s="296">
        <v>0</v>
      </c>
      <c r="F75" s="296">
        <v>0</v>
      </c>
      <c r="G75" s="395">
        <v>0</v>
      </c>
      <c r="H75" s="366">
        <v>0</v>
      </c>
      <c r="I75" s="296">
        <v>0</v>
      </c>
      <c r="J75" s="296">
        <v>0</v>
      </c>
      <c r="K75" s="303">
        <v>0</v>
      </c>
      <c r="L75" s="396">
        <v>0</v>
      </c>
      <c r="M75" s="295">
        <v>4967</v>
      </c>
      <c r="N75" s="296">
        <v>0</v>
      </c>
      <c r="O75" s="296">
        <v>0</v>
      </c>
      <c r="P75" s="395">
        <v>4967</v>
      </c>
      <c r="Q75" s="366">
        <v>0</v>
      </c>
      <c r="R75" s="296">
        <v>0</v>
      </c>
      <c r="S75" s="296">
        <v>0</v>
      </c>
      <c r="T75" s="303">
        <v>0</v>
      </c>
      <c r="U75" s="396">
        <v>4967</v>
      </c>
    </row>
    <row r="76" spans="1:21" ht="15">
      <c r="A76" s="11" t="s">
        <v>252</v>
      </c>
      <c r="B76" s="1" t="s">
        <v>141</v>
      </c>
      <c r="C76" s="19" t="s">
        <v>515</v>
      </c>
      <c r="D76" s="295">
        <v>0</v>
      </c>
      <c r="E76" s="296">
        <v>0</v>
      </c>
      <c r="F76" s="296">
        <v>0</v>
      </c>
      <c r="G76" s="395">
        <v>0</v>
      </c>
      <c r="H76" s="366">
        <v>0</v>
      </c>
      <c r="I76" s="296">
        <v>0</v>
      </c>
      <c r="J76" s="296">
        <v>0</v>
      </c>
      <c r="K76" s="303">
        <v>0</v>
      </c>
      <c r="L76" s="396">
        <v>0</v>
      </c>
      <c r="M76" s="295">
        <v>0</v>
      </c>
      <c r="N76" s="296">
        <v>0</v>
      </c>
      <c r="O76" s="296">
        <v>0</v>
      </c>
      <c r="P76" s="395">
        <v>0</v>
      </c>
      <c r="Q76" s="366">
        <v>0</v>
      </c>
      <c r="R76" s="296">
        <v>0</v>
      </c>
      <c r="S76" s="296">
        <v>0</v>
      </c>
      <c r="T76" s="303">
        <v>0</v>
      </c>
      <c r="U76" s="396">
        <v>0</v>
      </c>
    </row>
    <row r="77" spans="1:21" ht="15">
      <c r="A77" s="11" t="s">
        <v>253</v>
      </c>
      <c r="B77" s="1" t="s">
        <v>142</v>
      </c>
      <c r="C77" s="19" t="s">
        <v>516</v>
      </c>
      <c r="D77" s="295">
        <v>0</v>
      </c>
      <c r="E77" s="296">
        <v>0</v>
      </c>
      <c r="F77" s="296">
        <v>0</v>
      </c>
      <c r="G77" s="395">
        <v>0</v>
      </c>
      <c r="H77" s="366">
        <v>0</v>
      </c>
      <c r="I77" s="296">
        <v>0</v>
      </c>
      <c r="J77" s="296">
        <v>0</v>
      </c>
      <c r="K77" s="303">
        <v>0</v>
      </c>
      <c r="L77" s="396">
        <v>0</v>
      </c>
      <c r="M77" s="295">
        <v>10000</v>
      </c>
      <c r="N77" s="296">
        <v>0</v>
      </c>
      <c r="O77" s="296">
        <v>0</v>
      </c>
      <c r="P77" s="395">
        <v>10000</v>
      </c>
      <c r="Q77" s="366">
        <v>0</v>
      </c>
      <c r="R77" s="296">
        <v>0</v>
      </c>
      <c r="S77" s="296">
        <v>0</v>
      </c>
      <c r="T77" s="303">
        <v>0</v>
      </c>
      <c r="U77" s="396">
        <v>10000</v>
      </c>
    </row>
    <row r="78" spans="1:21" ht="15" customHeight="1">
      <c r="A78" s="11" t="s">
        <v>254</v>
      </c>
      <c r="B78" s="1" t="s">
        <v>143</v>
      </c>
      <c r="C78" s="19" t="s">
        <v>517</v>
      </c>
      <c r="D78" s="295">
        <v>0</v>
      </c>
      <c r="E78" s="296">
        <v>0</v>
      </c>
      <c r="F78" s="296">
        <v>0</v>
      </c>
      <c r="G78" s="395">
        <v>0</v>
      </c>
      <c r="H78" s="366">
        <v>0</v>
      </c>
      <c r="I78" s="296">
        <v>0</v>
      </c>
      <c r="J78" s="296">
        <v>0</v>
      </c>
      <c r="K78" s="303">
        <v>0</v>
      </c>
      <c r="L78" s="396">
        <v>0</v>
      </c>
      <c r="M78" s="295">
        <v>0</v>
      </c>
      <c r="N78" s="296">
        <v>0</v>
      </c>
      <c r="O78" s="296">
        <v>0</v>
      </c>
      <c r="P78" s="395">
        <v>0</v>
      </c>
      <c r="Q78" s="366">
        <v>0</v>
      </c>
      <c r="R78" s="296">
        <v>0</v>
      </c>
      <c r="S78" s="296">
        <v>0</v>
      </c>
      <c r="T78" s="303">
        <v>0</v>
      </c>
      <c r="U78" s="396">
        <v>0</v>
      </c>
    </row>
    <row r="79" spans="1:21" ht="15" customHeight="1">
      <c r="A79" s="11" t="s">
        <v>255</v>
      </c>
      <c r="B79" s="1" t="s">
        <v>144</v>
      </c>
      <c r="C79" s="19" t="s">
        <v>518</v>
      </c>
      <c r="D79" s="295">
        <v>80530</v>
      </c>
      <c r="E79" s="296">
        <v>0</v>
      </c>
      <c r="F79" s="296">
        <v>0</v>
      </c>
      <c r="G79" s="395">
        <v>80530</v>
      </c>
      <c r="H79" s="366">
        <v>0</v>
      </c>
      <c r="I79" s="296">
        <v>0</v>
      </c>
      <c r="J79" s="296">
        <v>0</v>
      </c>
      <c r="K79" s="303">
        <v>0</v>
      </c>
      <c r="L79" s="396">
        <v>80530</v>
      </c>
      <c r="M79" s="295">
        <v>81008</v>
      </c>
      <c r="N79" s="296">
        <v>0</v>
      </c>
      <c r="O79" s="296">
        <v>0</v>
      </c>
      <c r="P79" s="395">
        <v>81008</v>
      </c>
      <c r="Q79" s="366">
        <v>0</v>
      </c>
      <c r="R79" s="296">
        <v>0</v>
      </c>
      <c r="S79" s="296">
        <v>0</v>
      </c>
      <c r="T79" s="303">
        <v>0</v>
      </c>
      <c r="U79" s="396">
        <v>81008</v>
      </c>
    </row>
    <row r="80" spans="1:21" ht="15">
      <c r="A80" s="11" t="s">
        <v>256</v>
      </c>
      <c r="B80" s="1" t="s">
        <v>145</v>
      </c>
      <c r="C80" s="19" t="s">
        <v>519</v>
      </c>
      <c r="D80" s="295">
        <v>0</v>
      </c>
      <c r="E80" s="296">
        <v>0</v>
      </c>
      <c r="F80" s="296">
        <v>0</v>
      </c>
      <c r="G80" s="395">
        <v>0</v>
      </c>
      <c r="H80" s="366">
        <v>0</v>
      </c>
      <c r="I80" s="296">
        <v>0</v>
      </c>
      <c r="J80" s="296">
        <v>0</v>
      </c>
      <c r="K80" s="303">
        <v>0</v>
      </c>
      <c r="L80" s="396">
        <v>0</v>
      </c>
      <c r="M80" s="295">
        <v>0</v>
      </c>
      <c r="N80" s="296">
        <v>0</v>
      </c>
      <c r="O80" s="296">
        <v>0</v>
      </c>
      <c r="P80" s="395">
        <v>0</v>
      </c>
      <c r="Q80" s="366">
        <v>0</v>
      </c>
      <c r="R80" s="296">
        <v>0</v>
      </c>
      <c r="S80" s="296">
        <v>0</v>
      </c>
      <c r="T80" s="303">
        <v>0</v>
      </c>
      <c r="U80" s="396">
        <v>0</v>
      </c>
    </row>
    <row r="81" spans="1:21" ht="15">
      <c r="A81" s="11" t="s">
        <v>257</v>
      </c>
      <c r="B81" s="1" t="s">
        <v>146</v>
      </c>
      <c r="C81" s="19" t="s">
        <v>520</v>
      </c>
      <c r="D81" s="295">
        <v>0</v>
      </c>
      <c r="E81" s="296">
        <v>0</v>
      </c>
      <c r="F81" s="296">
        <v>0</v>
      </c>
      <c r="G81" s="395">
        <v>0</v>
      </c>
      <c r="H81" s="366">
        <v>0</v>
      </c>
      <c r="I81" s="296">
        <v>0</v>
      </c>
      <c r="J81" s="296">
        <v>0</v>
      </c>
      <c r="K81" s="303">
        <v>0</v>
      </c>
      <c r="L81" s="396">
        <v>0</v>
      </c>
      <c r="M81" s="295">
        <v>142000</v>
      </c>
      <c r="N81" s="296">
        <v>0</v>
      </c>
      <c r="O81" s="296">
        <v>0</v>
      </c>
      <c r="P81" s="395">
        <v>142000</v>
      </c>
      <c r="Q81" s="366">
        <v>0</v>
      </c>
      <c r="R81" s="296">
        <v>0</v>
      </c>
      <c r="S81" s="296">
        <v>0</v>
      </c>
      <c r="T81" s="303">
        <v>0</v>
      </c>
      <c r="U81" s="396">
        <v>142000</v>
      </c>
    </row>
    <row r="82" spans="1:21" ht="15">
      <c r="A82" s="11" t="s">
        <v>258</v>
      </c>
      <c r="B82" s="1" t="s">
        <v>147</v>
      </c>
      <c r="C82" s="19" t="s">
        <v>354</v>
      </c>
      <c r="D82" s="295">
        <v>0</v>
      </c>
      <c r="E82" s="296">
        <v>0</v>
      </c>
      <c r="F82" s="296">
        <v>0</v>
      </c>
      <c r="G82" s="395">
        <v>0</v>
      </c>
      <c r="H82" s="366">
        <v>0</v>
      </c>
      <c r="I82" s="296">
        <v>0</v>
      </c>
      <c r="J82" s="296">
        <v>0</v>
      </c>
      <c r="K82" s="303">
        <v>0</v>
      </c>
      <c r="L82" s="396">
        <v>0</v>
      </c>
      <c r="M82" s="295">
        <v>0</v>
      </c>
      <c r="N82" s="296">
        <v>0</v>
      </c>
      <c r="O82" s="296">
        <v>0</v>
      </c>
      <c r="P82" s="395">
        <v>0</v>
      </c>
      <c r="Q82" s="366">
        <v>0</v>
      </c>
      <c r="R82" s="296">
        <v>0</v>
      </c>
      <c r="S82" s="296">
        <v>0</v>
      </c>
      <c r="T82" s="303">
        <v>0</v>
      </c>
      <c r="U82" s="396">
        <v>0</v>
      </c>
    </row>
    <row r="83" spans="1:21" ht="15">
      <c r="A83" s="11" t="s">
        <v>259</v>
      </c>
      <c r="B83" s="1" t="s">
        <v>148</v>
      </c>
      <c r="C83" s="19" t="s">
        <v>355</v>
      </c>
      <c r="D83" s="295">
        <v>0</v>
      </c>
      <c r="E83" s="296">
        <v>0</v>
      </c>
      <c r="F83" s="296">
        <v>0</v>
      </c>
      <c r="G83" s="395">
        <v>0</v>
      </c>
      <c r="H83" s="366">
        <v>0</v>
      </c>
      <c r="I83" s="296">
        <v>0</v>
      </c>
      <c r="J83" s="296">
        <v>0</v>
      </c>
      <c r="K83" s="303">
        <v>0</v>
      </c>
      <c r="L83" s="396">
        <v>0</v>
      </c>
      <c r="M83" s="295">
        <v>0</v>
      </c>
      <c r="N83" s="296">
        <v>0</v>
      </c>
      <c r="O83" s="296">
        <v>0</v>
      </c>
      <c r="P83" s="395">
        <v>0</v>
      </c>
      <c r="Q83" s="366">
        <v>0</v>
      </c>
      <c r="R83" s="296">
        <v>0</v>
      </c>
      <c r="S83" s="296">
        <v>0</v>
      </c>
      <c r="T83" s="303">
        <v>0</v>
      </c>
      <c r="U83" s="396">
        <v>0</v>
      </c>
    </row>
    <row r="84" spans="1:21" ht="15">
      <c r="A84" s="11" t="s">
        <v>260</v>
      </c>
      <c r="B84" s="1" t="s">
        <v>149</v>
      </c>
      <c r="C84" s="19" t="s">
        <v>984</v>
      </c>
      <c r="D84" s="295">
        <v>0</v>
      </c>
      <c r="E84" s="296">
        <v>0</v>
      </c>
      <c r="F84" s="296">
        <v>0</v>
      </c>
      <c r="G84" s="395">
        <v>0</v>
      </c>
      <c r="H84" s="366">
        <v>0</v>
      </c>
      <c r="I84" s="296">
        <v>0</v>
      </c>
      <c r="J84" s="296">
        <v>0</v>
      </c>
      <c r="K84" s="303">
        <v>0</v>
      </c>
      <c r="L84" s="396">
        <v>0</v>
      </c>
      <c r="M84" s="295">
        <v>0</v>
      </c>
      <c r="N84" s="296">
        <v>0</v>
      </c>
      <c r="O84" s="296">
        <v>0</v>
      </c>
      <c r="P84" s="395">
        <v>0</v>
      </c>
      <c r="Q84" s="366">
        <v>0</v>
      </c>
      <c r="R84" s="296">
        <v>0</v>
      </c>
      <c r="S84" s="296">
        <v>0</v>
      </c>
      <c r="T84" s="303">
        <v>0</v>
      </c>
      <c r="U84" s="396">
        <v>0</v>
      </c>
    </row>
    <row r="85" spans="1:21" ht="15">
      <c r="A85" s="11" t="s">
        <v>261</v>
      </c>
      <c r="B85" s="1" t="s">
        <v>150</v>
      </c>
      <c r="C85" s="19" t="s">
        <v>521</v>
      </c>
      <c r="D85" s="295">
        <v>247908</v>
      </c>
      <c r="E85" s="296">
        <v>143500</v>
      </c>
      <c r="F85" s="296">
        <v>0</v>
      </c>
      <c r="G85" s="395">
        <v>391408</v>
      </c>
      <c r="H85" s="366">
        <v>0</v>
      </c>
      <c r="I85" s="296">
        <v>0</v>
      </c>
      <c r="J85" s="296">
        <v>0</v>
      </c>
      <c r="K85" s="303">
        <v>0</v>
      </c>
      <c r="L85" s="396">
        <v>391408</v>
      </c>
      <c r="M85" s="295">
        <v>278006</v>
      </c>
      <c r="N85" s="296">
        <v>137080</v>
      </c>
      <c r="O85" s="296">
        <v>0</v>
      </c>
      <c r="P85" s="395">
        <v>415086</v>
      </c>
      <c r="Q85" s="366">
        <v>0</v>
      </c>
      <c r="R85" s="296">
        <v>0</v>
      </c>
      <c r="S85" s="296">
        <v>0</v>
      </c>
      <c r="T85" s="303">
        <v>0</v>
      </c>
      <c r="U85" s="396">
        <v>415086</v>
      </c>
    </row>
    <row r="86" spans="1:21" ht="15.75" thickBot="1">
      <c r="A86" s="12" t="s">
        <v>986</v>
      </c>
      <c r="B86" s="3" t="s">
        <v>987</v>
      </c>
      <c r="C86" s="20" t="s">
        <v>356</v>
      </c>
      <c r="D86" s="295">
        <v>142640</v>
      </c>
      <c r="E86" s="296">
        <v>29500</v>
      </c>
      <c r="F86" s="296">
        <v>0</v>
      </c>
      <c r="G86" s="395">
        <v>172140</v>
      </c>
      <c r="H86" s="366">
        <v>0</v>
      </c>
      <c r="I86" s="296">
        <v>0</v>
      </c>
      <c r="J86" s="296">
        <v>0</v>
      </c>
      <c r="K86" s="303">
        <v>0</v>
      </c>
      <c r="L86" s="398">
        <v>172140</v>
      </c>
      <c r="M86" s="295">
        <v>187779</v>
      </c>
      <c r="N86" s="296">
        <v>16057</v>
      </c>
      <c r="O86" s="296">
        <v>0</v>
      </c>
      <c r="P86" s="395">
        <v>203836</v>
      </c>
      <c r="Q86" s="366">
        <v>0</v>
      </c>
      <c r="R86" s="296">
        <v>0</v>
      </c>
      <c r="S86" s="296">
        <v>0</v>
      </c>
      <c r="T86" s="303">
        <v>0</v>
      </c>
      <c r="U86" s="398">
        <v>203836</v>
      </c>
    </row>
    <row r="87" spans="1:21" ht="15.75" thickBot="1">
      <c r="A87" s="255" t="s">
        <v>262</v>
      </c>
      <c r="B87" s="256"/>
      <c r="C87" s="257" t="s">
        <v>932</v>
      </c>
      <c r="D87" s="306">
        <v>757114</v>
      </c>
      <c r="E87" s="307">
        <v>173000</v>
      </c>
      <c r="F87" s="307">
        <v>0</v>
      </c>
      <c r="G87" s="308">
        <v>930114</v>
      </c>
      <c r="H87" s="307">
        <v>0</v>
      </c>
      <c r="I87" s="307">
        <v>0</v>
      </c>
      <c r="J87" s="307">
        <v>0</v>
      </c>
      <c r="K87" s="308">
        <v>0</v>
      </c>
      <c r="L87" s="399">
        <v>930114</v>
      </c>
      <c r="M87" s="306">
        <v>1134670</v>
      </c>
      <c r="N87" s="307">
        <v>153137</v>
      </c>
      <c r="O87" s="307">
        <v>0</v>
      </c>
      <c r="P87" s="308">
        <v>1287807</v>
      </c>
      <c r="Q87" s="307">
        <v>0</v>
      </c>
      <c r="R87" s="307">
        <v>0</v>
      </c>
      <c r="S87" s="307">
        <v>0</v>
      </c>
      <c r="T87" s="308">
        <v>0</v>
      </c>
      <c r="U87" s="399">
        <v>1287807</v>
      </c>
    </row>
    <row r="88" spans="1:21" ht="18" customHeight="1">
      <c r="A88" s="13" t="s">
        <v>27</v>
      </c>
      <c r="B88" s="4"/>
      <c r="C88" s="424"/>
      <c r="D88" s="295"/>
      <c r="E88" s="292"/>
      <c r="F88" s="292"/>
      <c r="G88" s="392"/>
      <c r="H88" s="366"/>
      <c r="I88" s="296"/>
      <c r="J88" s="292"/>
      <c r="K88" s="294"/>
      <c r="L88" s="393"/>
      <c r="M88" s="295"/>
      <c r="N88" s="292"/>
      <c r="O88" s="292"/>
      <c r="P88" s="392"/>
      <c r="Q88" s="366"/>
      <c r="R88" s="296"/>
      <c r="S88" s="292"/>
      <c r="T88" s="294"/>
      <c r="U88" s="393"/>
    </row>
    <row r="89" spans="1:21" ht="15">
      <c r="A89" s="11" t="s">
        <v>263</v>
      </c>
      <c r="B89" s="1" t="s">
        <v>94</v>
      </c>
      <c r="C89" s="19" t="s">
        <v>357</v>
      </c>
      <c r="D89" s="295">
        <v>17307</v>
      </c>
      <c r="E89" s="296">
        <v>0</v>
      </c>
      <c r="F89" s="296">
        <v>0</v>
      </c>
      <c r="G89" s="395">
        <v>17307</v>
      </c>
      <c r="H89" s="366">
        <v>950</v>
      </c>
      <c r="I89" s="296">
        <v>0</v>
      </c>
      <c r="J89" s="296">
        <v>0</v>
      </c>
      <c r="K89" s="303">
        <v>950</v>
      </c>
      <c r="L89" s="396">
        <v>18257</v>
      </c>
      <c r="M89" s="295">
        <v>23318</v>
      </c>
      <c r="N89" s="296">
        <v>0</v>
      </c>
      <c r="O89" s="296">
        <v>0</v>
      </c>
      <c r="P89" s="395">
        <v>23318</v>
      </c>
      <c r="Q89" s="366">
        <v>9590</v>
      </c>
      <c r="R89" s="296">
        <v>0</v>
      </c>
      <c r="S89" s="296">
        <v>0</v>
      </c>
      <c r="T89" s="303">
        <v>9590</v>
      </c>
      <c r="U89" s="396">
        <v>32908</v>
      </c>
    </row>
    <row r="90" spans="1:21" ht="15">
      <c r="A90" s="11" t="s">
        <v>264</v>
      </c>
      <c r="B90" s="1" t="s">
        <v>95</v>
      </c>
      <c r="C90" s="19" t="s">
        <v>358</v>
      </c>
      <c r="D90" s="295">
        <v>143156</v>
      </c>
      <c r="E90" s="296">
        <v>6303</v>
      </c>
      <c r="F90" s="296">
        <v>0</v>
      </c>
      <c r="G90" s="395">
        <v>149459</v>
      </c>
      <c r="H90" s="366">
        <v>0</v>
      </c>
      <c r="I90" s="296">
        <v>0</v>
      </c>
      <c r="J90" s="296">
        <v>0</v>
      </c>
      <c r="K90" s="303">
        <v>0</v>
      </c>
      <c r="L90" s="396">
        <v>149459</v>
      </c>
      <c r="M90" s="295">
        <v>232775</v>
      </c>
      <c r="N90" s="296">
        <v>6303</v>
      </c>
      <c r="O90" s="296">
        <v>0</v>
      </c>
      <c r="P90" s="395">
        <v>239078</v>
      </c>
      <c r="Q90" s="366">
        <v>0</v>
      </c>
      <c r="R90" s="296">
        <v>0</v>
      </c>
      <c r="S90" s="296">
        <v>0</v>
      </c>
      <c r="T90" s="303">
        <v>0</v>
      </c>
      <c r="U90" s="396">
        <v>239078</v>
      </c>
    </row>
    <row r="91" spans="1:21" ht="15">
      <c r="A91" s="11" t="s">
        <v>265</v>
      </c>
      <c r="B91" s="1" t="s">
        <v>96</v>
      </c>
      <c r="C91" s="19" t="s">
        <v>359</v>
      </c>
      <c r="D91" s="295">
        <v>0</v>
      </c>
      <c r="E91" s="296">
        <v>3937</v>
      </c>
      <c r="F91" s="296">
        <v>0</v>
      </c>
      <c r="G91" s="395">
        <v>3937</v>
      </c>
      <c r="H91" s="366">
        <v>33781</v>
      </c>
      <c r="I91" s="296">
        <v>0</v>
      </c>
      <c r="J91" s="296">
        <v>0</v>
      </c>
      <c r="K91" s="303">
        <v>33781</v>
      </c>
      <c r="L91" s="396">
        <v>37718</v>
      </c>
      <c r="M91" s="295">
        <v>8289</v>
      </c>
      <c r="N91" s="296">
        <v>3937</v>
      </c>
      <c r="O91" s="296">
        <v>0</v>
      </c>
      <c r="P91" s="395">
        <v>12226</v>
      </c>
      <c r="Q91" s="366">
        <v>26445</v>
      </c>
      <c r="R91" s="296">
        <v>0</v>
      </c>
      <c r="S91" s="296">
        <v>0</v>
      </c>
      <c r="T91" s="303">
        <v>26445</v>
      </c>
      <c r="U91" s="396">
        <v>38671</v>
      </c>
    </row>
    <row r="92" spans="1:21" ht="15">
      <c r="A92" s="11" t="s">
        <v>266</v>
      </c>
      <c r="B92" s="1" t="s">
        <v>97</v>
      </c>
      <c r="C92" s="19" t="s">
        <v>360</v>
      </c>
      <c r="D92" s="295">
        <v>12270</v>
      </c>
      <c r="E92" s="296">
        <v>500</v>
      </c>
      <c r="F92" s="296">
        <v>0</v>
      </c>
      <c r="G92" s="395">
        <v>12770</v>
      </c>
      <c r="H92" s="366">
        <v>30644</v>
      </c>
      <c r="I92" s="296">
        <v>0</v>
      </c>
      <c r="J92" s="296">
        <v>0</v>
      </c>
      <c r="K92" s="303">
        <v>30644</v>
      </c>
      <c r="L92" s="396">
        <v>43414</v>
      </c>
      <c r="M92" s="295">
        <v>33816</v>
      </c>
      <c r="N92" s="296">
        <v>7745</v>
      </c>
      <c r="O92" s="296">
        <v>0</v>
      </c>
      <c r="P92" s="395">
        <v>41561</v>
      </c>
      <c r="Q92" s="366">
        <v>28584</v>
      </c>
      <c r="R92" s="296">
        <v>0</v>
      </c>
      <c r="S92" s="296">
        <v>0</v>
      </c>
      <c r="T92" s="303">
        <v>28584</v>
      </c>
      <c r="U92" s="396">
        <v>70145</v>
      </c>
    </row>
    <row r="93" spans="1:21" ht="15">
      <c r="A93" s="11" t="s">
        <v>267</v>
      </c>
      <c r="B93" s="1" t="s">
        <v>98</v>
      </c>
      <c r="C93" s="19" t="s">
        <v>361</v>
      </c>
      <c r="D93" s="295">
        <v>0</v>
      </c>
      <c r="E93" s="296">
        <v>0</v>
      </c>
      <c r="F93" s="296">
        <v>0</v>
      </c>
      <c r="G93" s="395">
        <v>0</v>
      </c>
      <c r="H93" s="366">
        <v>0</v>
      </c>
      <c r="I93" s="296">
        <v>0</v>
      </c>
      <c r="J93" s="296">
        <v>0</v>
      </c>
      <c r="K93" s="303">
        <v>0</v>
      </c>
      <c r="L93" s="396">
        <v>0</v>
      </c>
      <c r="M93" s="295">
        <v>0</v>
      </c>
      <c r="N93" s="296">
        <v>0</v>
      </c>
      <c r="O93" s="296">
        <v>0</v>
      </c>
      <c r="P93" s="395">
        <v>0</v>
      </c>
      <c r="Q93" s="366">
        <v>0</v>
      </c>
      <c r="R93" s="296">
        <v>0</v>
      </c>
      <c r="S93" s="296">
        <v>0</v>
      </c>
      <c r="T93" s="303">
        <v>0</v>
      </c>
      <c r="U93" s="396">
        <v>0</v>
      </c>
    </row>
    <row r="94" spans="1:21" ht="15">
      <c r="A94" s="11" t="s">
        <v>268</v>
      </c>
      <c r="B94" s="1" t="s">
        <v>99</v>
      </c>
      <c r="C94" s="19" t="s">
        <v>522</v>
      </c>
      <c r="D94" s="295">
        <v>0</v>
      </c>
      <c r="E94" s="296">
        <v>0</v>
      </c>
      <c r="F94" s="296">
        <v>0</v>
      </c>
      <c r="G94" s="395">
        <v>0</v>
      </c>
      <c r="H94" s="366">
        <v>0</v>
      </c>
      <c r="I94" s="296">
        <v>0</v>
      </c>
      <c r="J94" s="296">
        <v>0</v>
      </c>
      <c r="K94" s="303">
        <v>0</v>
      </c>
      <c r="L94" s="396">
        <v>0</v>
      </c>
      <c r="M94" s="295">
        <v>0</v>
      </c>
      <c r="N94" s="296">
        <v>0</v>
      </c>
      <c r="O94" s="296">
        <v>0</v>
      </c>
      <c r="P94" s="395">
        <v>0</v>
      </c>
      <c r="Q94" s="366">
        <v>0</v>
      </c>
      <c r="R94" s="296">
        <v>0</v>
      </c>
      <c r="S94" s="296">
        <v>0</v>
      </c>
      <c r="T94" s="303">
        <v>0</v>
      </c>
      <c r="U94" s="396">
        <v>0</v>
      </c>
    </row>
    <row r="95" spans="1:21" ht="15.75" thickBot="1">
      <c r="A95" s="12" t="s">
        <v>269</v>
      </c>
      <c r="B95" s="3" t="s">
        <v>100</v>
      </c>
      <c r="C95" s="20" t="s">
        <v>523</v>
      </c>
      <c r="D95" s="295">
        <v>36622</v>
      </c>
      <c r="E95" s="296">
        <v>2445</v>
      </c>
      <c r="F95" s="311">
        <v>0</v>
      </c>
      <c r="G95" s="403">
        <v>39067</v>
      </c>
      <c r="H95" s="366">
        <v>17652</v>
      </c>
      <c r="I95" s="296">
        <v>0</v>
      </c>
      <c r="J95" s="311">
        <v>0</v>
      </c>
      <c r="K95" s="404">
        <v>17652</v>
      </c>
      <c r="L95" s="398">
        <v>56719</v>
      </c>
      <c r="M95" s="295">
        <v>63792</v>
      </c>
      <c r="N95" s="296">
        <v>4400</v>
      </c>
      <c r="O95" s="296">
        <v>0</v>
      </c>
      <c r="P95" s="395">
        <v>68192</v>
      </c>
      <c r="Q95" s="366">
        <v>17449</v>
      </c>
      <c r="R95" s="296">
        <v>0</v>
      </c>
      <c r="S95" s="296">
        <v>0</v>
      </c>
      <c r="T95" s="404">
        <v>17449</v>
      </c>
      <c r="U95" s="398">
        <v>85641</v>
      </c>
    </row>
    <row r="96" spans="1:21" ht="15.75" thickBot="1">
      <c r="A96" s="255" t="s">
        <v>270</v>
      </c>
      <c r="B96" s="256"/>
      <c r="C96" s="257" t="s">
        <v>303</v>
      </c>
      <c r="D96" s="306">
        <v>209355</v>
      </c>
      <c r="E96" s="307">
        <v>13185</v>
      </c>
      <c r="F96" s="307">
        <v>0</v>
      </c>
      <c r="G96" s="308">
        <v>222540</v>
      </c>
      <c r="H96" s="307">
        <v>83027</v>
      </c>
      <c r="I96" s="307">
        <v>0</v>
      </c>
      <c r="J96" s="307">
        <v>0</v>
      </c>
      <c r="K96" s="308">
        <v>83027</v>
      </c>
      <c r="L96" s="399">
        <v>305567</v>
      </c>
      <c r="M96" s="306">
        <v>361990</v>
      </c>
      <c r="N96" s="307">
        <v>22385</v>
      </c>
      <c r="O96" s="307">
        <v>0</v>
      </c>
      <c r="P96" s="308">
        <v>384375</v>
      </c>
      <c r="Q96" s="307">
        <v>82068</v>
      </c>
      <c r="R96" s="307">
        <v>0</v>
      </c>
      <c r="S96" s="307">
        <v>0</v>
      </c>
      <c r="T96" s="308">
        <v>82068</v>
      </c>
      <c r="U96" s="399">
        <v>466443</v>
      </c>
    </row>
    <row r="97" spans="1:21" ht="18" customHeight="1">
      <c r="A97" s="13" t="s">
        <v>0</v>
      </c>
      <c r="B97" s="4"/>
      <c r="C97" s="424"/>
      <c r="D97" s="295"/>
      <c r="E97" s="292"/>
      <c r="F97" s="292"/>
      <c r="G97" s="392"/>
      <c r="H97" s="366"/>
      <c r="I97" s="296"/>
      <c r="J97" s="292"/>
      <c r="K97" s="294"/>
      <c r="L97" s="393"/>
      <c r="M97" s="295"/>
      <c r="N97" s="292"/>
      <c r="O97" s="292"/>
      <c r="P97" s="392"/>
      <c r="Q97" s="366"/>
      <c r="R97" s="296"/>
      <c r="S97" s="292"/>
      <c r="T97" s="294"/>
      <c r="U97" s="393"/>
    </row>
    <row r="98" spans="1:21" ht="15">
      <c r="A98" s="11" t="s">
        <v>272</v>
      </c>
      <c r="B98" s="1" t="s">
        <v>101</v>
      </c>
      <c r="C98" s="19" t="s">
        <v>362</v>
      </c>
      <c r="D98" s="295">
        <v>438180</v>
      </c>
      <c r="E98" s="296">
        <v>0</v>
      </c>
      <c r="F98" s="296">
        <v>0</v>
      </c>
      <c r="G98" s="395">
        <v>438180</v>
      </c>
      <c r="H98" s="366">
        <v>22700</v>
      </c>
      <c r="I98" s="296">
        <v>0</v>
      </c>
      <c r="J98" s="296">
        <v>0</v>
      </c>
      <c r="K98" s="303">
        <v>22700</v>
      </c>
      <c r="L98" s="396">
        <v>460880</v>
      </c>
      <c r="M98" s="295">
        <v>853226</v>
      </c>
      <c r="N98" s="296">
        <v>0</v>
      </c>
      <c r="O98" s="296">
        <v>0</v>
      </c>
      <c r="P98" s="395">
        <v>853226</v>
      </c>
      <c r="Q98" s="366">
        <v>20212</v>
      </c>
      <c r="R98" s="296">
        <v>0</v>
      </c>
      <c r="S98" s="296">
        <v>0</v>
      </c>
      <c r="T98" s="303">
        <v>20212</v>
      </c>
      <c r="U98" s="396">
        <v>873438</v>
      </c>
    </row>
    <row r="99" spans="1:21" ht="15">
      <c r="A99" s="11" t="s">
        <v>273</v>
      </c>
      <c r="B99" s="1" t="s">
        <v>102</v>
      </c>
      <c r="C99" s="19" t="s">
        <v>363</v>
      </c>
      <c r="D99" s="295">
        <v>0</v>
      </c>
      <c r="E99" s="296">
        <v>0</v>
      </c>
      <c r="F99" s="296">
        <v>0</v>
      </c>
      <c r="G99" s="395">
        <v>0</v>
      </c>
      <c r="H99" s="366">
        <v>0</v>
      </c>
      <c r="I99" s="296">
        <v>0</v>
      </c>
      <c r="J99" s="296">
        <v>0</v>
      </c>
      <c r="K99" s="303">
        <v>0</v>
      </c>
      <c r="L99" s="396">
        <v>0</v>
      </c>
      <c r="M99" s="295">
        <v>0</v>
      </c>
      <c r="N99" s="296">
        <v>0</v>
      </c>
      <c r="O99" s="296">
        <v>0</v>
      </c>
      <c r="P99" s="395">
        <v>0</v>
      </c>
      <c r="Q99" s="366">
        <v>0</v>
      </c>
      <c r="R99" s="296">
        <v>0</v>
      </c>
      <c r="S99" s="296">
        <v>0</v>
      </c>
      <c r="T99" s="303">
        <v>0</v>
      </c>
      <c r="U99" s="396">
        <v>0</v>
      </c>
    </row>
    <row r="100" spans="1:21" ht="15">
      <c r="A100" s="11" t="s">
        <v>274</v>
      </c>
      <c r="B100" s="1" t="s">
        <v>103</v>
      </c>
      <c r="C100" s="19" t="s">
        <v>364</v>
      </c>
      <c r="D100" s="295">
        <v>0</v>
      </c>
      <c r="E100" s="296">
        <v>0</v>
      </c>
      <c r="F100" s="296">
        <v>0</v>
      </c>
      <c r="G100" s="395">
        <v>0</v>
      </c>
      <c r="H100" s="366">
        <v>0</v>
      </c>
      <c r="I100" s="296">
        <v>0</v>
      </c>
      <c r="J100" s="296">
        <v>0</v>
      </c>
      <c r="K100" s="303">
        <v>0</v>
      </c>
      <c r="L100" s="396">
        <v>0</v>
      </c>
      <c r="M100" s="295">
        <v>1936</v>
      </c>
      <c r="N100" s="296">
        <v>226</v>
      </c>
      <c r="O100" s="296">
        <v>0</v>
      </c>
      <c r="P100" s="395">
        <v>2162</v>
      </c>
      <c r="Q100" s="366">
        <v>0</v>
      </c>
      <c r="R100" s="296">
        <v>0</v>
      </c>
      <c r="S100" s="296">
        <v>0</v>
      </c>
      <c r="T100" s="303">
        <v>0</v>
      </c>
      <c r="U100" s="396">
        <v>2162</v>
      </c>
    </row>
    <row r="101" spans="1:21" ht="15.75" thickBot="1">
      <c r="A101" s="12" t="s">
        <v>275</v>
      </c>
      <c r="B101" s="3" t="s">
        <v>104</v>
      </c>
      <c r="C101" s="20" t="s">
        <v>524</v>
      </c>
      <c r="D101" s="295">
        <v>116419</v>
      </c>
      <c r="E101" s="296">
        <v>0</v>
      </c>
      <c r="F101" s="311">
        <v>0</v>
      </c>
      <c r="G101" s="403">
        <v>116419</v>
      </c>
      <c r="H101" s="366">
        <v>6129</v>
      </c>
      <c r="I101" s="296">
        <v>0</v>
      </c>
      <c r="J101" s="311">
        <v>0</v>
      </c>
      <c r="K101" s="404">
        <v>6129</v>
      </c>
      <c r="L101" s="398">
        <v>122548</v>
      </c>
      <c r="M101" s="295">
        <v>229001</v>
      </c>
      <c r="N101" s="296">
        <v>60</v>
      </c>
      <c r="O101" s="296">
        <v>0</v>
      </c>
      <c r="P101" s="395">
        <v>229061</v>
      </c>
      <c r="Q101" s="366">
        <v>5457</v>
      </c>
      <c r="R101" s="296">
        <v>0</v>
      </c>
      <c r="S101" s="296">
        <v>0</v>
      </c>
      <c r="T101" s="404">
        <v>5457</v>
      </c>
      <c r="U101" s="398">
        <v>234518</v>
      </c>
    </row>
    <row r="102" spans="1:21" ht="15.75" thickBot="1">
      <c r="A102" s="255" t="s">
        <v>276</v>
      </c>
      <c r="B102" s="256"/>
      <c r="C102" s="257" t="s">
        <v>304</v>
      </c>
      <c r="D102" s="306">
        <v>554599</v>
      </c>
      <c r="E102" s="307">
        <v>0</v>
      </c>
      <c r="F102" s="307">
        <v>0</v>
      </c>
      <c r="G102" s="308">
        <v>554599</v>
      </c>
      <c r="H102" s="307">
        <v>28829</v>
      </c>
      <c r="I102" s="307">
        <v>0</v>
      </c>
      <c r="J102" s="307">
        <v>0</v>
      </c>
      <c r="K102" s="308">
        <v>28829</v>
      </c>
      <c r="L102" s="399">
        <v>583428</v>
      </c>
      <c r="M102" s="306">
        <v>1084163</v>
      </c>
      <c r="N102" s="307">
        <v>286</v>
      </c>
      <c r="O102" s="307">
        <v>0</v>
      </c>
      <c r="P102" s="308">
        <v>1084449</v>
      </c>
      <c r="Q102" s="307">
        <v>25669</v>
      </c>
      <c r="R102" s="307">
        <v>0</v>
      </c>
      <c r="S102" s="307">
        <v>0</v>
      </c>
      <c r="T102" s="308">
        <v>25669</v>
      </c>
      <c r="U102" s="399">
        <v>1110118</v>
      </c>
    </row>
    <row r="103" spans="1:21" ht="18" customHeight="1">
      <c r="A103" s="13" t="s">
        <v>1</v>
      </c>
      <c r="B103" s="4"/>
      <c r="C103" s="424"/>
      <c r="D103" s="295"/>
      <c r="E103" s="292"/>
      <c r="F103" s="292"/>
      <c r="G103" s="392"/>
      <c r="H103" s="366"/>
      <c r="I103" s="296"/>
      <c r="J103" s="292"/>
      <c r="K103" s="294"/>
      <c r="L103" s="393"/>
      <c r="M103" s="295"/>
      <c r="N103" s="292"/>
      <c r="O103" s="292"/>
      <c r="P103" s="392"/>
      <c r="Q103" s="366"/>
      <c r="R103" s="296"/>
      <c r="S103" s="292"/>
      <c r="T103" s="294"/>
      <c r="U103" s="393"/>
    </row>
    <row r="104" spans="1:21" ht="15">
      <c r="A104" s="11" t="s">
        <v>271</v>
      </c>
      <c r="B104" s="1" t="s">
        <v>105</v>
      </c>
      <c r="C104" s="19" t="s">
        <v>525</v>
      </c>
      <c r="D104" s="295">
        <v>0</v>
      </c>
      <c r="E104" s="296">
        <v>0</v>
      </c>
      <c r="F104" s="296">
        <v>0</v>
      </c>
      <c r="G104" s="395">
        <v>0</v>
      </c>
      <c r="H104" s="366">
        <v>0</v>
      </c>
      <c r="I104" s="296">
        <v>0</v>
      </c>
      <c r="J104" s="296">
        <v>0</v>
      </c>
      <c r="K104" s="303">
        <v>0</v>
      </c>
      <c r="L104" s="396">
        <v>0</v>
      </c>
      <c r="M104" s="295">
        <v>0</v>
      </c>
      <c r="N104" s="296">
        <v>0</v>
      </c>
      <c r="O104" s="296">
        <v>0</v>
      </c>
      <c r="P104" s="395">
        <v>0</v>
      </c>
      <c r="Q104" s="366">
        <v>0</v>
      </c>
      <c r="R104" s="296">
        <v>0</v>
      </c>
      <c r="S104" s="296">
        <v>0</v>
      </c>
      <c r="T104" s="303">
        <v>0</v>
      </c>
      <c r="U104" s="396">
        <v>0</v>
      </c>
    </row>
    <row r="105" spans="1:21" ht="15" customHeight="1">
      <c r="A105" s="11" t="s">
        <v>277</v>
      </c>
      <c r="B105" s="1" t="s">
        <v>106</v>
      </c>
      <c r="C105" s="19" t="s">
        <v>526</v>
      </c>
      <c r="D105" s="295">
        <v>0</v>
      </c>
      <c r="E105" s="296">
        <v>0</v>
      </c>
      <c r="F105" s="296">
        <v>0</v>
      </c>
      <c r="G105" s="395">
        <v>0</v>
      </c>
      <c r="H105" s="366">
        <v>0</v>
      </c>
      <c r="I105" s="296">
        <v>0</v>
      </c>
      <c r="J105" s="296">
        <v>0</v>
      </c>
      <c r="K105" s="303">
        <v>0</v>
      </c>
      <c r="L105" s="396">
        <v>0</v>
      </c>
      <c r="M105" s="295">
        <v>0</v>
      </c>
      <c r="N105" s="296">
        <v>0</v>
      </c>
      <c r="O105" s="296">
        <v>0</v>
      </c>
      <c r="P105" s="395">
        <v>0</v>
      </c>
      <c r="Q105" s="366">
        <v>0</v>
      </c>
      <c r="R105" s="296">
        <v>0</v>
      </c>
      <c r="S105" s="296">
        <v>0</v>
      </c>
      <c r="T105" s="303">
        <v>0</v>
      </c>
      <c r="U105" s="396">
        <v>0</v>
      </c>
    </row>
    <row r="106" spans="1:21" ht="15">
      <c r="A106" s="11" t="s">
        <v>278</v>
      </c>
      <c r="B106" s="1" t="s">
        <v>107</v>
      </c>
      <c r="C106" s="19" t="s">
        <v>527</v>
      </c>
      <c r="D106" s="295">
        <v>0</v>
      </c>
      <c r="E106" s="296">
        <v>0</v>
      </c>
      <c r="F106" s="296">
        <v>0</v>
      </c>
      <c r="G106" s="395">
        <v>0</v>
      </c>
      <c r="H106" s="366">
        <v>0</v>
      </c>
      <c r="I106" s="296">
        <v>0</v>
      </c>
      <c r="J106" s="296">
        <v>0</v>
      </c>
      <c r="K106" s="303">
        <v>0</v>
      </c>
      <c r="L106" s="396">
        <v>0</v>
      </c>
      <c r="M106" s="295">
        <v>0</v>
      </c>
      <c r="N106" s="296">
        <v>0</v>
      </c>
      <c r="O106" s="296">
        <v>0</v>
      </c>
      <c r="P106" s="395">
        <v>0</v>
      </c>
      <c r="Q106" s="366">
        <v>0</v>
      </c>
      <c r="R106" s="296">
        <v>0</v>
      </c>
      <c r="S106" s="296">
        <v>0</v>
      </c>
      <c r="T106" s="303">
        <v>0</v>
      </c>
      <c r="U106" s="396">
        <v>0</v>
      </c>
    </row>
    <row r="107" spans="1:21" ht="15">
      <c r="A107" s="11" t="s">
        <v>279</v>
      </c>
      <c r="B107" s="1" t="s">
        <v>108</v>
      </c>
      <c r="C107" s="19" t="s">
        <v>528</v>
      </c>
      <c r="D107" s="295">
        <v>60306</v>
      </c>
      <c r="E107" s="296">
        <v>0</v>
      </c>
      <c r="F107" s="296">
        <v>0</v>
      </c>
      <c r="G107" s="395">
        <v>60306</v>
      </c>
      <c r="H107" s="366">
        <v>0</v>
      </c>
      <c r="I107" s="296">
        <v>0</v>
      </c>
      <c r="J107" s="296">
        <v>0</v>
      </c>
      <c r="K107" s="303">
        <v>0</v>
      </c>
      <c r="L107" s="396">
        <v>60306</v>
      </c>
      <c r="M107" s="295">
        <v>417525</v>
      </c>
      <c r="N107" s="296">
        <v>0</v>
      </c>
      <c r="O107" s="296">
        <v>0</v>
      </c>
      <c r="P107" s="395">
        <v>417525</v>
      </c>
      <c r="Q107" s="366">
        <v>0</v>
      </c>
      <c r="R107" s="296">
        <v>0</v>
      </c>
      <c r="S107" s="296">
        <v>0</v>
      </c>
      <c r="T107" s="303">
        <v>0</v>
      </c>
      <c r="U107" s="396">
        <v>417525</v>
      </c>
    </row>
    <row r="108" spans="1:21" ht="15">
      <c r="A108" s="11" t="s">
        <v>280</v>
      </c>
      <c r="B108" s="1" t="s">
        <v>109</v>
      </c>
      <c r="C108" s="19" t="s">
        <v>529</v>
      </c>
      <c r="D108" s="295">
        <v>0</v>
      </c>
      <c r="E108" s="296">
        <v>0</v>
      </c>
      <c r="F108" s="296">
        <v>0</v>
      </c>
      <c r="G108" s="395">
        <v>0</v>
      </c>
      <c r="H108" s="366">
        <v>0</v>
      </c>
      <c r="I108" s="296">
        <v>0</v>
      </c>
      <c r="J108" s="296">
        <v>0</v>
      </c>
      <c r="K108" s="303">
        <v>0</v>
      </c>
      <c r="L108" s="396">
        <v>0</v>
      </c>
      <c r="M108" s="295">
        <v>0</v>
      </c>
      <c r="N108" s="296">
        <v>0</v>
      </c>
      <c r="O108" s="296">
        <v>0</v>
      </c>
      <c r="P108" s="395">
        <v>0</v>
      </c>
      <c r="Q108" s="366">
        <v>0</v>
      </c>
      <c r="R108" s="296">
        <v>0</v>
      </c>
      <c r="S108" s="296">
        <v>0</v>
      </c>
      <c r="T108" s="303">
        <v>0</v>
      </c>
      <c r="U108" s="396">
        <v>0</v>
      </c>
    </row>
    <row r="109" spans="1:21" ht="15" customHeight="1">
      <c r="A109" s="11" t="s">
        <v>281</v>
      </c>
      <c r="B109" s="1" t="s">
        <v>110</v>
      </c>
      <c r="C109" s="19" t="s">
        <v>530</v>
      </c>
      <c r="D109" s="295">
        <v>5000</v>
      </c>
      <c r="E109" s="296">
        <v>7000</v>
      </c>
      <c r="F109" s="296">
        <v>0</v>
      </c>
      <c r="G109" s="395">
        <v>12000</v>
      </c>
      <c r="H109" s="366">
        <v>0</v>
      </c>
      <c r="I109" s="296">
        <v>0</v>
      </c>
      <c r="J109" s="296">
        <v>0</v>
      </c>
      <c r="K109" s="303">
        <v>0</v>
      </c>
      <c r="L109" s="396">
        <v>12000</v>
      </c>
      <c r="M109" s="295">
        <v>5200</v>
      </c>
      <c r="N109" s="296">
        <v>19000</v>
      </c>
      <c r="O109" s="296">
        <v>0</v>
      </c>
      <c r="P109" s="395">
        <v>24200</v>
      </c>
      <c r="Q109" s="366">
        <v>0</v>
      </c>
      <c r="R109" s="296">
        <v>0</v>
      </c>
      <c r="S109" s="296">
        <v>0</v>
      </c>
      <c r="T109" s="303">
        <v>0</v>
      </c>
      <c r="U109" s="396">
        <v>24200</v>
      </c>
    </row>
    <row r="110" spans="1:21" ht="15">
      <c r="A110" s="11" t="s">
        <v>282</v>
      </c>
      <c r="B110" s="1" t="s">
        <v>111</v>
      </c>
      <c r="C110" s="19" t="s">
        <v>365</v>
      </c>
      <c r="D110" s="295">
        <v>0</v>
      </c>
      <c r="E110" s="296">
        <v>0</v>
      </c>
      <c r="F110" s="296">
        <v>0</v>
      </c>
      <c r="G110" s="395">
        <v>0</v>
      </c>
      <c r="H110" s="366">
        <v>0</v>
      </c>
      <c r="I110" s="296">
        <v>0</v>
      </c>
      <c r="J110" s="296">
        <v>0</v>
      </c>
      <c r="K110" s="303">
        <v>0</v>
      </c>
      <c r="L110" s="396">
        <v>0</v>
      </c>
      <c r="M110" s="295">
        <v>0</v>
      </c>
      <c r="N110" s="296">
        <v>0</v>
      </c>
      <c r="O110" s="296">
        <v>0</v>
      </c>
      <c r="P110" s="395">
        <v>0</v>
      </c>
      <c r="Q110" s="366">
        <v>0</v>
      </c>
      <c r="R110" s="296">
        <v>0</v>
      </c>
      <c r="S110" s="296">
        <v>0</v>
      </c>
      <c r="T110" s="303">
        <v>0</v>
      </c>
      <c r="U110" s="396">
        <v>0</v>
      </c>
    </row>
    <row r="111" spans="1:21" ht="15">
      <c r="A111" s="11" t="s">
        <v>283</v>
      </c>
      <c r="B111" s="1" t="s">
        <v>112</v>
      </c>
      <c r="C111" s="19" t="s">
        <v>999</v>
      </c>
      <c r="D111" s="295">
        <v>0</v>
      </c>
      <c r="E111" s="296">
        <v>0</v>
      </c>
      <c r="F111" s="296">
        <v>0</v>
      </c>
      <c r="G111" s="395">
        <v>0</v>
      </c>
      <c r="H111" s="366">
        <v>0</v>
      </c>
      <c r="I111" s="296">
        <v>0</v>
      </c>
      <c r="J111" s="296">
        <v>0</v>
      </c>
      <c r="K111" s="303">
        <v>0</v>
      </c>
      <c r="L111" s="396">
        <v>0</v>
      </c>
      <c r="M111" s="295">
        <v>0</v>
      </c>
      <c r="N111" s="296">
        <v>0</v>
      </c>
      <c r="O111" s="296">
        <v>0</v>
      </c>
      <c r="P111" s="395">
        <v>0</v>
      </c>
      <c r="Q111" s="366">
        <v>0</v>
      </c>
      <c r="R111" s="296">
        <v>0</v>
      </c>
      <c r="S111" s="296">
        <v>0</v>
      </c>
      <c r="T111" s="303">
        <v>0</v>
      </c>
      <c r="U111" s="396">
        <v>0</v>
      </c>
    </row>
    <row r="112" spans="1:21" ht="15.75" thickBot="1">
      <c r="A112" s="11" t="s">
        <v>1000</v>
      </c>
      <c r="B112" s="1" t="s">
        <v>1001</v>
      </c>
      <c r="C112" s="19" t="s">
        <v>531</v>
      </c>
      <c r="D112" s="295">
        <v>45892</v>
      </c>
      <c r="E112" s="296">
        <v>0</v>
      </c>
      <c r="F112" s="296">
        <v>0</v>
      </c>
      <c r="G112" s="395">
        <v>45892</v>
      </c>
      <c r="H112" s="366">
        <v>0</v>
      </c>
      <c r="I112" s="296">
        <v>0</v>
      </c>
      <c r="J112" s="296">
        <v>0</v>
      </c>
      <c r="K112" s="303">
        <v>0</v>
      </c>
      <c r="L112" s="396">
        <v>45892</v>
      </c>
      <c r="M112" s="295">
        <v>25160</v>
      </c>
      <c r="N112" s="296">
        <v>20000</v>
      </c>
      <c r="O112" s="296">
        <v>0</v>
      </c>
      <c r="P112" s="395">
        <v>45160</v>
      </c>
      <c r="Q112" s="366">
        <v>0</v>
      </c>
      <c r="R112" s="296">
        <v>0</v>
      </c>
      <c r="S112" s="296">
        <v>0</v>
      </c>
      <c r="T112" s="303">
        <v>0</v>
      </c>
      <c r="U112" s="396">
        <v>45160</v>
      </c>
    </row>
    <row r="113" spans="1:21" ht="15.75" thickBot="1">
      <c r="A113" s="255" t="s">
        <v>284</v>
      </c>
      <c r="B113" s="256"/>
      <c r="C113" s="257" t="s">
        <v>934</v>
      </c>
      <c r="D113" s="306">
        <v>111198</v>
      </c>
      <c r="E113" s="307">
        <v>7000</v>
      </c>
      <c r="F113" s="307">
        <v>0</v>
      </c>
      <c r="G113" s="308">
        <v>118198</v>
      </c>
      <c r="H113" s="307">
        <v>0</v>
      </c>
      <c r="I113" s="307">
        <v>0</v>
      </c>
      <c r="J113" s="307">
        <v>0</v>
      </c>
      <c r="K113" s="308">
        <v>0</v>
      </c>
      <c r="L113" s="399">
        <v>118198</v>
      </c>
      <c r="M113" s="306">
        <v>447885</v>
      </c>
      <c r="N113" s="307">
        <v>39000</v>
      </c>
      <c r="O113" s="307">
        <v>0</v>
      </c>
      <c r="P113" s="308">
        <v>486885</v>
      </c>
      <c r="Q113" s="307">
        <v>0</v>
      </c>
      <c r="R113" s="307">
        <v>0</v>
      </c>
      <c r="S113" s="307">
        <v>0</v>
      </c>
      <c r="T113" s="308">
        <v>0</v>
      </c>
      <c r="U113" s="399">
        <v>486885</v>
      </c>
    </row>
    <row r="114" spans="1:21" ht="18" customHeight="1" thickBot="1">
      <c r="A114" s="274"/>
      <c r="B114" s="275"/>
      <c r="C114" s="425" t="s">
        <v>285</v>
      </c>
      <c r="D114" s="324">
        <v>2891431</v>
      </c>
      <c r="E114" s="313">
        <v>663560</v>
      </c>
      <c r="F114" s="313">
        <v>0</v>
      </c>
      <c r="G114" s="314">
        <v>3554991</v>
      </c>
      <c r="H114" s="313">
        <v>1361236</v>
      </c>
      <c r="I114" s="313">
        <v>8243</v>
      </c>
      <c r="J114" s="313">
        <v>265348</v>
      </c>
      <c r="K114" s="314">
        <v>1634827</v>
      </c>
      <c r="L114" s="419">
        <v>5189818</v>
      </c>
      <c r="M114" s="324">
        <v>4368683</v>
      </c>
      <c r="N114" s="313">
        <v>739005</v>
      </c>
      <c r="O114" s="313">
        <v>0</v>
      </c>
      <c r="P114" s="314">
        <v>5107688</v>
      </c>
      <c r="Q114" s="313">
        <v>1390249</v>
      </c>
      <c r="R114" s="313">
        <v>8275</v>
      </c>
      <c r="S114" s="313">
        <v>269895</v>
      </c>
      <c r="T114" s="314">
        <v>1668419</v>
      </c>
      <c r="U114" s="419">
        <v>6776107</v>
      </c>
    </row>
    <row r="115" spans="1:21" ht="21" customHeight="1">
      <c r="A115" s="13" t="s">
        <v>2</v>
      </c>
      <c r="B115" s="4"/>
      <c r="C115" s="424"/>
      <c r="D115" s="295"/>
      <c r="E115" s="292"/>
      <c r="F115" s="292"/>
      <c r="G115" s="392"/>
      <c r="H115" s="366"/>
      <c r="I115" s="296"/>
      <c r="J115" s="292"/>
      <c r="K115" s="294"/>
      <c r="L115" s="393"/>
      <c r="M115" s="295"/>
      <c r="N115" s="292"/>
      <c r="O115" s="292"/>
      <c r="P115" s="392"/>
      <c r="Q115" s="366"/>
      <c r="R115" s="296"/>
      <c r="S115" s="292"/>
      <c r="T115" s="294"/>
      <c r="U115" s="393"/>
    </row>
    <row r="116" spans="1:21" ht="15">
      <c r="A116" s="11" t="s">
        <v>286</v>
      </c>
      <c r="B116" s="1" t="s">
        <v>193</v>
      </c>
      <c r="C116" s="456" t="s">
        <v>1002</v>
      </c>
      <c r="D116" s="295">
        <v>0</v>
      </c>
      <c r="E116" s="296">
        <v>0</v>
      </c>
      <c r="F116" s="296">
        <v>0</v>
      </c>
      <c r="G116" s="395">
        <v>0</v>
      </c>
      <c r="H116" s="366">
        <v>0</v>
      </c>
      <c r="I116" s="296">
        <v>0</v>
      </c>
      <c r="J116" s="296">
        <v>0</v>
      </c>
      <c r="K116" s="303">
        <v>0</v>
      </c>
      <c r="L116" s="396">
        <v>0</v>
      </c>
      <c r="M116" s="295">
        <v>0</v>
      </c>
      <c r="N116" s="296">
        <v>0</v>
      </c>
      <c r="O116" s="296">
        <v>0</v>
      </c>
      <c r="P116" s="395">
        <v>0</v>
      </c>
      <c r="Q116" s="366">
        <v>0</v>
      </c>
      <c r="R116" s="296">
        <v>0</v>
      </c>
      <c r="S116" s="296">
        <v>0</v>
      </c>
      <c r="T116" s="303">
        <v>0</v>
      </c>
      <c r="U116" s="396">
        <v>0</v>
      </c>
    </row>
    <row r="117" spans="1:21" ht="15">
      <c r="A117" s="11" t="s">
        <v>287</v>
      </c>
      <c r="B117" s="1" t="s">
        <v>194</v>
      </c>
      <c r="C117" s="456" t="s">
        <v>532</v>
      </c>
      <c r="D117" s="295">
        <v>0</v>
      </c>
      <c r="E117" s="296">
        <v>0</v>
      </c>
      <c r="F117" s="296">
        <v>0</v>
      </c>
      <c r="G117" s="395">
        <v>0</v>
      </c>
      <c r="H117" s="366">
        <v>0</v>
      </c>
      <c r="I117" s="296">
        <v>0</v>
      </c>
      <c r="J117" s="296">
        <v>0</v>
      </c>
      <c r="K117" s="303">
        <v>0</v>
      </c>
      <c r="L117" s="396">
        <v>0</v>
      </c>
      <c r="M117" s="295">
        <v>460225</v>
      </c>
      <c r="N117" s="296">
        <v>0</v>
      </c>
      <c r="O117" s="296">
        <v>0</v>
      </c>
      <c r="P117" s="395">
        <v>460225</v>
      </c>
      <c r="Q117" s="366">
        <v>0</v>
      </c>
      <c r="R117" s="296">
        <v>0</v>
      </c>
      <c r="S117" s="296">
        <v>0</v>
      </c>
      <c r="T117" s="303">
        <v>0</v>
      </c>
      <c r="U117" s="396">
        <v>460225</v>
      </c>
    </row>
    <row r="118" spans="1:21" ht="15.75" thickBot="1">
      <c r="A118" s="12" t="s">
        <v>288</v>
      </c>
      <c r="B118" s="3" t="s">
        <v>195</v>
      </c>
      <c r="C118" s="634" t="s">
        <v>1003</v>
      </c>
      <c r="D118" s="295">
        <v>0</v>
      </c>
      <c r="E118" s="296">
        <v>0</v>
      </c>
      <c r="F118" s="298">
        <v>0</v>
      </c>
      <c r="G118" s="397">
        <v>0</v>
      </c>
      <c r="H118" s="366">
        <v>0</v>
      </c>
      <c r="I118" s="296">
        <v>0</v>
      </c>
      <c r="J118" s="298">
        <v>0</v>
      </c>
      <c r="K118" s="305">
        <v>0</v>
      </c>
      <c r="L118" s="398">
        <v>0</v>
      </c>
      <c r="M118" s="295">
        <v>0</v>
      </c>
      <c r="N118" s="296">
        <v>0</v>
      </c>
      <c r="O118" s="296">
        <v>0</v>
      </c>
      <c r="P118" s="395">
        <v>0</v>
      </c>
      <c r="Q118" s="366">
        <v>0</v>
      </c>
      <c r="R118" s="296">
        <v>0</v>
      </c>
      <c r="S118" s="296">
        <v>0</v>
      </c>
      <c r="T118" s="305">
        <v>0</v>
      </c>
      <c r="U118" s="398">
        <v>0</v>
      </c>
    </row>
    <row r="119" spans="1:21" ht="15.75" thickBot="1">
      <c r="A119" s="43" t="s">
        <v>289</v>
      </c>
      <c r="B119" s="41"/>
      <c r="C119" s="421" t="s">
        <v>533</v>
      </c>
      <c r="D119" s="299">
        <v>0</v>
      </c>
      <c r="E119" s="300">
        <v>0</v>
      </c>
      <c r="F119" s="300">
        <v>0</v>
      </c>
      <c r="G119" s="301">
        <v>0</v>
      </c>
      <c r="H119" s="300">
        <v>0</v>
      </c>
      <c r="I119" s="300">
        <v>0</v>
      </c>
      <c r="J119" s="300">
        <v>0</v>
      </c>
      <c r="K119" s="301">
        <v>0</v>
      </c>
      <c r="L119" s="394">
        <v>0</v>
      </c>
      <c r="M119" s="299">
        <v>460225</v>
      </c>
      <c r="N119" s="300">
        <v>0</v>
      </c>
      <c r="O119" s="300">
        <v>0</v>
      </c>
      <c r="P119" s="301">
        <v>460225</v>
      </c>
      <c r="Q119" s="300">
        <v>0</v>
      </c>
      <c r="R119" s="300">
        <v>0</v>
      </c>
      <c r="S119" s="300">
        <v>0</v>
      </c>
      <c r="T119" s="301">
        <v>0</v>
      </c>
      <c r="U119" s="394">
        <v>460225</v>
      </c>
    </row>
    <row r="120" spans="1:21" ht="15" customHeight="1">
      <c r="A120" s="13" t="s">
        <v>3</v>
      </c>
      <c r="B120" s="4"/>
      <c r="C120" s="424"/>
      <c r="D120" s="295"/>
      <c r="E120" s="292"/>
      <c r="F120" s="292"/>
      <c r="G120" s="392"/>
      <c r="H120" s="366"/>
      <c r="I120" s="296"/>
      <c r="J120" s="292"/>
      <c r="K120" s="294"/>
      <c r="L120" s="393"/>
      <c r="M120" s="295"/>
      <c r="N120" s="292"/>
      <c r="O120" s="292"/>
      <c r="P120" s="392"/>
      <c r="Q120" s="366"/>
      <c r="R120" s="296"/>
      <c r="S120" s="292"/>
      <c r="T120" s="294"/>
      <c r="U120" s="393"/>
    </row>
    <row r="121" spans="1:21" ht="15">
      <c r="A121" s="11" t="s">
        <v>290</v>
      </c>
      <c r="B121" s="1" t="s">
        <v>196</v>
      </c>
      <c r="C121" s="19" t="s">
        <v>366</v>
      </c>
      <c r="D121" s="295">
        <v>0</v>
      </c>
      <c r="E121" s="296">
        <v>0</v>
      </c>
      <c r="F121" s="296">
        <v>0</v>
      </c>
      <c r="G121" s="395">
        <v>0</v>
      </c>
      <c r="H121" s="366">
        <v>0</v>
      </c>
      <c r="I121" s="296">
        <v>0</v>
      </c>
      <c r="J121" s="296">
        <v>0</v>
      </c>
      <c r="K121" s="303">
        <v>0</v>
      </c>
      <c r="L121" s="396">
        <v>0</v>
      </c>
      <c r="M121" s="295">
        <v>0</v>
      </c>
      <c r="N121" s="296">
        <v>0</v>
      </c>
      <c r="O121" s="296">
        <v>0</v>
      </c>
      <c r="P121" s="395">
        <v>0</v>
      </c>
      <c r="Q121" s="366">
        <v>0</v>
      </c>
      <c r="R121" s="296">
        <v>0</v>
      </c>
      <c r="S121" s="296">
        <v>0</v>
      </c>
      <c r="T121" s="303">
        <v>0</v>
      </c>
      <c r="U121" s="396">
        <v>0</v>
      </c>
    </row>
    <row r="122" spans="1:21" ht="15">
      <c r="A122" s="11" t="s">
        <v>291</v>
      </c>
      <c r="B122" s="1" t="s">
        <v>197</v>
      </c>
      <c r="C122" s="456" t="s">
        <v>367</v>
      </c>
      <c r="D122" s="295">
        <v>0</v>
      </c>
      <c r="E122" s="296">
        <v>0</v>
      </c>
      <c r="F122" s="296">
        <v>0</v>
      </c>
      <c r="G122" s="395">
        <v>0</v>
      </c>
      <c r="H122" s="366">
        <v>0</v>
      </c>
      <c r="I122" s="296">
        <v>0</v>
      </c>
      <c r="J122" s="296">
        <v>0</v>
      </c>
      <c r="K122" s="303">
        <v>0</v>
      </c>
      <c r="L122" s="396">
        <v>0</v>
      </c>
      <c r="M122" s="295">
        <v>0</v>
      </c>
      <c r="N122" s="296">
        <v>0</v>
      </c>
      <c r="O122" s="296">
        <v>0</v>
      </c>
      <c r="P122" s="395">
        <v>0</v>
      </c>
      <c r="Q122" s="366">
        <v>0</v>
      </c>
      <c r="R122" s="296">
        <v>0</v>
      </c>
      <c r="S122" s="296">
        <v>0</v>
      </c>
      <c r="T122" s="303">
        <v>0</v>
      </c>
      <c r="U122" s="396">
        <v>0</v>
      </c>
    </row>
    <row r="123" spans="1:21" ht="15">
      <c r="A123" s="11" t="s">
        <v>292</v>
      </c>
      <c r="B123" s="1" t="s">
        <v>198</v>
      </c>
      <c r="C123" s="456" t="s">
        <v>1004</v>
      </c>
      <c r="D123" s="295">
        <v>0</v>
      </c>
      <c r="E123" s="296">
        <v>0</v>
      </c>
      <c r="F123" s="296">
        <v>0</v>
      </c>
      <c r="G123" s="395">
        <v>0</v>
      </c>
      <c r="H123" s="366">
        <v>0</v>
      </c>
      <c r="I123" s="296">
        <v>0</v>
      </c>
      <c r="J123" s="296">
        <v>0</v>
      </c>
      <c r="K123" s="303">
        <v>0</v>
      </c>
      <c r="L123" s="396">
        <v>0</v>
      </c>
      <c r="M123" s="295">
        <v>0</v>
      </c>
      <c r="N123" s="296">
        <v>0</v>
      </c>
      <c r="O123" s="296">
        <v>0</v>
      </c>
      <c r="P123" s="395">
        <v>0</v>
      </c>
      <c r="Q123" s="366">
        <v>0</v>
      </c>
      <c r="R123" s="296">
        <v>0</v>
      </c>
      <c r="S123" s="296">
        <v>0</v>
      </c>
      <c r="T123" s="303">
        <v>0</v>
      </c>
      <c r="U123" s="396">
        <v>0</v>
      </c>
    </row>
    <row r="124" spans="1:21" ht="15.75" thickBot="1">
      <c r="A124" s="12" t="s">
        <v>293</v>
      </c>
      <c r="B124" s="3" t="s">
        <v>199</v>
      </c>
      <c r="C124" s="634" t="s">
        <v>1005</v>
      </c>
      <c r="D124" s="295">
        <v>0</v>
      </c>
      <c r="E124" s="296">
        <v>0</v>
      </c>
      <c r="F124" s="298">
        <v>0</v>
      </c>
      <c r="G124" s="397">
        <v>0</v>
      </c>
      <c r="H124" s="366">
        <v>0</v>
      </c>
      <c r="I124" s="296">
        <v>0</v>
      </c>
      <c r="J124" s="298">
        <v>0</v>
      </c>
      <c r="K124" s="305">
        <v>0</v>
      </c>
      <c r="L124" s="398">
        <v>0</v>
      </c>
      <c r="M124" s="295">
        <v>0</v>
      </c>
      <c r="N124" s="296">
        <v>0</v>
      </c>
      <c r="O124" s="296">
        <v>0</v>
      </c>
      <c r="P124" s="395">
        <v>0</v>
      </c>
      <c r="Q124" s="366">
        <v>0</v>
      </c>
      <c r="R124" s="296">
        <v>0</v>
      </c>
      <c r="S124" s="296">
        <v>0</v>
      </c>
      <c r="T124" s="305">
        <v>0</v>
      </c>
      <c r="U124" s="398">
        <v>0</v>
      </c>
    </row>
    <row r="125" spans="1:21" ht="15.75" thickBot="1">
      <c r="A125" s="43" t="s">
        <v>294</v>
      </c>
      <c r="B125" s="41"/>
      <c r="C125" s="421" t="s">
        <v>937</v>
      </c>
      <c r="D125" s="299">
        <v>0</v>
      </c>
      <c r="E125" s="300">
        <v>0</v>
      </c>
      <c r="F125" s="300">
        <v>0</v>
      </c>
      <c r="G125" s="300">
        <v>0</v>
      </c>
      <c r="H125" s="300">
        <v>0</v>
      </c>
      <c r="I125" s="300">
        <v>0</v>
      </c>
      <c r="J125" s="300">
        <v>0</v>
      </c>
      <c r="K125" s="301">
        <v>0</v>
      </c>
      <c r="L125" s="394">
        <v>0</v>
      </c>
      <c r="M125" s="299">
        <v>0</v>
      </c>
      <c r="N125" s="300">
        <v>0</v>
      </c>
      <c r="O125" s="300">
        <v>0</v>
      </c>
      <c r="P125" s="300">
        <v>0</v>
      </c>
      <c r="Q125" s="300">
        <v>0</v>
      </c>
      <c r="R125" s="300">
        <v>0</v>
      </c>
      <c r="S125" s="300">
        <v>0</v>
      </c>
      <c r="T125" s="301">
        <v>0</v>
      </c>
      <c r="U125" s="394">
        <v>0</v>
      </c>
    </row>
    <row r="126" spans="1:21" ht="15">
      <c r="A126" s="15" t="s">
        <v>295</v>
      </c>
      <c r="B126" s="4" t="s">
        <v>151</v>
      </c>
      <c r="C126" s="23" t="s">
        <v>534</v>
      </c>
      <c r="D126" s="295">
        <v>0</v>
      </c>
      <c r="E126" s="292">
        <v>0</v>
      </c>
      <c r="F126" s="292">
        <v>0</v>
      </c>
      <c r="G126" s="392">
        <v>0</v>
      </c>
      <c r="H126" s="366">
        <v>0</v>
      </c>
      <c r="I126" s="296">
        <v>0</v>
      </c>
      <c r="J126" s="292">
        <v>0</v>
      </c>
      <c r="K126" s="294">
        <v>0</v>
      </c>
      <c r="L126" s="393">
        <v>0</v>
      </c>
      <c r="M126" s="295">
        <v>0</v>
      </c>
      <c r="N126" s="292">
        <v>0</v>
      </c>
      <c r="O126" s="292">
        <v>0</v>
      </c>
      <c r="P126" s="392">
        <v>0</v>
      </c>
      <c r="Q126" s="366">
        <v>0</v>
      </c>
      <c r="R126" s="296">
        <v>0</v>
      </c>
      <c r="S126" s="292">
        <v>0</v>
      </c>
      <c r="T126" s="294">
        <v>0</v>
      </c>
      <c r="U126" s="393">
        <v>0</v>
      </c>
    </row>
    <row r="127" spans="1:21" ht="15">
      <c r="A127" s="11" t="s">
        <v>296</v>
      </c>
      <c r="B127" s="1" t="s">
        <v>152</v>
      </c>
      <c r="C127" s="19" t="s">
        <v>535</v>
      </c>
      <c r="D127" s="295">
        <v>91935</v>
      </c>
      <c r="E127" s="292">
        <v>0</v>
      </c>
      <c r="F127" s="292">
        <v>0</v>
      </c>
      <c r="G127" s="392">
        <v>91935</v>
      </c>
      <c r="H127" s="366">
        <v>0</v>
      </c>
      <c r="I127" s="296">
        <v>0</v>
      </c>
      <c r="J127" s="292">
        <v>0</v>
      </c>
      <c r="K127" s="294">
        <v>0</v>
      </c>
      <c r="L127" s="393">
        <v>91935</v>
      </c>
      <c r="M127" s="295">
        <v>91935</v>
      </c>
      <c r="N127" s="292">
        <v>0</v>
      </c>
      <c r="O127" s="292">
        <v>0</v>
      </c>
      <c r="P127" s="392">
        <v>91935</v>
      </c>
      <c r="Q127" s="366">
        <v>0</v>
      </c>
      <c r="R127" s="296">
        <v>0</v>
      </c>
      <c r="S127" s="292">
        <v>0</v>
      </c>
      <c r="T127" s="294">
        <v>0</v>
      </c>
      <c r="U127" s="393">
        <v>91935</v>
      </c>
    </row>
    <row r="128" spans="1:21" ht="15">
      <c r="A128" s="11" t="s">
        <v>297</v>
      </c>
      <c r="B128" s="1" t="s">
        <v>153</v>
      </c>
      <c r="C128" s="19" t="s">
        <v>368</v>
      </c>
      <c r="D128" s="295">
        <v>4206663</v>
      </c>
      <c r="E128" s="292">
        <v>91593</v>
      </c>
      <c r="F128" s="292">
        <v>265348</v>
      </c>
      <c r="G128" s="392">
        <v>4563604</v>
      </c>
      <c r="H128" s="366">
        <v>0</v>
      </c>
      <c r="I128" s="296">
        <v>0</v>
      </c>
      <c r="J128" s="292">
        <v>0</v>
      </c>
      <c r="K128" s="294">
        <v>0</v>
      </c>
      <c r="L128" s="393">
        <v>4563604</v>
      </c>
      <c r="M128" s="295">
        <v>4583537</v>
      </c>
      <c r="N128" s="292">
        <v>98810</v>
      </c>
      <c r="O128" s="292">
        <v>265348</v>
      </c>
      <c r="P128" s="392">
        <v>4947695</v>
      </c>
      <c r="Q128" s="366">
        <v>0</v>
      </c>
      <c r="R128" s="296">
        <v>0</v>
      </c>
      <c r="S128" s="292">
        <v>0</v>
      </c>
      <c r="T128" s="294">
        <v>0</v>
      </c>
      <c r="U128" s="393">
        <v>4947695</v>
      </c>
    </row>
    <row r="129" spans="1:21" ht="15">
      <c r="A129" s="11" t="s">
        <v>298</v>
      </c>
      <c r="B129" s="1" t="s">
        <v>154</v>
      </c>
      <c r="C129" s="456" t="s">
        <v>1006</v>
      </c>
      <c r="D129" s="295">
        <v>0</v>
      </c>
      <c r="E129" s="292">
        <v>0</v>
      </c>
      <c r="F129" s="292">
        <v>0</v>
      </c>
      <c r="G129" s="392">
        <v>0</v>
      </c>
      <c r="H129" s="366">
        <v>0</v>
      </c>
      <c r="I129" s="296">
        <v>0</v>
      </c>
      <c r="J129" s="292">
        <v>0</v>
      </c>
      <c r="K129" s="294">
        <v>0</v>
      </c>
      <c r="L129" s="393">
        <v>0</v>
      </c>
      <c r="M129" s="295">
        <v>0</v>
      </c>
      <c r="N129" s="292">
        <v>0</v>
      </c>
      <c r="O129" s="292">
        <v>0</v>
      </c>
      <c r="P129" s="392">
        <v>0</v>
      </c>
      <c r="Q129" s="366">
        <v>0</v>
      </c>
      <c r="R129" s="296">
        <v>0</v>
      </c>
      <c r="S129" s="292">
        <v>0</v>
      </c>
      <c r="T129" s="294">
        <v>0</v>
      </c>
      <c r="U129" s="393">
        <v>0</v>
      </c>
    </row>
    <row r="130" spans="1:21" ht="15">
      <c r="A130" s="11" t="s">
        <v>299</v>
      </c>
      <c r="B130" s="1" t="s">
        <v>155</v>
      </c>
      <c r="C130" s="19" t="s">
        <v>369</v>
      </c>
      <c r="D130" s="295">
        <v>0</v>
      </c>
      <c r="E130" s="292">
        <v>0</v>
      </c>
      <c r="F130" s="292">
        <v>0</v>
      </c>
      <c r="G130" s="392">
        <v>0</v>
      </c>
      <c r="H130" s="366">
        <v>0</v>
      </c>
      <c r="I130" s="296">
        <v>0</v>
      </c>
      <c r="J130" s="292">
        <v>0</v>
      </c>
      <c r="K130" s="294">
        <v>0</v>
      </c>
      <c r="L130" s="393">
        <v>0</v>
      </c>
      <c r="M130" s="295">
        <v>0</v>
      </c>
      <c r="N130" s="292">
        <v>0</v>
      </c>
      <c r="O130" s="292">
        <v>0</v>
      </c>
      <c r="P130" s="392">
        <v>0</v>
      </c>
      <c r="Q130" s="366">
        <v>0</v>
      </c>
      <c r="R130" s="296">
        <v>0</v>
      </c>
      <c r="S130" s="292">
        <v>0</v>
      </c>
      <c r="T130" s="294">
        <v>0</v>
      </c>
      <c r="U130" s="393">
        <v>0</v>
      </c>
    </row>
    <row r="131" spans="1:21" ht="15">
      <c r="A131" s="12" t="s">
        <v>300</v>
      </c>
      <c r="B131" s="3" t="s">
        <v>156</v>
      </c>
      <c r="C131" s="20" t="s">
        <v>536</v>
      </c>
      <c r="D131" s="295">
        <v>0</v>
      </c>
      <c r="E131" s="292">
        <v>0</v>
      </c>
      <c r="F131" s="292">
        <v>0</v>
      </c>
      <c r="G131" s="392">
        <v>0</v>
      </c>
      <c r="H131" s="366">
        <v>0</v>
      </c>
      <c r="I131" s="296">
        <v>0</v>
      </c>
      <c r="J131" s="292">
        <v>0</v>
      </c>
      <c r="K131" s="294">
        <v>0</v>
      </c>
      <c r="L131" s="393">
        <v>0</v>
      </c>
      <c r="M131" s="295">
        <v>0</v>
      </c>
      <c r="N131" s="292">
        <v>0</v>
      </c>
      <c r="O131" s="292">
        <v>0</v>
      </c>
      <c r="P131" s="392">
        <v>0</v>
      </c>
      <c r="Q131" s="366">
        <v>0</v>
      </c>
      <c r="R131" s="296">
        <v>0</v>
      </c>
      <c r="S131" s="292">
        <v>0</v>
      </c>
      <c r="T131" s="294">
        <v>0</v>
      </c>
      <c r="U131" s="393">
        <v>0</v>
      </c>
    </row>
    <row r="132" spans="1:21" ht="15.75" thickBot="1">
      <c r="A132" s="12" t="s">
        <v>988</v>
      </c>
      <c r="B132" s="3" t="s">
        <v>989</v>
      </c>
      <c r="C132" s="20" t="s">
        <v>990</v>
      </c>
      <c r="D132" s="295">
        <v>142000</v>
      </c>
      <c r="E132" s="292">
        <v>0</v>
      </c>
      <c r="F132" s="292">
        <v>0</v>
      </c>
      <c r="G132" s="392">
        <v>142000</v>
      </c>
      <c r="H132" s="366">
        <v>0</v>
      </c>
      <c r="I132" s="296">
        <v>0</v>
      </c>
      <c r="J132" s="292">
        <v>0</v>
      </c>
      <c r="K132" s="294">
        <v>0</v>
      </c>
      <c r="L132" s="393">
        <v>142000</v>
      </c>
      <c r="M132" s="295">
        <v>0</v>
      </c>
      <c r="N132" s="292">
        <v>0</v>
      </c>
      <c r="O132" s="292">
        <v>0</v>
      </c>
      <c r="P132" s="392">
        <v>0</v>
      </c>
      <c r="Q132" s="366">
        <v>0</v>
      </c>
      <c r="R132" s="296">
        <v>0</v>
      </c>
      <c r="S132" s="292">
        <v>0</v>
      </c>
      <c r="T132" s="294">
        <v>0</v>
      </c>
      <c r="U132" s="393">
        <v>0</v>
      </c>
    </row>
    <row r="133" spans="1:21" ht="15" customHeight="1" thickBot="1">
      <c r="A133" s="43" t="s">
        <v>301</v>
      </c>
      <c r="B133" s="41"/>
      <c r="C133" s="421" t="s">
        <v>938</v>
      </c>
      <c r="D133" s="299">
        <v>4440598</v>
      </c>
      <c r="E133" s="300">
        <v>91593</v>
      </c>
      <c r="F133" s="300">
        <v>265348</v>
      </c>
      <c r="G133" s="301">
        <v>4797539</v>
      </c>
      <c r="H133" s="300">
        <v>0</v>
      </c>
      <c r="I133" s="300">
        <v>0</v>
      </c>
      <c r="J133" s="300">
        <v>0</v>
      </c>
      <c r="K133" s="301">
        <v>0</v>
      </c>
      <c r="L133" s="394">
        <v>4797539</v>
      </c>
      <c r="M133" s="299">
        <v>5135697</v>
      </c>
      <c r="N133" s="300">
        <v>98810</v>
      </c>
      <c r="O133" s="300">
        <v>265348</v>
      </c>
      <c r="P133" s="301">
        <v>5499855</v>
      </c>
      <c r="Q133" s="300">
        <v>0</v>
      </c>
      <c r="R133" s="300">
        <v>0</v>
      </c>
      <c r="S133" s="300">
        <v>0</v>
      </c>
      <c r="T133" s="301">
        <v>0</v>
      </c>
      <c r="U133" s="394">
        <v>5499855</v>
      </c>
    </row>
    <row r="134" spans="1:21" ht="18" customHeight="1">
      <c r="A134" s="13" t="s">
        <v>4</v>
      </c>
      <c r="B134" s="4"/>
      <c r="C134" s="424"/>
      <c r="D134" s="295"/>
      <c r="E134" s="292"/>
      <c r="F134" s="292"/>
      <c r="G134" s="392"/>
      <c r="H134" s="366"/>
      <c r="I134" s="296"/>
      <c r="J134" s="292"/>
      <c r="K134" s="294"/>
      <c r="L134" s="393"/>
      <c r="M134" s="295"/>
      <c r="N134" s="292"/>
      <c r="O134" s="292"/>
      <c r="P134" s="392"/>
      <c r="Q134" s="366"/>
      <c r="R134" s="296"/>
      <c r="S134" s="292"/>
      <c r="T134" s="294"/>
      <c r="U134" s="393"/>
    </row>
    <row r="135" spans="1:21" ht="15">
      <c r="A135" s="11" t="s">
        <v>305</v>
      </c>
      <c r="B135" s="1" t="s">
        <v>157</v>
      </c>
      <c r="C135" s="19" t="s">
        <v>370</v>
      </c>
      <c r="D135" s="295">
        <v>0</v>
      </c>
      <c r="E135" s="296">
        <v>0</v>
      </c>
      <c r="F135" s="296">
        <v>0</v>
      </c>
      <c r="G135" s="395">
        <v>0</v>
      </c>
      <c r="H135" s="366">
        <v>0</v>
      </c>
      <c r="I135" s="296">
        <v>0</v>
      </c>
      <c r="J135" s="296">
        <v>0</v>
      </c>
      <c r="K135" s="303">
        <v>0</v>
      </c>
      <c r="L135" s="396">
        <v>0</v>
      </c>
      <c r="M135" s="295">
        <v>0</v>
      </c>
      <c r="N135" s="296">
        <v>0</v>
      </c>
      <c r="O135" s="296">
        <v>0</v>
      </c>
      <c r="P135" s="395">
        <v>0</v>
      </c>
      <c r="Q135" s="366">
        <v>0</v>
      </c>
      <c r="R135" s="296">
        <v>0</v>
      </c>
      <c r="S135" s="296">
        <v>0</v>
      </c>
      <c r="T135" s="303">
        <v>0</v>
      </c>
      <c r="U135" s="396">
        <v>0</v>
      </c>
    </row>
    <row r="136" spans="1:21" ht="15">
      <c r="A136" s="11" t="s">
        <v>306</v>
      </c>
      <c r="B136" s="1" t="s">
        <v>158</v>
      </c>
      <c r="C136" s="19" t="s">
        <v>371</v>
      </c>
      <c r="D136" s="295">
        <v>0</v>
      </c>
      <c r="E136" s="296">
        <v>0</v>
      </c>
      <c r="F136" s="296">
        <v>0</v>
      </c>
      <c r="G136" s="395">
        <v>0</v>
      </c>
      <c r="H136" s="366">
        <v>0</v>
      </c>
      <c r="I136" s="296">
        <v>0</v>
      </c>
      <c r="J136" s="296">
        <v>0</v>
      </c>
      <c r="K136" s="303">
        <v>0</v>
      </c>
      <c r="L136" s="396">
        <v>0</v>
      </c>
      <c r="M136" s="295">
        <v>0</v>
      </c>
      <c r="N136" s="296">
        <v>0</v>
      </c>
      <c r="O136" s="296">
        <v>0</v>
      </c>
      <c r="P136" s="395">
        <v>0</v>
      </c>
      <c r="Q136" s="366">
        <v>0</v>
      </c>
      <c r="R136" s="296">
        <v>0</v>
      </c>
      <c r="S136" s="296">
        <v>0</v>
      </c>
      <c r="T136" s="303">
        <v>0</v>
      </c>
      <c r="U136" s="396">
        <v>0</v>
      </c>
    </row>
    <row r="137" spans="1:21" ht="15">
      <c r="A137" s="11" t="s">
        <v>307</v>
      </c>
      <c r="B137" s="1" t="s">
        <v>159</v>
      </c>
      <c r="C137" s="19" t="s">
        <v>372</v>
      </c>
      <c r="D137" s="295">
        <v>0</v>
      </c>
      <c r="E137" s="296">
        <v>0</v>
      </c>
      <c r="F137" s="296">
        <v>0</v>
      </c>
      <c r="G137" s="395">
        <v>0</v>
      </c>
      <c r="H137" s="366">
        <v>0</v>
      </c>
      <c r="I137" s="296">
        <v>0</v>
      </c>
      <c r="J137" s="296">
        <v>0</v>
      </c>
      <c r="K137" s="303">
        <v>0</v>
      </c>
      <c r="L137" s="396">
        <v>0</v>
      </c>
      <c r="M137" s="295">
        <v>0</v>
      </c>
      <c r="N137" s="296">
        <v>0</v>
      </c>
      <c r="O137" s="296">
        <v>0</v>
      </c>
      <c r="P137" s="395">
        <v>0</v>
      </c>
      <c r="Q137" s="366">
        <v>0</v>
      </c>
      <c r="R137" s="296">
        <v>0</v>
      </c>
      <c r="S137" s="296">
        <v>0</v>
      </c>
      <c r="T137" s="303">
        <v>0</v>
      </c>
      <c r="U137" s="396">
        <v>0</v>
      </c>
    </row>
    <row r="138" spans="1:21" ht="15.75" thickBot="1">
      <c r="A138" s="534" t="s">
        <v>308</v>
      </c>
      <c r="B138" s="535" t="s">
        <v>160</v>
      </c>
      <c r="C138" s="634" t="s">
        <v>1007</v>
      </c>
      <c r="D138" s="295">
        <v>0</v>
      </c>
      <c r="E138" s="296">
        <v>0</v>
      </c>
      <c r="F138" s="298">
        <v>0</v>
      </c>
      <c r="G138" s="397">
        <v>0</v>
      </c>
      <c r="H138" s="366">
        <v>0</v>
      </c>
      <c r="I138" s="296">
        <v>0</v>
      </c>
      <c r="J138" s="298">
        <v>0</v>
      </c>
      <c r="K138" s="305">
        <v>0</v>
      </c>
      <c r="L138" s="398">
        <v>0</v>
      </c>
      <c r="M138" s="295">
        <v>0</v>
      </c>
      <c r="N138" s="296">
        <v>0</v>
      </c>
      <c r="O138" s="296">
        <v>0</v>
      </c>
      <c r="P138" s="395">
        <v>0</v>
      </c>
      <c r="Q138" s="366">
        <v>0</v>
      </c>
      <c r="R138" s="296">
        <v>0</v>
      </c>
      <c r="S138" s="296">
        <v>0</v>
      </c>
      <c r="T138" s="305">
        <v>0</v>
      </c>
      <c r="U138" s="398">
        <v>0</v>
      </c>
    </row>
    <row r="139" spans="1:21" ht="15.75" thickBot="1">
      <c r="A139" s="43" t="s">
        <v>309</v>
      </c>
      <c r="B139" s="41"/>
      <c r="C139" s="421" t="s">
        <v>310</v>
      </c>
      <c r="D139" s="299">
        <v>0</v>
      </c>
      <c r="E139" s="300">
        <v>0</v>
      </c>
      <c r="F139" s="300">
        <v>0</v>
      </c>
      <c r="G139" s="301">
        <v>0</v>
      </c>
      <c r="H139" s="300">
        <v>0</v>
      </c>
      <c r="I139" s="300">
        <v>0</v>
      </c>
      <c r="J139" s="300">
        <v>0</v>
      </c>
      <c r="K139" s="301">
        <v>0</v>
      </c>
      <c r="L139" s="394">
        <v>0</v>
      </c>
      <c r="M139" s="299">
        <v>0</v>
      </c>
      <c r="N139" s="300">
        <v>0</v>
      </c>
      <c r="O139" s="300">
        <v>0</v>
      </c>
      <c r="P139" s="301">
        <v>0</v>
      </c>
      <c r="Q139" s="300">
        <v>0</v>
      </c>
      <c r="R139" s="300">
        <v>0</v>
      </c>
      <c r="S139" s="300">
        <v>0</v>
      </c>
      <c r="T139" s="301">
        <v>0</v>
      </c>
      <c r="U139" s="394">
        <v>0</v>
      </c>
    </row>
    <row r="140" spans="1:21" ht="18" customHeight="1" thickBot="1">
      <c r="A140" s="43" t="s">
        <v>311</v>
      </c>
      <c r="B140" s="41" t="s">
        <v>113</v>
      </c>
      <c r="C140" s="421" t="s">
        <v>537</v>
      </c>
      <c r="D140" s="299">
        <v>0</v>
      </c>
      <c r="E140" s="300">
        <v>0</v>
      </c>
      <c r="F140" s="300">
        <v>0</v>
      </c>
      <c r="G140" s="301">
        <v>0</v>
      </c>
      <c r="H140" s="300">
        <v>0</v>
      </c>
      <c r="I140" s="300">
        <v>0</v>
      </c>
      <c r="J140" s="300">
        <v>0</v>
      </c>
      <c r="K140" s="301">
        <v>0</v>
      </c>
      <c r="L140" s="394">
        <v>0</v>
      </c>
      <c r="M140" s="299">
        <v>0</v>
      </c>
      <c r="N140" s="300">
        <v>0</v>
      </c>
      <c r="O140" s="300">
        <v>0</v>
      </c>
      <c r="P140" s="301">
        <v>0</v>
      </c>
      <c r="Q140" s="300">
        <v>0</v>
      </c>
      <c r="R140" s="300">
        <v>0</v>
      </c>
      <c r="S140" s="300">
        <v>0</v>
      </c>
      <c r="T140" s="301">
        <v>0</v>
      </c>
      <c r="U140" s="394">
        <v>0</v>
      </c>
    </row>
    <row r="141" spans="1:21" s="44" customFormat="1" ht="18" customHeight="1" thickBot="1">
      <c r="A141" s="276" t="s">
        <v>312</v>
      </c>
      <c r="B141" s="277"/>
      <c r="C141" s="426" t="s">
        <v>313</v>
      </c>
      <c r="D141" s="315">
        <v>4440598</v>
      </c>
      <c r="E141" s="316">
        <v>91593</v>
      </c>
      <c r="F141" s="316">
        <v>265348</v>
      </c>
      <c r="G141" s="317">
        <v>4797539</v>
      </c>
      <c r="H141" s="417">
        <v>0</v>
      </c>
      <c r="I141" s="316">
        <v>0</v>
      </c>
      <c r="J141" s="316">
        <v>0</v>
      </c>
      <c r="K141" s="317">
        <v>0</v>
      </c>
      <c r="L141" s="418">
        <v>4797539</v>
      </c>
      <c r="M141" s="315">
        <v>5135697</v>
      </c>
      <c r="N141" s="316">
        <v>98810</v>
      </c>
      <c r="O141" s="316">
        <v>265348</v>
      </c>
      <c r="P141" s="317">
        <v>5499855</v>
      </c>
      <c r="Q141" s="417">
        <v>0</v>
      </c>
      <c r="R141" s="316">
        <v>0</v>
      </c>
      <c r="S141" s="316">
        <v>0</v>
      </c>
      <c r="T141" s="317">
        <v>0</v>
      </c>
      <c r="U141" s="418">
        <v>5499855</v>
      </c>
    </row>
    <row r="142" spans="1:21" ht="18" customHeight="1" thickBot="1">
      <c r="A142" s="7" t="s">
        <v>314</v>
      </c>
      <c r="B142" s="8"/>
      <c r="C142" s="427"/>
      <c r="D142" s="318">
        <v>7332029</v>
      </c>
      <c r="E142" s="319">
        <v>755153</v>
      </c>
      <c r="F142" s="319">
        <v>265348</v>
      </c>
      <c r="G142" s="320">
        <v>8352530</v>
      </c>
      <c r="H142" s="405">
        <v>1361236</v>
      </c>
      <c r="I142" s="319">
        <v>8243</v>
      </c>
      <c r="J142" s="319">
        <v>265348</v>
      </c>
      <c r="K142" s="320">
        <v>1634827</v>
      </c>
      <c r="L142" s="406">
        <v>9987357</v>
      </c>
      <c r="M142" s="318">
        <v>9504380</v>
      </c>
      <c r="N142" s="319">
        <v>837815</v>
      </c>
      <c r="O142" s="319">
        <v>265348</v>
      </c>
      <c r="P142" s="320">
        <v>10607543</v>
      </c>
      <c r="Q142" s="405">
        <v>1390249</v>
      </c>
      <c r="R142" s="319">
        <v>8275</v>
      </c>
      <c r="S142" s="319">
        <v>269895</v>
      </c>
      <c r="T142" s="320">
        <v>1668419</v>
      </c>
      <c r="U142" s="406">
        <v>12275962</v>
      </c>
    </row>
    <row r="143" ht="21" customHeight="1"/>
  </sheetData>
  <sheetProtection/>
  <mergeCells count="19">
    <mergeCell ref="T5:T7"/>
    <mergeCell ref="K5:K7"/>
    <mergeCell ref="L4:L7"/>
    <mergeCell ref="C4:C7"/>
    <mergeCell ref="A4:A7"/>
    <mergeCell ref="B4:B7"/>
    <mergeCell ref="D4:K4"/>
    <mergeCell ref="D5:F5"/>
    <mergeCell ref="G5:G7"/>
    <mergeCell ref="D1:L1"/>
    <mergeCell ref="D2:L2"/>
    <mergeCell ref="M1:U1"/>
    <mergeCell ref="M2:U2"/>
    <mergeCell ref="H5:J5"/>
    <mergeCell ref="M4:T4"/>
    <mergeCell ref="U4:U7"/>
    <mergeCell ref="M5:O5"/>
    <mergeCell ref="P5:P7"/>
    <mergeCell ref="Q5:S5"/>
  </mergeCells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scale="61" r:id="rId1"/>
  <headerFooter alignWithMargins="0">
    <oddHeader>&amp;R&amp;"Times New Roman,Normál"&amp;10 3.  számú melléklet</oddHeader>
    <oddFooter>&amp;L&amp;"Times New Roman,Normál"&amp;10&amp;F&amp;R&amp;"Times New Roman,Normál"&amp;10&amp;P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F55"/>
  <sheetViews>
    <sheetView zoomScalePageLayoutView="0" workbookViewId="0" topLeftCell="A1">
      <pane xSplit="2" ySplit="9" topLeftCell="AZ10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A1" sqref="A1:IV16384"/>
    </sheetView>
  </sheetViews>
  <sheetFormatPr defaultColWidth="9.140625" defaultRowHeight="12.75" customHeight="1"/>
  <cols>
    <col min="1" max="1" width="8.7109375" style="87" customWidth="1"/>
    <col min="2" max="2" width="35.7109375" style="87" customWidth="1"/>
    <col min="3" max="29" width="9.140625" style="87" customWidth="1"/>
    <col min="30" max="30" width="10.7109375" style="87" customWidth="1"/>
    <col min="31" max="38" width="9.140625" style="87" customWidth="1"/>
    <col min="39" max="39" width="10.7109375" style="87" customWidth="1"/>
    <col min="40" max="47" width="9.140625" style="87" customWidth="1"/>
    <col min="48" max="48" width="10.7109375" style="87" customWidth="1"/>
    <col min="49" max="57" width="9.140625" style="87" customWidth="1"/>
    <col min="58" max="58" width="10.7109375" style="87" customWidth="1"/>
    <col min="59" max="16384" width="9.140625" style="87" customWidth="1"/>
  </cols>
  <sheetData>
    <row r="1" spans="2:58" ht="15" customHeight="1">
      <c r="B1" s="736"/>
      <c r="C1" s="821" t="s">
        <v>972</v>
      </c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  <c r="Z1" s="821"/>
      <c r="AA1" s="821"/>
      <c r="AB1" s="821"/>
      <c r="AC1" s="821"/>
      <c r="AD1" s="736"/>
      <c r="AE1" s="821" t="s">
        <v>972</v>
      </c>
      <c r="AF1" s="821"/>
      <c r="AG1" s="821"/>
      <c r="AH1" s="821"/>
      <c r="AI1" s="821"/>
      <c r="AJ1" s="821"/>
      <c r="AK1" s="821"/>
      <c r="AL1" s="821"/>
      <c r="AM1" s="821"/>
      <c r="AN1" s="821"/>
      <c r="AO1" s="821"/>
      <c r="AP1" s="821"/>
      <c r="AQ1" s="821"/>
      <c r="AR1" s="821"/>
      <c r="AS1" s="821"/>
      <c r="AT1" s="821"/>
      <c r="AU1" s="821"/>
      <c r="AV1" s="821"/>
      <c r="AW1" s="821"/>
      <c r="AX1" s="821"/>
      <c r="AY1" s="821"/>
      <c r="AZ1" s="821"/>
      <c r="BA1" s="821"/>
      <c r="BB1" s="821"/>
      <c r="BC1" s="821"/>
      <c r="BD1" s="821"/>
      <c r="BE1" s="821"/>
      <c r="BF1" s="736"/>
    </row>
    <row r="2" spans="2:58" ht="15" customHeight="1">
      <c r="B2" s="736"/>
      <c r="C2" s="822" t="s">
        <v>772</v>
      </c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22" t="s">
        <v>772</v>
      </c>
      <c r="AF2" s="822"/>
      <c r="AG2" s="822"/>
      <c r="AH2" s="822"/>
      <c r="AI2" s="822"/>
      <c r="AJ2" s="822"/>
      <c r="AK2" s="822"/>
      <c r="AL2" s="822"/>
      <c r="AM2" s="822"/>
      <c r="AN2" s="822"/>
      <c r="AO2" s="822"/>
      <c r="AP2" s="822"/>
      <c r="AQ2" s="822"/>
      <c r="AR2" s="822"/>
      <c r="AS2" s="822"/>
      <c r="AT2" s="822"/>
      <c r="AU2" s="822"/>
      <c r="AV2" s="822"/>
      <c r="AW2" s="822"/>
      <c r="AX2" s="822"/>
      <c r="AY2" s="822"/>
      <c r="AZ2" s="822"/>
      <c r="BA2" s="822"/>
      <c r="BB2" s="822"/>
      <c r="BC2" s="822"/>
      <c r="BD2" s="822"/>
      <c r="BE2" s="822"/>
      <c r="BF2" s="822"/>
    </row>
    <row r="3" spans="1:58" ht="1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30:58" ht="15" customHeight="1">
      <c r="AD4" s="220" t="s">
        <v>671</v>
      </c>
      <c r="BF4" s="220" t="s">
        <v>671</v>
      </c>
    </row>
    <row r="5" ht="9" customHeight="1" thickBot="1"/>
    <row r="6" spans="1:58" ht="18" customHeight="1">
      <c r="A6" s="836" t="s">
        <v>499</v>
      </c>
      <c r="B6" s="838" t="s">
        <v>753</v>
      </c>
      <c r="C6" s="771" t="s">
        <v>968</v>
      </c>
      <c r="D6" s="772"/>
      <c r="E6" s="772"/>
      <c r="F6" s="772"/>
      <c r="G6" s="772"/>
      <c r="H6" s="772"/>
      <c r="I6" s="772"/>
      <c r="J6" s="772"/>
      <c r="K6" s="773"/>
      <c r="L6" s="771" t="s">
        <v>968</v>
      </c>
      <c r="M6" s="772"/>
      <c r="N6" s="772"/>
      <c r="O6" s="772"/>
      <c r="P6" s="772"/>
      <c r="Q6" s="772"/>
      <c r="R6" s="772"/>
      <c r="S6" s="772"/>
      <c r="T6" s="773"/>
      <c r="U6" s="771" t="s">
        <v>968</v>
      </c>
      <c r="V6" s="772"/>
      <c r="W6" s="772"/>
      <c r="X6" s="772"/>
      <c r="Y6" s="772"/>
      <c r="Z6" s="772"/>
      <c r="AA6" s="772"/>
      <c r="AB6" s="772"/>
      <c r="AC6" s="773"/>
      <c r="AD6" s="823" t="s">
        <v>601</v>
      </c>
      <c r="AE6" s="771" t="s">
        <v>1123</v>
      </c>
      <c r="AF6" s="772"/>
      <c r="AG6" s="772"/>
      <c r="AH6" s="772"/>
      <c r="AI6" s="772"/>
      <c r="AJ6" s="772"/>
      <c r="AK6" s="772"/>
      <c r="AL6" s="772"/>
      <c r="AM6" s="773"/>
      <c r="AN6" s="771" t="s">
        <v>1123</v>
      </c>
      <c r="AO6" s="772"/>
      <c r="AP6" s="772"/>
      <c r="AQ6" s="772"/>
      <c r="AR6" s="772"/>
      <c r="AS6" s="772"/>
      <c r="AT6" s="772"/>
      <c r="AU6" s="772"/>
      <c r="AV6" s="773"/>
      <c r="AW6" s="771" t="s">
        <v>1123</v>
      </c>
      <c r="AX6" s="772"/>
      <c r="AY6" s="772"/>
      <c r="AZ6" s="772"/>
      <c r="BA6" s="772"/>
      <c r="BB6" s="772"/>
      <c r="BC6" s="772"/>
      <c r="BD6" s="772"/>
      <c r="BE6" s="773"/>
      <c r="BF6" s="823" t="s">
        <v>601</v>
      </c>
    </row>
    <row r="7" spans="1:58" ht="27" customHeight="1">
      <c r="A7" s="837"/>
      <c r="B7" s="839"/>
      <c r="C7" s="215" t="s">
        <v>749</v>
      </c>
      <c r="D7" s="206" t="s">
        <v>750</v>
      </c>
      <c r="E7" s="206" t="s">
        <v>809</v>
      </c>
      <c r="F7" s="206" t="s">
        <v>751</v>
      </c>
      <c r="G7" s="206" t="s">
        <v>752</v>
      </c>
      <c r="H7" s="237" t="s">
        <v>757</v>
      </c>
      <c r="I7" s="237" t="s">
        <v>758</v>
      </c>
      <c r="J7" s="262" t="s">
        <v>759</v>
      </c>
      <c r="K7" s="826" t="s">
        <v>614</v>
      </c>
      <c r="L7" s="215" t="s">
        <v>749</v>
      </c>
      <c r="M7" s="206" t="s">
        <v>750</v>
      </c>
      <c r="N7" s="206" t="s">
        <v>809</v>
      </c>
      <c r="O7" s="206" t="s">
        <v>751</v>
      </c>
      <c r="P7" s="206" t="s">
        <v>752</v>
      </c>
      <c r="Q7" s="237" t="s">
        <v>757</v>
      </c>
      <c r="R7" s="237" t="s">
        <v>758</v>
      </c>
      <c r="S7" s="262" t="s">
        <v>759</v>
      </c>
      <c r="T7" s="826" t="s">
        <v>760</v>
      </c>
      <c r="U7" s="215" t="s">
        <v>749</v>
      </c>
      <c r="V7" s="206" t="s">
        <v>750</v>
      </c>
      <c r="W7" s="206" t="s">
        <v>809</v>
      </c>
      <c r="X7" s="206" t="s">
        <v>751</v>
      </c>
      <c r="Y7" s="206" t="s">
        <v>752</v>
      </c>
      <c r="Z7" s="237" t="s">
        <v>757</v>
      </c>
      <c r="AA7" s="237" t="s">
        <v>758</v>
      </c>
      <c r="AB7" s="262" t="s">
        <v>759</v>
      </c>
      <c r="AC7" s="828" t="s">
        <v>615</v>
      </c>
      <c r="AD7" s="824"/>
      <c r="AE7" s="215" t="s">
        <v>749</v>
      </c>
      <c r="AF7" s="206" t="s">
        <v>750</v>
      </c>
      <c r="AG7" s="206" t="s">
        <v>809</v>
      </c>
      <c r="AH7" s="206" t="s">
        <v>751</v>
      </c>
      <c r="AI7" s="206" t="s">
        <v>752</v>
      </c>
      <c r="AJ7" s="237" t="s">
        <v>757</v>
      </c>
      <c r="AK7" s="237" t="s">
        <v>758</v>
      </c>
      <c r="AL7" s="262" t="s">
        <v>759</v>
      </c>
      <c r="AM7" s="826" t="s">
        <v>614</v>
      </c>
      <c r="AN7" s="215" t="s">
        <v>749</v>
      </c>
      <c r="AO7" s="206" t="s">
        <v>750</v>
      </c>
      <c r="AP7" s="206" t="s">
        <v>809</v>
      </c>
      <c r="AQ7" s="206" t="s">
        <v>751</v>
      </c>
      <c r="AR7" s="206" t="s">
        <v>752</v>
      </c>
      <c r="AS7" s="237" t="s">
        <v>757</v>
      </c>
      <c r="AT7" s="237" t="s">
        <v>758</v>
      </c>
      <c r="AU7" s="262" t="s">
        <v>759</v>
      </c>
      <c r="AV7" s="826" t="s">
        <v>760</v>
      </c>
      <c r="AW7" s="215" t="s">
        <v>749</v>
      </c>
      <c r="AX7" s="206" t="s">
        <v>750</v>
      </c>
      <c r="AY7" s="206" t="s">
        <v>809</v>
      </c>
      <c r="AZ7" s="206" t="s">
        <v>751</v>
      </c>
      <c r="BA7" s="206" t="s">
        <v>752</v>
      </c>
      <c r="BB7" s="237" t="s">
        <v>757</v>
      </c>
      <c r="BC7" s="237" t="s">
        <v>758</v>
      </c>
      <c r="BD7" s="262" t="s">
        <v>759</v>
      </c>
      <c r="BE7" s="828" t="s">
        <v>615</v>
      </c>
      <c r="BF7" s="824"/>
    </row>
    <row r="8" spans="1:58" s="238" customFormat="1" ht="15" customHeight="1">
      <c r="A8" s="837"/>
      <c r="B8" s="839"/>
      <c r="C8" s="215" t="s">
        <v>415</v>
      </c>
      <c r="D8" s="206" t="s">
        <v>421</v>
      </c>
      <c r="E8" s="206" t="s">
        <v>437</v>
      </c>
      <c r="F8" s="206" t="s">
        <v>449</v>
      </c>
      <c r="G8" s="206" t="s">
        <v>457</v>
      </c>
      <c r="H8" s="206" t="s">
        <v>462</v>
      </c>
      <c r="I8" s="206" t="s">
        <v>466</v>
      </c>
      <c r="J8" s="270" t="s">
        <v>487</v>
      </c>
      <c r="K8" s="826"/>
      <c r="L8" s="215" t="s">
        <v>415</v>
      </c>
      <c r="M8" s="206" t="s">
        <v>421</v>
      </c>
      <c r="N8" s="206" t="s">
        <v>437</v>
      </c>
      <c r="O8" s="206" t="s">
        <v>449</v>
      </c>
      <c r="P8" s="206" t="s">
        <v>457</v>
      </c>
      <c r="Q8" s="206" t="s">
        <v>462</v>
      </c>
      <c r="R8" s="206" t="s">
        <v>466</v>
      </c>
      <c r="S8" s="270" t="s">
        <v>487</v>
      </c>
      <c r="T8" s="826"/>
      <c r="U8" s="215" t="s">
        <v>415</v>
      </c>
      <c r="V8" s="206" t="s">
        <v>421</v>
      </c>
      <c r="W8" s="206" t="s">
        <v>437</v>
      </c>
      <c r="X8" s="206" t="s">
        <v>449</v>
      </c>
      <c r="Y8" s="206" t="s">
        <v>457</v>
      </c>
      <c r="Z8" s="206" t="s">
        <v>462</v>
      </c>
      <c r="AA8" s="206" t="s">
        <v>466</v>
      </c>
      <c r="AB8" s="270" t="s">
        <v>487</v>
      </c>
      <c r="AC8" s="829"/>
      <c r="AD8" s="824"/>
      <c r="AE8" s="215" t="s">
        <v>415</v>
      </c>
      <c r="AF8" s="206" t="s">
        <v>421</v>
      </c>
      <c r="AG8" s="206" t="s">
        <v>437</v>
      </c>
      <c r="AH8" s="206" t="s">
        <v>449</v>
      </c>
      <c r="AI8" s="206" t="s">
        <v>457</v>
      </c>
      <c r="AJ8" s="206" t="s">
        <v>462</v>
      </c>
      <c r="AK8" s="206" t="s">
        <v>466</v>
      </c>
      <c r="AL8" s="270" t="s">
        <v>487</v>
      </c>
      <c r="AM8" s="826"/>
      <c r="AN8" s="215" t="s">
        <v>415</v>
      </c>
      <c r="AO8" s="206" t="s">
        <v>421</v>
      </c>
      <c r="AP8" s="206" t="s">
        <v>437</v>
      </c>
      <c r="AQ8" s="206" t="s">
        <v>449</v>
      </c>
      <c r="AR8" s="206" t="s">
        <v>457</v>
      </c>
      <c r="AS8" s="206" t="s">
        <v>462</v>
      </c>
      <c r="AT8" s="206" t="s">
        <v>466</v>
      </c>
      <c r="AU8" s="270" t="s">
        <v>487</v>
      </c>
      <c r="AV8" s="826"/>
      <c r="AW8" s="215" t="s">
        <v>415</v>
      </c>
      <c r="AX8" s="206" t="s">
        <v>421</v>
      </c>
      <c r="AY8" s="206" t="s">
        <v>437</v>
      </c>
      <c r="AZ8" s="206" t="s">
        <v>449</v>
      </c>
      <c r="BA8" s="206" t="s">
        <v>457</v>
      </c>
      <c r="BB8" s="206" t="s">
        <v>462</v>
      </c>
      <c r="BC8" s="206" t="s">
        <v>466</v>
      </c>
      <c r="BD8" s="270" t="s">
        <v>487</v>
      </c>
      <c r="BE8" s="829"/>
      <c r="BF8" s="824"/>
    </row>
    <row r="9" spans="1:58" ht="15" customHeight="1" thickBot="1">
      <c r="A9" s="837"/>
      <c r="B9" s="839"/>
      <c r="C9" s="831" t="s">
        <v>575</v>
      </c>
      <c r="D9" s="832"/>
      <c r="E9" s="832"/>
      <c r="F9" s="832"/>
      <c r="G9" s="832"/>
      <c r="H9" s="832"/>
      <c r="I9" s="832"/>
      <c r="J9" s="833"/>
      <c r="K9" s="827"/>
      <c r="L9" s="831" t="s">
        <v>576</v>
      </c>
      <c r="M9" s="832"/>
      <c r="N9" s="832"/>
      <c r="O9" s="832"/>
      <c r="P9" s="832"/>
      <c r="Q9" s="832"/>
      <c r="R9" s="832"/>
      <c r="S9" s="833"/>
      <c r="T9" s="827"/>
      <c r="U9" s="831" t="s">
        <v>771</v>
      </c>
      <c r="V9" s="832"/>
      <c r="W9" s="832"/>
      <c r="X9" s="832"/>
      <c r="Y9" s="832"/>
      <c r="Z9" s="832"/>
      <c r="AA9" s="832"/>
      <c r="AB9" s="833"/>
      <c r="AC9" s="830"/>
      <c r="AD9" s="825"/>
      <c r="AE9" s="831" t="s">
        <v>575</v>
      </c>
      <c r="AF9" s="832"/>
      <c r="AG9" s="832"/>
      <c r="AH9" s="832"/>
      <c r="AI9" s="832"/>
      <c r="AJ9" s="832"/>
      <c r="AK9" s="832"/>
      <c r="AL9" s="833"/>
      <c r="AM9" s="827"/>
      <c r="AN9" s="831" t="s">
        <v>576</v>
      </c>
      <c r="AO9" s="832"/>
      <c r="AP9" s="832"/>
      <c r="AQ9" s="832"/>
      <c r="AR9" s="832"/>
      <c r="AS9" s="832"/>
      <c r="AT9" s="832"/>
      <c r="AU9" s="833"/>
      <c r="AV9" s="827"/>
      <c r="AW9" s="831" t="s">
        <v>771</v>
      </c>
      <c r="AX9" s="832"/>
      <c r="AY9" s="832"/>
      <c r="AZ9" s="832"/>
      <c r="BA9" s="832"/>
      <c r="BB9" s="832"/>
      <c r="BC9" s="832"/>
      <c r="BD9" s="833"/>
      <c r="BE9" s="830"/>
      <c r="BF9" s="825"/>
    </row>
    <row r="10" spans="1:58" s="90" customFormat="1" ht="15" customHeight="1">
      <c r="A10" s="263" t="s">
        <v>617</v>
      </c>
      <c r="B10" s="235" t="s">
        <v>777</v>
      </c>
      <c r="C10" s="264">
        <v>0</v>
      </c>
      <c r="D10" s="141">
        <v>0</v>
      </c>
      <c r="E10" s="141">
        <v>48</v>
      </c>
      <c r="F10" s="141">
        <v>222244</v>
      </c>
      <c r="G10" s="141">
        <v>0</v>
      </c>
      <c r="H10" s="141">
        <v>0</v>
      </c>
      <c r="I10" s="141">
        <v>0</v>
      </c>
      <c r="J10" s="265">
        <v>600000</v>
      </c>
      <c r="K10" s="267">
        <v>822292</v>
      </c>
      <c r="L10" s="228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361</v>
      </c>
      <c r="S10" s="230">
        <v>0</v>
      </c>
      <c r="T10" s="271">
        <v>361</v>
      </c>
      <c r="U10" s="228"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v>0</v>
      </c>
      <c r="AA10" s="229">
        <v>0</v>
      </c>
      <c r="AB10" s="230">
        <v>0</v>
      </c>
      <c r="AC10" s="271">
        <v>0</v>
      </c>
      <c r="AD10" s="272">
        <v>822653</v>
      </c>
      <c r="AE10" s="264">
        <v>82384</v>
      </c>
      <c r="AF10" s="141">
        <v>0</v>
      </c>
      <c r="AG10" s="141">
        <v>48</v>
      </c>
      <c r="AH10" s="141">
        <v>365256</v>
      </c>
      <c r="AI10" s="141">
        <v>0</v>
      </c>
      <c r="AJ10" s="141">
        <v>0</v>
      </c>
      <c r="AK10" s="141">
        <v>0</v>
      </c>
      <c r="AL10" s="265">
        <v>460225</v>
      </c>
      <c r="AM10" s="267">
        <v>907913</v>
      </c>
      <c r="AN10" s="228">
        <v>0</v>
      </c>
      <c r="AO10" s="229">
        <v>0</v>
      </c>
      <c r="AP10" s="229">
        <v>0</v>
      </c>
      <c r="AQ10" s="229">
        <v>0</v>
      </c>
      <c r="AR10" s="229">
        <v>0</v>
      </c>
      <c r="AS10" s="229">
        <v>0</v>
      </c>
      <c r="AT10" s="229">
        <v>361</v>
      </c>
      <c r="AU10" s="230">
        <v>0</v>
      </c>
      <c r="AV10" s="271">
        <v>361</v>
      </c>
      <c r="AW10" s="228">
        <v>0</v>
      </c>
      <c r="AX10" s="229">
        <v>0</v>
      </c>
      <c r="AY10" s="229">
        <v>0</v>
      </c>
      <c r="AZ10" s="229">
        <v>0</v>
      </c>
      <c r="BA10" s="229">
        <v>0</v>
      </c>
      <c r="BB10" s="229">
        <v>0</v>
      </c>
      <c r="BC10" s="229">
        <v>0</v>
      </c>
      <c r="BD10" s="230">
        <v>0</v>
      </c>
      <c r="BE10" s="271">
        <v>0</v>
      </c>
      <c r="BF10" s="272">
        <v>908274</v>
      </c>
    </row>
    <row r="11" spans="1:58" s="90" customFormat="1" ht="15" customHeight="1">
      <c r="A11" s="261" t="s">
        <v>776</v>
      </c>
      <c r="B11" s="234" t="s">
        <v>862</v>
      </c>
      <c r="C11" s="264">
        <v>0</v>
      </c>
      <c r="D11" s="141">
        <v>0</v>
      </c>
      <c r="E11" s="141">
        <v>3178500</v>
      </c>
      <c r="F11" s="141">
        <v>0</v>
      </c>
      <c r="G11" s="141">
        <v>0</v>
      </c>
      <c r="H11" s="141">
        <v>0</v>
      </c>
      <c r="I11" s="141">
        <v>0</v>
      </c>
      <c r="J11" s="265">
        <v>0</v>
      </c>
      <c r="K11" s="267">
        <v>3178500</v>
      </c>
      <c r="L11" s="228"/>
      <c r="M11" s="229"/>
      <c r="N11" s="229"/>
      <c r="O11" s="229"/>
      <c r="P11" s="229"/>
      <c r="Q11" s="229"/>
      <c r="R11" s="229"/>
      <c r="S11" s="230"/>
      <c r="T11" s="271">
        <v>0</v>
      </c>
      <c r="U11" s="228"/>
      <c r="V11" s="229"/>
      <c r="W11" s="229"/>
      <c r="X11" s="229"/>
      <c r="Y11" s="229"/>
      <c r="Z11" s="229"/>
      <c r="AA11" s="229"/>
      <c r="AB11" s="230"/>
      <c r="AC11" s="271">
        <v>0</v>
      </c>
      <c r="AD11" s="273">
        <v>3178500</v>
      </c>
      <c r="AE11" s="264">
        <v>0</v>
      </c>
      <c r="AF11" s="141">
        <v>0</v>
      </c>
      <c r="AG11" s="141">
        <v>3178500</v>
      </c>
      <c r="AH11" s="141">
        <v>0</v>
      </c>
      <c r="AI11" s="141">
        <v>0</v>
      </c>
      <c r="AJ11" s="141">
        <v>0</v>
      </c>
      <c r="AK11" s="141">
        <v>0</v>
      </c>
      <c r="AL11" s="265">
        <v>0</v>
      </c>
      <c r="AM11" s="267">
        <v>3178500</v>
      </c>
      <c r="AN11" s="228"/>
      <c r="AO11" s="229"/>
      <c r="AP11" s="229"/>
      <c r="AQ11" s="229"/>
      <c r="AR11" s="229"/>
      <c r="AS11" s="229"/>
      <c r="AT11" s="229"/>
      <c r="AU11" s="230"/>
      <c r="AV11" s="271">
        <v>0</v>
      </c>
      <c r="AW11" s="228"/>
      <c r="AX11" s="229"/>
      <c r="AY11" s="229"/>
      <c r="AZ11" s="229"/>
      <c r="BA11" s="229"/>
      <c r="BB11" s="229"/>
      <c r="BC11" s="229"/>
      <c r="BD11" s="230"/>
      <c r="BE11" s="271">
        <v>0</v>
      </c>
      <c r="BF11" s="273">
        <v>3178500</v>
      </c>
    </row>
    <row r="12" spans="1:58" s="90" customFormat="1" ht="15" customHeight="1">
      <c r="A12" s="263" t="s">
        <v>618</v>
      </c>
      <c r="B12" s="235" t="s">
        <v>810</v>
      </c>
      <c r="C12" s="264"/>
      <c r="D12" s="141"/>
      <c r="E12" s="141"/>
      <c r="F12" s="141"/>
      <c r="G12" s="141"/>
      <c r="H12" s="141"/>
      <c r="I12" s="141"/>
      <c r="J12" s="265"/>
      <c r="K12" s="267">
        <v>0</v>
      </c>
      <c r="L12" s="228">
        <v>11976</v>
      </c>
      <c r="M12" s="229">
        <v>0</v>
      </c>
      <c r="N12" s="229">
        <v>0</v>
      </c>
      <c r="O12" s="229">
        <v>0</v>
      </c>
      <c r="P12" s="229">
        <v>0</v>
      </c>
      <c r="Q12" s="229">
        <v>0</v>
      </c>
      <c r="R12" s="229">
        <v>0</v>
      </c>
      <c r="S12" s="230">
        <v>0</v>
      </c>
      <c r="T12" s="271">
        <v>11976</v>
      </c>
      <c r="U12" s="222"/>
      <c r="V12" s="224"/>
      <c r="W12" s="224"/>
      <c r="X12" s="224"/>
      <c r="Y12" s="224"/>
      <c r="Z12" s="224"/>
      <c r="AA12" s="224"/>
      <c r="AB12" s="225"/>
      <c r="AC12" s="271">
        <v>0</v>
      </c>
      <c r="AD12" s="273">
        <v>11976</v>
      </c>
      <c r="AE12" s="264"/>
      <c r="AF12" s="141"/>
      <c r="AG12" s="141"/>
      <c r="AH12" s="141"/>
      <c r="AI12" s="141"/>
      <c r="AJ12" s="141"/>
      <c r="AK12" s="141"/>
      <c r="AL12" s="265"/>
      <c r="AM12" s="267">
        <v>0</v>
      </c>
      <c r="AN12" s="228">
        <v>11976</v>
      </c>
      <c r="AO12" s="229">
        <v>0</v>
      </c>
      <c r="AP12" s="229">
        <v>0</v>
      </c>
      <c r="AQ12" s="229">
        <v>0</v>
      </c>
      <c r="AR12" s="229">
        <v>0</v>
      </c>
      <c r="AS12" s="229">
        <v>0</v>
      </c>
      <c r="AT12" s="229">
        <v>0</v>
      </c>
      <c r="AU12" s="230">
        <v>0</v>
      </c>
      <c r="AV12" s="271">
        <v>11976</v>
      </c>
      <c r="AW12" s="222"/>
      <c r="AX12" s="224"/>
      <c r="AY12" s="224"/>
      <c r="AZ12" s="224"/>
      <c r="BA12" s="224"/>
      <c r="BB12" s="224"/>
      <c r="BC12" s="224"/>
      <c r="BD12" s="225"/>
      <c r="BE12" s="271">
        <v>0</v>
      </c>
      <c r="BF12" s="273">
        <v>11976</v>
      </c>
    </row>
    <row r="13" spans="1:58" ht="17.25" customHeight="1">
      <c r="A13" s="261" t="s">
        <v>620</v>
      </c>
      <c r="B13" s="234" t="s">
        <v>778</v>
      </c>
      <c r="C13" s="264">
        <v>0</v>
      </c>
      <c r="D13" s="141">
        <v>0</v>
      </c>
      <c r="E13" s="141">
        <v>0</v>
      </c>
      <c r="F13" s="141">
        <v>456856</v>
      </c>
      <c r="G13" s="141">
        <v>61772</v>
      </c>
      <c r="H13" s="141">
        <v>0</v>
      </c>
      <c r="I13" s="141">
        <v>0</v>
      </c>
      <c r="J13" s="265">
        <v>0</v>
      </c>
      <c r="K13" s="267">
        <v>518628</v>
      </c>
      <c r="L13" s="228"/>
      <c r="M13" s="229"/>
      <c r="N13" s="229"/>
      <c r="O13" s="229"/>
      <c r="P13" s="229"/>
      <c r="Q13" s="229"/>
      <c r="R13" s="229"/>
      <c r="S13" s="230"/>
      <c r="T13" s="271">
        <v>0</v>
      </c>
      <c r="U13" s="222"/>
      <c r="V13" s="224"/>
      <c r="W13" s="224"/>
      <c r="X13" s="224"/>
      <c r="Y13" s="224"/>
      <c r="Z13" s="224"/>
      <c r="AA13" s="224"/>
      <c r="AB13" s="225"/>
      <c r="AC13" s="271">
        <v>0</v>
      </c>
      <c r="AD13" s="273">
        <v>518628</v>
      </c>
      <c r="AE13" s="264">
        <v>0</v>
      </c>
      <c r="AF13" s="141">
        <v>0</v>
      </c>
      <c r="AG13" s="141">
        <v>0</v>
      </c>
      <c r="AH13" s="141">
        <v>506856</v>
      </c>
      <c r="AI13" s="141">
        <v>61772</v>
      </c>
      <c r="AJ13" s="141">
        <v>0</v>
      </c>
      <c r="AK13" s="141">
        <v>0</v>
      </c>
      <c r="AL13" s="265">
        <v>0</v>
      </c>
      <c r="AM13" s="267">
        <v>568628</v>
      </c>
      <c r="AN13" s="228"/>
      <c r="AO13" s="229"/>
      <c r="AP13" s="229"/>
      <c r="AQ13" s="229"/>
      <c r="AR13" s="229"/>
      <c r="AS13" s="229"/>
      <c r="AT13" s="229"/>
      <c r="AU13" s="230"/>
      <c r="AV13" s="271">
        <v>0</v>
      </c>
      <c r="AW13" s="222"/>
      <c r="AX13" s="224"/>
      <c r="AY13" s="224"/>
      <c r="AZ13" s="224"/>
      <c r="BA13" s="224"/>
      <c r="BB13" s="224"/>
      <c r="BC13" s="224"/>
      <c r="BD13" s="225"/>
      <c r="BE13" s="271">
        <v>0</v>
      </c>
      <c r="BF13" s="273">
        <v>568628</v>
      </c>
    </row>
    <row r="14" spans="1:58" s="90" customFormat="1" ht="17.25" customHeight="1">
      <c r="A14" s="261" t="s">
        <v>621</v>
      </c>
      <c r="B14" s="235" t="s">
        <v>779</v>
      </c>
      <c r="C14" s="264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265">
        <v>0</v>
      </c>
      <c r="K14" s="267">
        <v>0</v>
      </c>
      <c r="L14" s="228"/>
      <c r="M14" s="229"/>
      <c r="N14" s="229"/>
      <c r="O14" s="229"/>
      <c r="P14" s="229"/>
      <c r="Q14" s="229"/>
      <c r="R14" s="229"/>
      <c r="S14" s="230"/>
      <c r="T14" s="271">
        <v>0</v>
      </c>
      <c r="U14" s="222"/>
      <c r="V14" s="224"/>
      <c r="W14" s="224"/>
      <c r="X14" s="224"/>
      <c r="Y14" s="224"/>
      <c r="Z14" s="224"/>
      <c r="AA14" s="224"/>
      <c r="AB14" s="225"/>
      <c r="AC14" s="271">
        <v>0</v>
      </c>
      <c r="AD14" s="273">
        <v>0</v>
      </c>
      <c r="AE14" s="264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265">
        <v>0</v>
      </c>
      <c r="AM14" s="267">
        <v>0</v>
      </c>
      <c r="AN14" s="228"/>
      <c r="AO14" s="229"/>
      <c r="AP14" s="229"/>
      <c r="AQ14" s="229"/>
      <c r="AR14" s="229"/>
      <c r="AS14" s="229"/>
      <c r="AT14" s="229"/>
      <c r="AU14" s="230"/>
      <c r="AV14" s="271">
        <v>0</v>
      </c>
      <c r="AW14" s="222"/>
      <c r="AX14" s="224"/>
      <c r="AY14" s="224"/>
      <c r="AZ14" s="224"/>
      <c r="BA14" s="224"/>
      <c r="BB14" s="224"/>
      <c r="BC14" s="224"/>
      <c r="BD14" s="225"/>
      <c r="BE14" s="271">
        <v>0</v>
      </c>
      <c r="BF14" s="273">
        <v>0</v>
      </c>
    </row>
    <row r="15" spans="1:58" s="90" customFormat="1" ht="17.25" customHeight="1">
      <c r="A15" s="261" t="s">
        <v>622</v>
      </c>
      <c r="B15" s="235" t="s">
        <v>780</v>
      </c>
      <c r="C15" s="264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265">
        <v>0</v>
      </c>
      <c r="K15" s="267">
        <v>0</v>
      </c>
      <c r="L15" s="228">
        <v>0</v>
      </c>
      <c r="M15" s="229">
        <v>0</v>
      </c>
      <c r="N15" s="229">
        <v>0</v>
      </c>
      <c r="O15" s="229">
        <v>0</v>
      </c>
      <c r="P15" s="229">
        <v>0</v>
      </c>
      <c r="Q15" s="229">
        <v>0</v>
      </c>
      <c r="R15" s="229">
        <v>0</v>
      </c>
      <c r="S15" s="230">
        <v>0</v>
      </c>
      <c r="T15" s="271">
        <v>0</v>
      </c>
      <c r="U15" s="222"/>
      <c r="V15" s="224"/>
      <c r="W15" s="224"/>
      <c r="X15" s="224"/>
      <c r="Y15" s="224"/>
      <c r="Z15" s="224"/>
      <c r="AA15" s="224"/>
      <c r="AB15" s="225"/>
      <c r="AC15" s="271">
        <v>0</v>
      </c>
      <c r="AD15" s="273">
        <v>0</v>
      </c>
      <c r="AE15" s="264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265">
        <v>0</v>
      </c>
      <c r="AM15" s="267">
        <v>0</v>
      </c>
      <c r="AN15" s="228">
        <v>0</v>
      </c>
      <c r="AO15" s="229">
        <v>0</v>
      </c>
      <c r="AP15" s="229">
        <v>0</v>
      </c>
      <c r="AQ15" s="229">
        <v>0</v>
      </c>
      <c r="AR15" s="229">
        <v>0</v>
      </c>
      <c r="AS15" s="229">
        <v>0</v>
      </c>
      <c r="AT15" s="229">
        <v>0</v>
      </c>
      <c r="AU15" s="230">
        <v>0</v>
      </c>
      <c r="AV15" s="271">
        <v>0</v>
      </c>
      <c r="AW15" s="222"/>
      <c r="AX15" s="224"/>
      <c r="AY15" s="224"/>
      <c r="AZ15" s="224"/>
      <c r="BA15" s="224"/>
      <c r="BB15" s="224"/>
      <c r="BC15" s="224"/>
      <c r="BD15" s="225"/>
      <c r="BE15" s="271">
        <v>0</v>
      </c>
      <c r="BF15" s="273">
        <v>0</v>
      </c>
    </row>
    <row r="16" spans="1:58" s="90" customFormat="1" ht="17.25" customHeight="1">
      <c r="A16" s="261" t="s">
        <v>623</v>
      </c>
      <c r="B16" s="235" t="s">
        <v>781</v>
      </c>
      <c r="C16" s="264">
        <v>2936273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265">
        <v>0</v>
      </c>
      <c r="K16" s="267">
        <v>2936273</v>
      </c>
      <c r="L16" s="228"/>
      <c r="M16" s="229"/>
      <c r="N16" s="229"/>
      <c r="O16" s="229"/>
      <c r="P16" s="229"/>
      <c r="Q16" s="229"/>
      <c r="R16" s="229"/>
      <c r="S16" s="230"/>
      <c r="T16" s="271">
        <v>0</v>
      </c>
      <c r="U16" s="222"/>
      <c r="V16" s="224"/>
      <c r="W16" s="224"/>
      <c r="X16" s="224"/>
      <c r="Y16" s="224"/>
      <c r="Z16" s="224"/>
      <c r="AA16" s="224"/>
      <c r="AB16" s="225"/>
      <c r="AC16" s="271">
        <v>0</v>
      </c>
      <c r="AD16" s="273">
        <v>2936273</v>
      </c>
      <c r="AE16" s="264">
        <v>3065281</v>
      </c>
      <c r="AF16" s="141">
        <v>155631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265">
        <v>0</v>
      </c>
      <c r="AM16" s="267">
        <v>3220912</v>
      </c>
      <c r="AN16" s="228"/>
      <c r="AO16" s="229"/>
      <c r="AP16" s="229"/>
      <c r="AQ16" s="229"/>
      <c r="AR16" s="229"/>
      <c r="AS16" s="229"/>
      <c r="AT16" s="229"/>
      <c r="AU16" s="230"/>
      <c r="AV16" s="271">
        <v>0</v>
      </c>
      <c r="AW16" s="222"/>
      <c r="AX16" s="224"/>
      <c r="AY16" s="224"/>
      <c r="AZ16" s="224"/>
      <c r="BA16" s="224"/>
      <c r="BB16" s="224"/>
      <c r="BC16" s="224"/>
      <c r="BD16" s="225"/>
      <c r="BE16" s="271">
        <v>0</v>
      </c>
      <c r="BF16" s="273">
        <v>3220912</v>
      </c>
    </row>
    <row r="17" spans="1:58" s="90" customFormat="1" ht="17.25" customHeight="1">
      <c r="A17" s="261" t="s">
        <v>624</v>
      </c>
      <c r="B17" s="235" t="s">
        <v>782</v>
      </c>
      <c r="C17" s="264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265">
        <v>0</v>
      </c>
      <c r="K17" s="267">
        <v>0</v>
      </c>
      <c r="L17" s="228">
        <v>0</v>
      </c>
      <c r="M17" s="229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30">
        <v>0</v>
      </c>
      <c r="T17" s="271">
        <v>0</v>
      </c>
      <c r="U17" s="222">
        <v>0</v>
      </c>
      <c r="V17" s="224">
        <v>0</v>
      </c>
      <c r="W17" s="224">
        <v>0</v>
      </c>
      <c r="X17" s="224">
        <v>0</v>
      </c>
      <c r="Y17" s="224">
        <v>0</v>
      </c>
      <c r="Z17" s="224">
        <v>0</v>
      </c>
      <c r="AA17" s="224">
        <v>0</v>
      </c>
      <c r="AB17" s="225">
        <v>0</v>
      </c>
      <c r="AC17" s="271">
        <v>0</v>
      </c>
      <c r="AD17" s="273">
        <v>0</v>
      </c>
      <c r="AE17" s="264">
        <v>10957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265">
        <v>1053522</v>
      </c>
      <c r="AM17" s="267">
        <v>1064479</v>
      </c>
      <c r="AN17" s="228">
        <v>0</v>
      </c>
      <c r="AO17" s="229">
        <v>0</v>
      </c>
      <c r="AP17" s="229">
        <v>0</v>
      </c>
      <c r="AQ17" s="229">
        <v>0</v>
      </c>
      <c r="AR17" s="229">
        <v>0</v>
      </c>
      <c r="AS17" s="229">
        <v>0</v>
      </c>
      <c r="AT17" s="229">
        <v>0</v>
      </c>
      <c r="AU17" s="230">
        <v>0</v>
      </c>
      <c r="AV17" s="271">
        <v>0</v>
      </c>
      <c r="AW17" s="222">
        <v>0</v>
      </c>
      <c r="AX17" s="224">
        <v>0</v>
      </c>
      <c r="AY17" s="224">
        <v>0</v>
      </c>
      <c r="AZ17" s="224">
        <v>0</v>
      </c>
      <c r="BA17" s="224">
        <v>0</v>
      </c>
      <c r="BB17" s="224">
        <v>0</v>
      </c>
      <c r="BC17" s="224">
        <v>0</v>
      </c>
      <c r="BD17" s="225">
        <v>0</v>
      </c>
      <c r="BE17" s="271">
        <v>0</v>
      </c>
      <c r="BF17" s="273">
        <v>1064479</v>
      </c>
    </row>
    <row r="18" spans="1:58" s="90" customFormat="1" ht="17.25" customHeight="1">
      <c r="A18" s="261" t="s">
        <v>625</v>
      </c>
      <c r="B18" s="235" t="s">
        <v>783</v>
      </c>
      <c r="C18" s="264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265">
        <v>0</v>
      </c>
      <c r="K18" s="267">
        <v>0</v>
      </c>
      <c r="L18" s="228"/>
      <c r="M18" s="229"/>
      <c r="N18" s="229"/>
      <c r="O18" s="229"/>
      <c r="P18" s="229"/>
      <c r="Q18" s="229"/>
      <c r="R18" s="229"/>
      <c r="S18" s="230"/>
      <c r="T18" s="271">
        <v>0</v>
      </c>
      <c r="U18" s="222"/>
      <c r="V18" s="224"/>
      <c r="W18" s="224"/>
      <c r="X18" s="224"/>
      <c r="Y18" s="224"/>
      <c r="Z18" s="224"/>
      <c r="AA18" s="224"/>
      <c r="AB18" s="225"/>
      <c r="AC18" s="271">
        <v>0</v>
      </c>
      <c r="AD18" s="273">
        <v>0</v>
      </c>
      <c r="AE18" s="264">
        <v>0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265">
        <v>0</v>
      </c>
      <c r="AM18" s="267">
        <v>0</v>
      </c>
      <c r="AN18" s="228"/>
      <c r="AO18" s="229"/>
      <c r="AP18" s="229"/>
      <c r="AQ18" s="229"/>
      <c r="AR18" s="229"/>
      <c r="AS18" s="229"/>
      <c r="AT18" s="229"/>
      <c r="AU18" s="230"/>
      <c r="AV18" s="271">
        <v>0</v>
      </c>
      <c r="AW18" s="222"/>
      <c r="AX18" s="224"/>
      <c r="AY18" s="224"/>
      <c r="AZ18" s="224"/>
      <c r="BA18" s="224"/>
      <c r="BB18" s="224"/>
      <c r="BC18" s="224"/>
      <c r="BD18" s="225"/>
      <c r="BE18" s="271">
        <v>0</v>
      </c>
      <c r="BF18" s="273">
        <v>0</v>
      </c>
    </row>
    <row r="19" spans="1:58" s="90" customFormat="1" ht="17.25" customHeight="1">
      <c r="A19" s="261" t="s">
        <v>626</v>
      </c>
      <c r="B19" s="235" t="s">
        <v>784</v>
      </c>
      <c r="C19" s="264">
        <v>0</v>
      </c>
      <c r="D19" s="141">
        <v>0</v>
      </c>
      <c r="E19" s="141">
        <v>2665</v>
      </c>
      <c r="F19" s="141">
        <v>0</v>
      </c>
      <c r="G19" s="141">
        <v>0</v>
      </c>
      <c r="H19" s="141">
        <v>0</v>
      </c>
      <c r="I19" s="141">
        <v>0</v>
      </c>
      <c r="J19" s="265">
        <v>0</v>
      </c>
      <c r="K19" s="267">
        <v>2665</v>
      </c>
      <c r="L19" s="228">
        <v>0</v>
      </c>
      <c r="M19" s="229">
        <v>0</v>
      </c>
      <c r="N19" s="229">
        <v>0</v>
      </c>
      <c r="O19" s="229">
        <v>0</v>
      </c>
      <c r="P19" s="229">
        <v>0</v>
      </c>
      <c r="Q19" s="229">
        <v>0</v>
      </c>
      <c r="R19" s="229">
        <v>0</v>
      </c>
      <c r="S19" s="230">
        <v>0</v>
      </c>
      <c r="T19" s="271">
        <v>0</v>
      </c>
      <c r="U19" s="222"/>
      <c r="V19" s="224"/>
      <c r="W19" s="224"/>
      <c r="X19" s="224"/>
      <c r="Y19" s="224"/>
      <c r="Z19" s="224"/>
      <c r="AA19" s="224"/>
      <c r="AB19" s="225"/>
      <c r="AC19" s="271">
        <v>0</v>
      </c>
      <c r="AD19" s="273">
        <v>2665</v>
      </c>
      <c r="AE19" s="264">
        <v>0</v>
      </c>
      <c r="AF19" s="141">
        <v>0</v>
      </c>
      <c r="AG19" s="141">
        <v>2665</v>
      </c>
      <c r="AH19" s="141">
        <v>0</v>
      </c>
      <c r="AI19" s="141">
        <v>0</v>
      </c>
      <c r="AJ19" s="141">
        <v>0</v>
      </c>
      <c r="AK19" s="141">
        <v>0</v>
      </c>
      <c r="AL19" s="265">
        <v>0</v>
      </c>
      <c r="AM19" s="267">
        <v>2665</v>
      </c>
      <c r="AN19" s="228">
        <v>0</v>
      </c>
      <c r="AO19" s="229">
        <v>0</v>
      </c>
      <c r="AP19" s="229">
        <v>0</v>
      </c>
      <c r="AQ19" s="229">
        <v>0</v>
      </c>
      <c r="AR19" s="229">
        <v>0</v>
      </c>
      <c r="AS19" s="229">
        <v>0</v>
      </c>
      <c r="AT19" s="229">
        <v>0</v>
      </c>
      <c r="AU19" s="230">
        <v>0</v>
      </c>
      <c r="AV19" s="271">
        <v>0</v>
      </c>
      <c r="AW19" s="222"/>
      <c r="AX19" s="224"/>
      <c r="AY19" s="224"/>
      <c r="AZ19" s="224"/>
      <c r="BA19" s="224"/>
      <c r="BB19" s="224"/>
      <c r="BC19" s="224"/>
      <c r="BD19" s="225"/>
      <c r="BE19" s="271">
        <v>0</v>
      </c>
      <c r="BF19" s="273">
        <v>2665</v>
      </c>
    </row>
    <row r="20" spans="1:58" s="90" customFormat="1" ht="17.25" customHeight="1">
      <c r="A20" s="261" t="s">
        <v>627</v>
      </c>
      <c r="B20" s="235" t="s">
        <v>785</v>
      </c>
      <c r="C20" s="264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265">
        <v>0</v>
      </c>
      <c r="K20" s="267">
        <v>0</v>
      </c>
      <c r="L20" s="228"/>
      <c r="M20" s="229"/>
      <c r="N20" s="229"/>
      <c r="O20" s="229"/>
      <c r="P20" s="229"/>
      <c r="Q20" s="229"/>
      <c r="R20" s="229"/>
      <c r="S20" s="230"/>
      <c r="T20" s="271">
        <v>0</v>
      </c>
      <c r="U20" s="222"/>
      <c r="V20" s="224"/>
      <c r="W20" s="224"/>
      <c r="X20" s="224"/>
      <c r="Y20" s="224"/>
      <c r="Z20" s="224"/>
      <c r="AA20" s="224"/>
      <c r="AB20" s="225"/>
      <c r="AC20" s="271">
        <v>0</v>
      </c>
      <c r="AD20" s="273">
        <v>0</v>
      </c>
      <c r="AE20" s="264">
        <v>0</v>
      </c>
      <c r="AF20" s="141"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265">
        <v>0</v>
      </c>
      <c r="AM20" s="267">
        <v>0</v>
      </c>
      <c r="AN20" s="228"/>
      <c r="AO20" s="229"/>
      <c r="AP20" s="229"/>
      <c r="AQ20" s="229"/>
      <c r="AR20" s="229"/>
      <c r="AS20" s="229"/>
      <c r="AT20" s="229"/>
      <c r="AU20" s="230"/>
      <c r="AV20" s="271">
        <v>0</v>
      </c>
      <c r="AW20" s="222"/>
      <c r="AX20" s="224"/>
      <c r="AY20" s="224"/>
      <c r="AZ20" s="224"/>
      <c r="BA20" s="224"/>
      <c r="BB20" s="224"/>
      <c r="BC20" s="224"/>
      <c r="BD20" s="225"/>
      <c r="BE20" s="271">
        <v>0</v>
      </c>
      <c r="BF20" s="273">
        <v>0</v>
      </c>
    </row>
    <row r="21" spans="1:58" s="90" customFormat="1" ht="17.25" customHeight="1">
      <c r="A21" s="261" t="s">
        <v>628</v>
      </c>
      <c r="B21" s="235" t="s">
        <v>786</v>
      </c>
      <c r="C21" s="264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265">
        <v>0</v>
      </c>
      <c r="K21" s="267">
        <v>0</v>
      </c>
      <c r="L21" s="228"/>
      <c r="M21" s="229"/>
      <c r="N21" s="229"/>
      <c r="O21" s="229"/>
      <c r="P21" s="229"/>
      <c r="Q21" s="229"/>
      <c r="R21" s="229"/>
      <c r="S21" s="230"/>
      <c r="T21" s="271">
        <v>0</v>
      </c>
      <c r="U21" s="222"/>
      <c r="V21" s="224"/>
      <c r="W21" s="224"/>
      <c r="X21" s="224"/>
      <c r="Y21" s="224"/>
      <c r="Z21" s="224"/>
      <c r="AA21" s="224"/>
      <c r="AB21" s="225"/>
      <c r="AC21" s="271">
        <v>0</v>
      </c>
      <c r="AD21" s="273">
        <v>0</v>
      </c>
      <c r="AE21" s="264">
        <v>0</v>
      </c>
      <c r="AF21" s="141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265">
        <v>0</v>
      </c>
      <c r="AM21" s="267">
        <v>0</v>
      </c>
      <c r="AN21" s="228"/>
      <c r="AO21" s="229"/>
      <c r="AP21" s="229"/>
      <c r="AQ21" s="229"/>
      <c r="AR21" s="229"/>
      <c r="AS21" s="229"/>
      <c r="AT21" s="229"/>
      <c r="AU21" s="230"/>
      <c r="AV21" s="271">
        <v>0</v>
      </c>
      <c r="AW21" s="222"/>
      <c r="AX21" s="224"/>
      <c r="AY21" s="224"/>
      <c r="AZ21" s="224"/>
      <c r="BA21" s="224"/>
      <c r="BB21" s="224"/>
      <c r="BC21" s="224"/>
      <c r="BD21" s="225"/>
      <c r="BE21" s="271">
        <v>0</v>
      </c>
      <c r="BF21" s="273">
        <v>0</v>
      </c>
    </row>
    <row r="22" spans="1:58" s="90" customFormat="1" ht="17.25" customHeight="1">
      <c r="A22" s="263" t="s">
        <v>629</v>
      </c>
      <c r="B22" s="235" t="s">
        <v>787</v>
      </c>
      <c r="C22" s="264">
        <v>735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265">
        <v>0</v>
      </c>
      <c r="K22" s="267">
        <v>735</v>
      </c>
      <c r="L22" s="228"/>
      <c r="M22" s="229"/>
      <c r="N22" s="229"/>
      <c r="O22" s="229"/>
      <c r="P22" s="229"/>
      <c r="Q22" s="229"/>
      <c r="R22" s="229"/>
      <c r="S22" s="230"/>
      <c r="T22" s="271">
        <v>0</v>
      </c>
      <c r="U22" s="222"/>
      <c r="V22" s="224"/>
      <c r="W22" s="224"/>
      <c r="X22" s="224"/>
      <c r="Y22" s="224"/>
      <c r="Z22" s="224"/>
      <c r="AA22" s="224"/>
      <c r="AB22" s="225"/>
      <c r="AC22" s="271">
        <v>0</v>
      </c>
      <c r="AD22" s="273">
        <v>735</v>
      </c>
      <c r="AE22" s="264">
        <v>2927</v>
      </c>
      <c r="AF22" s="141"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265">
        <v>0</v>
      </c>
      <c r="AM22" s="267">
        <v>2927</v>
      </c>
      <c r="AN22" s="228"/>
      <c r="AO22" s="229"/>
      <c r="AP22" s="229"/>
      <c r="AQ22" s="229"/>
      <c r="AR22" s="229"/>
      <c r="AS22" s="229"/>
      <c r="AT22" s="229"/>
      <c r="AU22" s="230"/>
      <c r="AV22" s="271">
        <v>0</v>
      </c>
      <c r="AW22" s="222"/>
      <c r="AX22" s="224"/>
      <c r="AY22" s="224"/>
      <c r="AZ22" s="224"/>
      <c r="BA22" s="224"/>
      <c r="BB22" s="224"/>
      <c r="BC22" s="224"/>
      <c r="BD22" s="225"/>
      <c r="BE22" s="271">
        <v>0</v>
      </c>
      <c r="BF22" s="273">
        <v>2927</v>
      </c>
    </row>
    <row r="23" spans="1:58" s="90" customFormat="1" ht="17.25" customHeight="1">
      <c r="A23" s="263" t="s">
        <v>630</v>
      </c>
      <c r="B23" s="235" t="s">
        <v>788</v>
      </c>
      <c r="C23" s="264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265">
        <v>0</v>
      </c>
      <c r="K23" s="267">
        <v>0</v>
      </c>
      <c r="L23" s="228"/>
      <c r="M23" s="229"/>
      <c r="N23" s="229"/>
      <c r="O23" s="229"/>
      <c r="P23" s="229"/>
      <c r="Q23" s="229"/>
      <c r="R23" s="229"/>
      <c r="S23" s="230"/>
      <c r="T23" s="271">
        <v>0</v>
      </c>
      <c r="U23" s="222"/>
      <c r="V23" s="224"/>
      <c r="W23" s="224"/>
      <c r="X23" s="224"/>
      <c r="Y23" s="224"/>
      <c r="Z23" s="224"/>
      <c r="AA23" s="224"/>
      <c r="AB23" s="225"/>
      <c r="AC23" s="271">
        <v>0</v>
      </c>
      <c r="AD23" s="273">
        <v>0</v>
      </c>
      <c r="AE23" s="264">
        <v>0</v>
      </c>
      <c r="AF23" s="141"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265">
        <v>0</v>
      </c>
      <c r="AM23" s="267">
        <v>0</v>
      </c>
      <c r="AN23" s="228"/>
      <c r="AO23" s="229"/>
      <c r="AP23" s="229"/>
      <c r="AQ23" s="229"/>
      <c r="AR23" s="229"/>
      <c r="AS23" s="229"/>
      <c r="AT23" s="229"/>
      <c r="AU23" s="230"/>
      <c r="AV23" s="271">
        <v>0</v>
      </c>
      <c r="AW23" s="222"/>
      <c r="AX23" s="224"/>
      <c r="AY23" s="224"/>
      <c r="AZ23" s="224"/>
      <c r="BA23" s="224"/>
      <c r="BB23" s="224"/>
      <c r="BC23" s="224"/>
      <c r="BD23" s="225"/>
      <c r="BE23" s="271">
        <v>0</v>
      </c>
      <c r="BF23" s="273">
        <v>0</v>
      </c>
    </row>
    <row r="24" spans="1:58" s="90" customFormat="1" ht="17.25" customHeight="1">
      <c r="A24" s="263" t="s">
        <v>875</v>
      </c>
      <c r="B24" s="235" t="s">
        <v>880</v>
      </c>
      <c r="C24" s="264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265">
        <v>0</v>
      </c>
      <c r="K24" s="267">
        <v>0</v>
      </c>
      <c r="L24" s="228"/>
      <c r="M24" s="229"/>
      <c r="N24" s="229"/>
      <c r="O24" s="229"/>
      <c r="P24" s="229"/>
      <c r="Q24" s="229"/>
      <c r="R24" s="229"/>
      <c r="S24" s="230"/>
      <c r="T24" s="271">
        <v>0</v>
      </c>
      <c r="U24" s="222"/>
      <c r="V24" s="224"/>
      <c r="W24" s="224"/>
      <c r="X24" s="224"/>
      <c r="Y24" s="224"/>
      <c r="Z24" s="224"/>
      <c r="AA24" s="224"/>
      <c r="AB24" s="225"/>
      <c r="AC24" s="271">
        <v>0</v>
      </c>
      <c r="AD24" s="273">
        <v>0</v>
      </c>
      <c r="AE24" s="264">
        <v>0</v>
      </c>
      <c r="AF24" s="141"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265">
        <v>0</v>
      </c>
      <c r="AM24" s="267">
        <v>0</v>
      </c>
      <c r="AN24" s="228"/>
      <c r="AO24" s="229"/>
      <c r="AP24" s="229"/>
      <c r="AQ24" s="229"/>
      <c r="AR24" s="229"/>
      <c r="AS24" s="229"/>
      <c r="AT24" s="229"/>
      <c r="AU24" s="230"/>
      <c r="AV24" s="271">
        <v>0</v>
      </c>
      <c r="AW24" s="222"/>
      <c r="AX24" s="224"/>
      <c r="AY24" s="224"/>
      <c r="AZ24" s="224"/>
      <c r="BA24" s="224"/>
      <c r="BB24" s="224"/>
      <c r="BC24" s="224"/>
      <c r="BD24" s="225"/>
      <c r="BE24" s="271">
        <v>0</v>
      </c>
      <c r="BF24" s="273">
        <v>0</v>
      </c>
    </row>
    <row r="25" spans="1:58" s="90" customFormat="1" ht="17.25" customHeight="1">
      <c r="A25" s="263" t="s">
        <v>631</v>
      </c>
      <c r="B25" s="235" t="s">
        <v>811</v>
      </c>
      <c r="C25" s="264"/>
      <c r="D25" s="141"/>
      <c r="E25" s="141"/>
      <c r="F25" s="141"/>
      <c r="G25" s="141"/>
      <c r="H25" s="141"/>
      <c r="I25" s="141"/>
      <c r="J25" s="265"/>
      <c r="K25" s="267">
        <v>0</v>
      </c>
      <c r="L25" s="228">
        <v>0</v>
      </c>
      <c r="M25" s="229">
        <v>0</v>
      </c>
      <c r="N25" s="229">
        <v>0</v>
      </c>
      <c r="O25" s="229">
        <v>0</v>
      </c>
      <c r="P25" s="229">
        <v>0</v>
      </c>
      <c r="Q25" s="229">
        <v>0</v>
      </c>
      <c r="R25" s="229">
        <v>0</v>
      </c>
      <c r="S25" s="230">
        <v>0</v>
      </c>
      <c r="T25" s="271">
        <v>0</v>
      </c>
      <c r="U25" s="222"/>
      <c r="V25" s="224"/>
      <c r="W25" s="224"/>
      <c r="X25" s="224"/>
      <c r="Y25" s="224"/>
      <c r="Z25" s="224"/>
      <c r="AA25" s="224"/>
      <c r="AB25" s="225"/>
      <c r="AC25" s="271">
        <v>0</v>
      </c>
      <c r="AD25" s="273">
        <v>0</v>
      </c>
      <c r="AE25" s="264"/>
      <c r="AF25" s="141"/>
      <c r="AG25" s="141"/>
      <c r="AH25" s="141"/>
      <c r="AI25" s="141"/>
      <c r="AJ25" s="141"/>
      <c r="AK25" s="141"/>
      <c r="AL25" s="265"/>
      <c r="AM25" s="267">
        <v>0</v>
      </c>
      <c r="AN25" s="228">
        <v>0</v>
      </c>
      <c r="AO25" s="229">
        <v>0</v>
      </c>
      <c r="AP25" s="229">
        <v>0</v>
      </c>
      <c r="AQ25" s="229">
        <v>0</v>
      </c>
      <c r="AR25" s="229">
        <v>0</v>
      </c>
      <c r="AS25" s="229">
        <v>0</v>
      </c>
      <c r="AT25" s="229">
        <v>0</v>
      </c>
      <c r="AU25" s="230">
        <v>0</v>
      </c>
      <c r="AV25" s="271">
        <v>0</v>
      </c>
      <c r="AW25" s="222"/>
      <c r="AX25" s="224"/>
      <c r="AY25" s="224"/>
      <c r="AZ25" s="224"/>
      <c r="BA25" s="224"/>
      <c r="BB25" s="224"/>
      <c r="BC25" s="224"/>
      <c r="BD25" s="225"/>
      <c r="BE25" s="271">
        <v>0</v>
      </c>
      <c r="BF25" s="273">
        <v>0</v>
      </c>
    </row>
    <row r="26" spans="1:58" s="90" customFormat="1" ht="17.25" customHeight="1">
      <c r="A26" s="263" t="s">
        <v>632</v>
      </c>
      <c r="B26" s="235" t="s">
        <v>789</v>
      </c>
      <c r="C26" s="264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265">
        <v>0</v>
      </c>
      <c r="K26" s="267">
        <v>0</v>
      </c>
      <c r="L26" s="228"/>
      <c r="M26" s="229"/>
      <c r="N26" s="229"/>
      <c r="O26" s="229"/>
      <c r="P26" s="229"/>
      <c r="Q26" s="229"/>
      <c r="R26" s="229"/>
      <c r="S26" s="230"/>
      <c r="T26" s="271">
        <v>0</v>
      </c>
      <c r="U26" s="222"/>
      <c r="V26" s="224"/>
      <c r="W26" s="224"/>
      <c r="X26" s="224"/>
      <c r="Y26" s="224"/>
      <c r="Z26" s="224"/>
      <c r="AA26" s="224"/>
      <c r="AB26" s="225"/>
      <c r="AC26" s="271">
        <v>0</v>
      </c>
      <c r="AD26" s="273">
        <v>0</v>
      </c>
      <c r="AE26" s="264">
        <v>0</v>
      </c>
      <c r="AF26" s="141"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265">
        <v>0</v>
      </c>
      <c r="AM26" s="267">
        <v>0</v>
      </c>
      <c r="AN26" s="228"/>
      <c r="AO26" s="229"/>
      <c r="AP26" s="229"/>
      <c r="AQ26" s="229"/>
      <c r="AR26" s="229"/>
      <c r="AS26" s="229"/>
      <c r="AT26" s="229"/>
      <c r="AU26" s="230"/>
      <c r="AV26" s="271">
        <v>0</v>
      </c>
      <c r="AW26" s="222"/>
      <c r="AX26" s="224"/>
      <c r="AY26" s="224"/>
      <c r="AZ26" s="224"/>
      <c r="BA26" s="224"/>
      <c r="BB26" s="224"/>
      <c r="BC26" s="224"/>
      <c r="BD26" s="225"/>
      <c r="BE26" s="271">
        <v>0</v>
      </c>
      <c r="BF26" s="273">
        <v>0</v>
      </c>
    </row>
    <row r="27" spans="1:58" s="90" customFormat="1" ht="17.25" customHeight="1">
      <c r="A27" s="263" t="s">
        <v>633</v>
      </c>
      <c r="B27" s="235" t="s">
        <v>939</v>
      </c>
      <c r="C27" s="264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265">
        <v>0</v>
      </c>
      <c r="K27" s="267">
        <v>0</v>
      </c>
      <c r="L27" s="228"/>
      <c r="M27" s="229"/>
      <c r="N27" s="229"/>
      <c r="O27" s="229"/>
      <c r="P27" s="229"/>
      <c r="Q27" s="229"/>
      <c r="R27" s="229"/>
      <c r="S27" s="230"/>
      <c r="T27" s="271">
        <v>0</v>
      </c>
      <c r="U27" s="222"/>
      <c r="V27" s="224"/>
      <c r="W27" s="224"/>
      <c r="X27" s="224"/>
      <c r="Y27" s="224"/>
      <c r="Z27" s="224"/>
      <c r="AA27" s="224"/>
      <c r="AB27" s="225"/>
      <c r="AC27" s="271">
        <v>0</v>
      </c>
      <c r="AD27" s="273">
        <v>0</v>
      </c>
      <c r="AE27" s="264">
        <v>0</v>
      </c>
      <c r="AF27" s="141"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265">
        <v>0</v>
      </c>
      <c r="AM27" s="267">
        <v>0</v>
      </c>
      <c r="AN27" s="228"/>
      <c r="AO27" s="229"/>
      <c r="AP27" s="229"/>
      <c r="AQ27" s="229"/>
      <c r="AR27" s="229"/>
      <c r="AS27" s="229"/>
      <c r="AT27" s="229"/>
      <c r="AU27" s="230"/>
      <c r="AV27" s="271">
        <v>0</v>
      </c>
      <c r="AW27" s="222"/>
      <c r="AX27" s="224"/>
      <c r="AY27" s="224"/>
      <c r="AZ27" s="224"/>
      <c r="BA27" s="224"/>
      <c r="BB27" s="224"/>
      <c r="BC27" s="224"/>
      <c r="BD27" s="225"/>
      <c r="BE27" s="271">
        <v>0</v>
      </c>
      <c r="BF27" s="273">
        <v>0</v>
      </c>
    </row>
    <row r="28" spans="1:58" s="90" customFormat="1" ht="17.25" customHeight="1">
      <c r="A28" s="263" t="s">
        <v>634</v>
      </c>
      <c r="B28" s="235" t="s">
        <v>790</v>
      </c>
      <c r="C28" s="264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265">
        <v>0</v>
      </c>
      <c r="K28" s="267">
        <v>0</v>
      </c>
      <c r="L28" s="228"/>
      <c r="M28" s="229"/>
      <c r="N28" s="229"/>
      <c r="O28" s="229"/>
      <c r="P28" s="229"/>
      <c r="Q28" s="229"/>
      <c r="R28" s="229"/>
      <c r="S28" s="230"/>
      <c r="T28" s="271">
        <v>0</v>
      </c>
      <c r="U28" s="222"/>
      <c r="V28" s="224"/>
      <c r="W28" s="224"/>
      <c r="X28" s="224"/>
      <c r="Y28" s="224"/>
      <c r="Z28" s="224"/>
      <c r="AA28" s="224"/>
      <c r="AB28" s="225"/>
      <c r="AC28" s="271">
        <v>0</v>
      </c>
      <c r="AD28" s="273">
        <v>0</v>
      </c>
      <c r="AE28" s="264">
        <v>0</v>
      </c>
      <c r="AF28" s="141"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265">
        <v>0</v>
      </c>
      <c r="AM28" s="267">
        <v>0</v>
      </c>
      <c r="AN28" s="228"/>
      <c r="AO28" s="229"/>
      <c r="AP28" s="229"/>
      <c r="AQ28" s="229"/>
      <c r="AR28" s="229"/>
      <c r="AS28" s="229"/>
      <c r="AT28" s="229"/>
      <c r="AU28" s="230"/>
      <c r="AV28" s="271">
        <v>0</v>
      </c>
      <c r="AW28" s="222"/>
      <c r="AX28" s="224"/>
      <c r="AY28" s="224"/>
      <c r="AZ28" s="224"/>
      <c r="BA28" s="224"/>
      <c r="BB28" s="224"/>
      <c r="BC28" s="224"/>
      <c r="BD28" s="225"/>
      <c r="BE28" s="271">
        <v>0</v>
      </c>
      <c r="BF28" s="273">
        <v>0</v>
      </c>
    </row>
    <row r="29" spans="1:58" s="90" customFormat="1" ht="17.25" customHeight="1">
      <c r="A29" s="263" t="s">
        <v>635</v>
      </c>
      <c r="B29" s="235" t="s">
        <v>791</v>
      </c>
      <c r="C29" s="264">
        <v>0</v>
      </c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58681</v>
      </c>
      <c r="J29" s="265">
        <v>0</v>
      </c>
      <c r="K29" s="267">
        <v>58681</v>
      </c>
      <c r="L29" s="228"/>
      <c r="M29" s="229"/>
      <c r="N29" s="229"/>
      <c r="O29" s="229"/>
      <c r="P29" s="229"/>
      <c r="Q29" s="229"/>
      <c r="R29" s="229"/>
      <c r="S29" s="230"/>
      <c r="T29" s="271">
        <v>0</v>
      </c>
      <c r="U29" s="222"/>
      <c r="V29" s="224"/>
      <c r="W29" s="224"/>
      <c r="X29" s="224"/>
      <c r="Y29" s="224"/>
      <c r="Z29" s="224"/>
      <c r="AA29" s="224"/>
      <c r="AB29" s="225"/>
      <c r="AC29" s="271">
        <v>0</v>
      </c>
      <c r="AD29" s="273">
        <v>58681</v>
      </c>
      <c r="AE29" s="264">
        <v>0</v>
      </c>
      <c r="AF29" s="141"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81400</v>
      </c>
      <c r="AL29" s="265">
        <v>0</v>
      </c>
      <c r="AM29" s="267">
        <v>81400</v>
      </c>
      <c r="AN29" s="228"/>
      <c r="AO29" s="229"/>
      <c r="AP29" s="229"/>
      <c r="AQ29" s="229"/>
      <c r="AR29" s="229"/>
      <c r="AS29" s="229"/>
      <c r="AT29" s="229"/>
      <c r="AU29" s="230"/>
      <c r="AV29" s="271">
        <v>0</v>
      </c>
      <c r="AW29" s="222"/>
      <c r="AX29" s="224"/>
      <c r="AY29" s="224"/>
      <c r="AZ29" s="224"/>
      <c r="BA29" s="224"/>
      <c r="BB29" s="224"/>
      <c r="BC29" s="224"/>
      <c r="BD29" s="225"/>
      <c r="BE29" s="271">
        <v>0</v>
      </c>
      <c r="BF29" s="273">
        <v>81400</v>
      </c>
    </row>
    <row r="30" spans="1:58" s="90" customFormat="1" ht="17.25" customHeight="1">
      <c r="A30" s="263" t="s">
        <v>636</v>
      </c>
      <c r="B30" s="235" t="s">
        <v>792</v>
      </c>
      <c r="C30" s="264">
        <v>0</v>
      </c>
      <c r="D30" s="141">
        <v>0</v>
      </c>
      <c r="E30" s="141">
        <v>0</v>
      </c>
      <c r="F30" s="141">
        <v>20674</v>
      </c>
      <c r="G30" s="141">
        <v>0</v>
      </c>
      <c r="H30" s="141">
        <v>0</v>
      </c>
      <c r="I30" s="141">
        <v>358094</v>
      </c>
      <c r="J30" s="265">
        <v>0</v>
      </c>
      <c r="K30" s="267">
        <v>378768</v>
      </c>
      <c r="L30" s="228"/>
      <c r="M30" s="229"/>
      <c r="N30" s="229"/>
      <c r="O30" s="229"/>
      <c r="P30" s="229"/>
      <c r="Q30" s="229"/>
      <c r="R30" s="229"/>
      <c r="S30" s="230"/>
      <c r="T30" s="271">
        <v>0</v>
      </c>
      <c r="U30" s="222"/>
      <c r="V30" s="224"/>
      <c r="W30" s="224"/>
      <c r="X30" s="224"/>
      <c r="Y30" s="224"/>
      <c r="Z30" s="224"/>
      <c r="AA30" s="224"/>
      <c r="AB30" s="225"/>
      <c r="AC30" s="271">
        <v>0</v>
      </c>
      <c r="AD30" s="273">
        <v>378768</v>
      </c>
      <c r="AE30" s="264">
        <v>0</v>
      </c>
      <c r="AF30" s="141">
        <v>0</v>
      </c>
      <c r="AG30" s="141">
        <v>0</v>
      </c>
      <c r="AH30" s="141">
        <v>183602</v>
      </c>
      <c r="AI30" s="141">
        <v>0</v>
      </c>
      <c r="AJ30" s="141">
        <v>0</v>
      </c>
      <c r="AK30" s="141">
        <v>514192</v>
      </c>
      <c r="AL30" s="265">
        <v>0</v>
      </c>
      <c r="AM30" s="267">
        <v>697794</v>
      </c>
      <c r="AN30" s="228"/>
      <c r="AO30" s="229"/>
      <c r="AP30" s="229"/>
      <c r="AQ30" s="229"/>
      <c r="AR30" s="229"/>
      <c r="AS30" s="229"/>
      <c r="AT30" s="229"/>
      <c r="AU30" s="230"/>
      <c r="AV30" s="271">
        <v>0</v>
      </c>
      <c r="AW30" s="222"/>
      <c r="AX30" s="224"/>
      <c r="AY30" s="224"/>
      <c r="AZ30" s="224"/>
      <c r="BA30" s="224"/>
      <c r="BB30" s="224"/>
      <c r="BC30" s="224"/>
      <c r="BD30" s="225"/>
      <c r="BE30" s="271">
        <v>0</v>
      </c>
      <c r="BF30" s="273">
        <v>697794</v>
      </c>
    </row>
    <row r="31" spans="1:58" s="90" customFormat="1" ht="17.25" customHeight="1">
      <c r="A31" s="263" t="s">
        <v>637</v>
      </c>
      <c r="B31" s="235" t="s">
        <v>793</v>
      </c>
      <c r="C31" s="264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265">
        <v>0</v>
      </c>
      <c r="K31" s="267">
        <v>0</v>
      </c>
      <c r="L31" s="228"/>
      <c r="M31" s="229"/>
      <c r="N31" s="229"/>
      <c r="O31" s="229"/>
      <c r="P31" s="229"/>
      <c r="Q31" s="229"/>
      <c r="R31" s="229"/>
      <c r="S31" s="230"/>
      <c r="T31" s="271">
        <v>0</v>
      </c>
      <c r="U31" s="222"/>
      <c r="V31" s="224"/>
      <c r="W31" s="224"/>
      <c r="X31" s="224"/>
      <c r="Y31" s="224"/>
      <c r="Z31" s="224"/>
      <c r="AA31" s="224"/>
      <c r="AB31" s="225"/>
      <c r="AC31" s="271">
        <v>0</v>
      </c>
      <c r="AD31" s="273">
        <v>0</v>
      </c>
      <c r="AE31" s="264">
        <v>0</v>
      </c>
      <c r="AF31" s="141"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265">
        <v>0</v>
      </c>
      <c r="AM31" s="267">
        <v>0</v>
      </c>
      <c r="AN31" s="228"/>
      <c r="AO31" s="229"/>
      <c r="AP31" s="229"/>
      <c r="AQ31" s="229"/>
      <c r="AR31" s="229"/>
      <c r="AS31" s="229"/>
      <c r="AT31" s="229"/>
      <c r="AU31" s="230"/>
      <c r="AV31" s="271">
        <v>0</v>
      </c>
      <c r="AW31" s="222"/>
      <c r="AX31" s="224"/>
      <c r="AY31" s="224"/>
      <c r="AZ31" s="224"/>
      <c r="BA31" s="224"/>
      <c r="BB31" s="224"/>
      <c r="BC31" s="224"/>
      <c r="BD31" s="225"/>
      <c r="BE31" s="271">
        <v>0</v>
      </c>
      <c r="BF31" s="273">
        <v>0</v>
      </c>
    </row>
    <row r="32" spans="1:58" s="90" customFormat="1" ht="17.25" customHeight="1">
      <c r="A32" s="263" t="s">
        <v>638</v>
      </c>
      <c r="B32" s="235" t="s">
        <v>812</v>
      </c>
      <c r="C32" s="264"/>
      <c r="D32" s="141"/>
      <c r="E32" s="141"/>
      <c r="F32" s="141"/>
      <c r="G32" s="141"/>
      <c r="H32" s="141"/>
      <c r="I32" s="141"/>
      <c r="J32" s="265"/>
      <c r="K32" s="267">
        <v>0</v>
      </c>
      <c r="L32" s="228">
        <v>0</v>
      </c>
      <c r="M32" s="229">
        <v>0</v>
      </c>
      <c r="N32" s="229">
        <v>0</v>
      </c>
      <c r="O32" s="229">
        <v>0</v>
      </c>
      <c r="P32" s="229">
        <v>0</v>
      </c>
      <c r="Q32" s="229">
        <v>0</v>
      </c>
      <c r="R32" s="229">
        <v>3500</v>
      </c>
      <c r="S32" s="230">
        <v>0</v>
      </c>
      <c r="T32" s="271">
        <v>3500</v>
      </c>
      <c r="U32" s="222"/>
      <c r="V32" s="224"/>
      <c r="W32" s="224"/>
      <c r="X32" s="224"/>
      <c r="Y32" s="224"/>
      <c r="Z32" s="224"/>
      <c r="AA32" s="224"/>
      <c r="AB32" s="225"/>
      <c r="AC32" s="271">
        <v>0</v>
      </c>
      <c r="AD32" s="273">
        <v>3500</v>
      </c>
      <c r="AE32" s="264"/>
      <c r="AF32" s="141"/>
      <c r="AG32" s="141"/>
      <c r="AH32" s="141"/>
      <c r="AI32" s="141"/>
      <c r="AJ32" s="141"/>
      <c r="AK32" s="141"/>
      <c r="AL32" s="265"/>
      <c r="AM32" s="267">
        <v>0</v>
      </c>
      <c r="AN32" s="228">
        <v>0</v>
      </c>
      <c r="AO32" s="229">
        <v>0</v>
      </c>
      <c r="AP32" s="229">
        <v>0</v>
      </c>
      <c r="AQ32" s="229">
        <v>0</v>
      </c>
      <c r="AR32" s="229">
        <v>0</v>
      </c>
      <c r="AS32" s="229">
        <v>0</v>
      </c>
      <c r="AT32" s="229">
        <v>3500</v>
      </c>
      <c r="AU32" s="230">
        <v>0</v>
      </c>
      <c r="AV32" s="271">
        <v>3500</v>
      </c>
      <c r="AW32" s="222"/>
      <c r="AX32" s="224"/>
      <c r="AY32" s="224"/>
      <c r="AZ32" s="224"/>
      <c r="BA32" s="224"/>
      <c r="BB32" s="224"/>
      <c r="BC32" s="224"/>
      <c r="BD32" s="225"/>
      <c r="BE32" s="271">
        <v>0</v>
      </c>
      <c r="BF32" s="273">
        <v>3500</v>
      </c>
    </row>
    <row r="33" spans="1:58" s="90" customFormat="1" ht="17.25" customHeight="1">
      <c r="A33" s="263" t="s">
        <v>639</v>
      </c>
      <c r="B33" s="235" t="s">
        <v>879</v>
      </c>
      <c r="C33" s="264">
        <v>1711</v>
      </c>
      <c r="D33" s="141">
        <v>4153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265">
        <v>0</v>
      </c>
      <c r="K33" s="267">
        <v>5864</v>
      </c>
      <c r="L33" s="228"/>
      <c r="M33" s="229"/>
      <c r="N33" s="229"/>
      <c r="O33" s="229"/>
      <c r="P33" s="229"/>
      <c r="Q33" s="229"/>
      <c r="R33" s="229"/>
      <c r="S33" s="230"/>
      <c r="T33" s="271">
        <v>0</v>
      </c>
      <c r="U33" s="222"/>
      <c r="V33" s="224"/>
      <c r="W33" s="224"/>
      <c r="X33" s="224"/>
      <c r="Y33" s="224"/>
      <c r="Z33" s="224"/>
      <c r="AA33" s="224"/>
      <c r="AB33" s="225"/>
      <c r="AC33" s="271">
        <v>0</v>
      </c>
      <c r="AD33" s="273">
        <v>5864</v>
      </c>
      <c r="AE33" s="264">
        <v>1711</v>
      </c>
      <c r="AF33" s="141">
        <v>4153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265">
        <v>0</v>
      </c>
      <c r="AM33" s="267">
        <v>5864</v>
      </c>
      <c r="AN33" s="228"/>
      <c r="AO33" s="229"/>
      <c r="AP33" s="229"/>
      <c r="AQ33" s="229"/>
      <c r="AR33" s="229"/>
      <c r="AS33" s="229"/>
      <c r="AT33" s="229"/>
      <c r="AU33" s="230"/>
      <c r="AV33" s="271">
        <v>0</v>
      </c>
      <c r="AW33" s="222"/>
      <c r="AX33" s="224"/>
      <c r="AY33" s="224"/>
      <c r="AZ33" s="224"/>
      <c r="BA33" s="224"/>
      <c r="BB33" s="224"/>
      <c r="BC33" s="224"/>
      <c r="BD33" s="225"/>
      <c r="BE33" s="271">
        <v>0</v>
      </c>
      <c r="BF33" s="273">
        <v>5864</v>
      </c>
    </row>
    <row r="34" spans="1:58" s="90" customFormat="1" ht="17.25" customHeight="1">
      <c r="A34" s="263" t="s">
        <v>877</v>
      </c>
      <c r="B34" s="235" t="s">
        <v>794</v>
      </c>
      <c r="C34" s="264"/>
      <c r="D34" s="141"/>
      <c r="E34" s="141"/>
      <c r="F34" s="141"/>
      <c r="G34" s="141"/>
      <c r="H34" s="141"/>
      <c r="I34" s="141"/>
      <c r="J34" s="265"/>
      <c r="K34" s="267">
        <v>0</v>
      </c>
      <c r="L34" s="228">
        <v>552</v>
      </c>
      <c r="M34" s="229">
        <v>5871</v>
      </c>
      <c r="N34" s="229">
        <v>0</v>
      </c>
      <c r="O34" s="229">
        <v>0</v>
      </c>
      <c r="P34" s="229">
        <v>0</v>
      </c>
      <c r="Q34" s="229">
        <v>0</v>
      </c>
      <c r="R34" s="229">
        <v>0</v>
      </c>
      <c r="S34" s="230">
        <v>0</v>
      </c>
      <c r="T34" s="271">
        <v>6423</v>
      </c>
      <c r="U34" s="222"/>
      <c r="V34" s="224"/>
      <c r="W34" s="224"/>
      <c r="X34" s="224"/>
      <c r="Y34" s="224"/>
      <c r="Z34" s="224"/>
      <c r="AA34" s="224"/>
      <c r="AB34" s="225"/>
      <c r="AC34" s="271">
        <v>0</v>
      </c>
      <c r="AD34" s="273">
        <v>6423</v>
      </c>
      <c r="AE34" s="264"/>
      <c r="AF34" s="141"/>
      <c r="AG34" s="141"/>
      <c r="AH34" s="141"/>
      <c r="AI34" s="141"/>
      <c r="AJ34" s="141"/>
      <c r="AK34" s="141"/>
      <c r="AL34" s="265"/>
      <c r="AM34" s="267">
        <v>0</v>
      </c>
      <c r="AN34" s="228">
        <v>552</v>
      </c>
      <c r="AO34" s="229">
        <v>5871</v>
      </c>
      <c r="AP34" s="229">
        <v>0</v>
      </c>
      <c r="AQ34" s="229">
        <v>0</v>
      </c>
      <c r="AR34" s="229">
        <v>0</v>
      </c>
      <c r="AS34" s="229">
        <v>0</v>
      </c>
      <c r="AT34" s="229">
        <v>0</v>
      </c>
      <c r="AU34" s="230">
        <v>0</v>
      </c>
      <c r="AV34" s="271">
        <v>6423</v>
      </c>
      <c r="AW34" s="222"/>
      <c r="AX34" s="224"/>
      <c r="AY34" s="224"/>
      <c r="AZ34" s="224"/>
      <c r="BA34" s="224"/>
      <c r="BB34" s="224"/>
      <c r="BC34" s="224"/>
      <c r="BD34" s="225"/>
      <c r="BE34" s="271">
        <v>0</v>
      </c>
      <c r="BF34" s="273">
        <v>6423</v>
      </c>
    </row>
    <row r="35" spans="1:58" s="90" customFormat="1" ht="17.25" customHeight="1">
      <c r="A35" s="263" t="s">
        <v>640</v>
      </c>
      <c r="B35" s="235" t="s">
        <v>795</v>
      </c>
      <c r="C35" s="264">
        <v>0</v>
      </c>
      <c r="D35" s="141">
        <v>190952</v>
      </c>
      <c r="E35" s="141">
        <v>0</v>
      </c>
      <c r="F35" s="141">
        <v>51827</v>
      </c>
      <c r="G35" s="141">
        <v>0</v>
      </c>
      <c r="H35" s="141">
        <v>42548</v>
      </c>
      <c r="I35" s="141">
        <v>0</v>
      </c>
      <c r="J35" s="265">
        <v>0</v>
      </c>
      <c r="K35" s="267">
        <v>285327</v>
      </c>
      <c r="L35" s="228"/>
      <c r="M35" s="229"/>
      <c r="N35" s="229"/>
      <c r="O35" s="229"/>
      <c r="P35" s="229"/>
      <c r="Q35" s="229"/>
      <c r="R35" s="229"/>
      <c r="S35" s="230"/>
      <c r="T35" s="271">
        <v>0</v>
      </c>
      <c r="U35" s="222"/>
      <c r="V35" s="224"/>
      <c r="W35" s="224"/>
      <c r="X35" s="224"/>
      <c r="Y35" s="224"/>
      <c r="Z35" s="224"/>
      <c r="AA35" s="224"/>
      <c r="AB35" s="225"/>
      <c r="AC35" s="271">
        <v>0</v>
      </c>
      <c r="AD35" s="273">
        <v>285327</v>
      </c>
      <c r="AE35" s="264">
        <v>0</v>
      </c>
      <c r="AF35" s="141">
        <v>475913</v>
      </c>
      <c r="AG35" s="141">
        <v>0</v>
      </c>
      <c r="AH35" s="141">
        <v>259133</v>
      </c>
      <c r="AI35" s="141">
        <v>0</v>
      </c>
      <c r="AJ35" s="141">
        <v>42548</v>
      </c>
      <c r="AK35" s="141">
        <v>0</v>
      </c>
      <c r="AL35" s="265">
        <v>0</v>
      </c>
      <c r="AM35" s="267">
        <v>777594</v>
      </c>
      <c r="AN35" s="228"/>
      <c r="AO35" s="229"/>
      <c r="AP35" s="229"/>
      <c r="AQ35" s="229"/>
      <c r="AR35" s="229"/>
      <c r="AS35" s="229"/>
      <c r="AT35" s="229"/>
      <c r="AU35" s="230"/>
      <c r="AV35" s="271">
        <v>0</v>
      </c>
      <c r="AW35" s="222"/>
      <c r="AX35" s="224"/>
      <c r="AY35" s="224"/>
      <c r="AZ35" s="224"/>
      <c r="BA35" s="224"/>
      <c r="BB35" s="224"/>
      <c r="BC35" s="224"/>
      <c r="BD35" s="225"/>
      <c r="BE35" s="271">
        <v>0</v>
      </c>
      <c r="BF35" s="273">
        <v>777594</v>
      </c>
    </row>
    <row r="36" spans="1:58" s="90" customFormat="1" ht="17.25" customHeight="1">
      <c r="A36" s="263" t="s">
        <v>641</v>
      </c>
      <c r="B36" s="235" t="s">
        <v>720</v>
      </c>
      <c r="C36" s="264">
        <v>0</v>
      </c>
      <c r="D36" s="141">
        <v>0</v>
      </c>
      <c r="E36" s="141">
        <v>0</v>
      </c>
      <c r="F36" s="141">
        <v>0</v>
      </c>
      <c r="G36" s="141">
        <v>0</v>
      </c>
      <c r="H36" s="141">
        <v>0</v>
      </c>
      <c r="I36" s="141">
        <v>0</v>
      </c>
      <c r="J36" s="265">
        <v>0</v>
      </c>
      <c r="K36" s="267">
        <v>0</v>
      </c>
      <c r="L36" s="228"/>
      <c r="M36" s="229"/>
      <c r="N36" s="229"/>
      <c r="O36" s="229"/>
      <c r="P36" s="229"/>
      <c r="Q36" s="229"/>
      <c r="R36" s="229"/>
      <c r="S36" s="230"/>
      <c r="T36" s="271">
        <v>0</v>
      </c>
      <c r="U36" s="222"/>
      <c r="V36" s="224"/>
      <c r="W36" s="224"/>
      <c r="X36" s="224"/>
      <c r="Y36" s="224"/>
      <c r="Z36" s="224"/>
      <c r="AA36" s="224"/>
      <c r="AB36" s="225"/>
      <c r="AC36" s="271">
        <v>0</v>
      </c>
      <c r="AD36" s="273">
        <v>0</v>
      </c>
      <c r="AE36" s="264">
        <v>0</v>
      </c>
      <c r="AF36" s="141"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265">
        <v>0</v>
      </c>
      <c r="AM36" s="267">
        <v>0</v>
      </c>
      <c r="AN36" s="228"/>
      <c r="AO36" s="229"/>
      <c r="AP36" s="229"/>
      <c r="AQ36" s="229"/>
      <c r="AR36" s="229"/>
      <c r="AS36" s="229"/>
      <c r="AT36" s="229"/>
      <c r="AU36" s="230"/>
      <c r="AV36" s="271">
        <v>0</v>
      </c>
      <c r="AW36" s="222"/>
      <c r="AX36" s="224"/>
      <c r="AY36" s="224"/>
      <c r="AZ36" s="224"/>
      <c r="BA36" s="224"/>
      <c r="BB36" s="224"/>
      <c r="BC36" s="224"/>
      <c r="BD36" s="225"/>
      <c r="BE36" s="271">
        <v>0</v>
      </c>
      <c r="BF36" s="273">
        <v>0</v>
      </c>
    </row>
    <row r="37" spans="1:58" s="90" customFormat="1" ht="17.25" customHeight="1">
      <c r="A37" s="263" t="s">
        <v>642</v>
      </c>
      <c r="B37" s="235" t="s">
        <v>796</v>
      </c>
      <c r="C37" s="264">
        <v>0</v>
      </c>
      <c r="D37" s="141">
        <v>0</v>
      </c>
      <c r="E37" s="141">
        <v>0</v>
      </c>
      <c r="F37" s="141">
        <v>6172</v>
      </c>
      <c r="G37" s="141">
        <v>0</v>
      </c>
      <c r="H37" s="141">
        <v>0</v>
      </c>
      <c r="I37" s="141">
        <v>0</v>
      </c>
      <c r="J37" s="265">
        <v>0</v>
      </c>
      <c r="K37" s="267">
        <v>6172</v>
      </c>
      <c r="L37" s="228">
        <v>0</v>
      </c>
      <c r="M37" s="229">
        <v>0</v>
      </c>
      <c r="N37" s="229">
        <v>0</v>
      </c>
      <c r="O37" s="229">
        <v>0</v>
      </c>
      <c r="P37" s="229">
        <v>0</v>
      </c>
      <c r="Q37" s="229">
        <v>0</v>
      </c>
      <c r="R37" s="229">
        <v>0</v>
      </c>
      <c r="S37" s="230">
        <v>0</v>
      </c>
      <c r="T37" s="271">
        <v>0</v>
      </c>
      <c r="U37" s="222"/>
      <c r="V37" s="224"/>
      <c r="W37" s="224"/>
      <c r="X37" s="224"/>
      <c r="Y37" s="224"/>
      <c r="Z37" s="224"/>
      <c r="AA37" s="224"/>
      <c r="AB37" s="225"/>
      <c r="AC37" s="271">
        <v>0</v>
      </c>
      <c r="AD37" s="273">
        <v>6172</v>
      </c>
      <c r="AE37" s="264">
        <v>0</v>
      </c>
      <c r="AF37" s="141">
        <v>0</v>
      </c>
      <c r="AG37" s="141">
        <v>0</v>
      </c>
      <c r="AH37" s="141">
        <v>10242</v>
      </c>
      <c r="AI37" s="141">
        <v>0</v>
      </c>
      <c r="AJ37" s="141">
        <v>0</v>
      </c>
      <c r="AK37" s="141">
        <v>0</v>
      </c>
      <c r="AL37" s="265">
        <v>0</v>
      </c>
      <c r="AM37" s="267">
        <v>10242</v>
      </c>
      <c r="AN37" s="228">
        <v>0</v>
      </c>
      <c r="AO37" s="229">
        <v>0</v>
      </c>
      <c r="AP37" s="229">
        <v>0</v>
      </c>
      <c r="AQ37" s="229">
        <v>0</v>
      </c>
      <c r="AR37" s="229">
        <v>0</v>
      </c>
      <c r="AS37" s="229">
        <v>0</v>
      </c>
      <c r="AT37" s="229">
        <v>0</v>
      </c>
      <c r="AU37" s="230">
        <v>0</v>
      </c>
      <c r="AV37" s="271">
        <v>0</v>
      </c>
      <c r="AW37" s="222"/>
      <c r="AX37" s="224"/>
      <c r="AY37" s="224"/>
      <c r="AZ37" s="224"/>
      <c r="BA37" s="224"/>
      <c r="BB37" s="224"/>
      <c r="BC37" s="224"/>
      <c r="BD37" s="225"/>
      <c r="BE37" s="271">
        <v>0</v>
      </c>
      <c r="BF37" s="273">
        <v>10242</v>
      </c>
    </row>
    <row r="38" spans="1:58" s="90" customFormat="1" ht="17.25" customHeight="1">
      <c r="A38" s="263" t="s">
        <v>643</v>
      </c>
      <c r="B38" s="235" t="s">
        <v>797</v>
      </c>
      <c r="C38" s="264">
        <v>0</v>
      </c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265">
        <v>0</v>
      </c>
      <c r="K38" s="267">
        <v>0</v>
      </c>
      <c r="L38" s="228"/>
      <c r="M38" s="229"/>
      <c r="N38" s="229"/>
      <c r="O38" s="229"/>
      <c r="P38" s="229"/>
      <c r="Q38" s="229"/>
      <c r="R38" s="229"/>
      <c r="S38" s="230"/>
      <c r="T38" s="271">
        <v>0</v>
      </c>
      <c r="U38" s="222"/>
      <c r="V38" s="224"/>
      <c r="W38" s="224"/>
      <c r="X38" s="224"/>
      <c r="Y38" s="224"/>
      <c r="Z38" s="224"/>
      <c r="AA38" s="224"/>
      <c r="AB38" s="225"/>
      <c r="AC38" s="271">
        <v>0</v>
      </c>
      <c r="AD38" s="273">
        <v>0</v>
      </c>
      <c r="AE38" s="264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265">
        <v>0</v>
      </c>
      <c r="AM38" s="267">
        <v>0</v>
      </c>
      <c r="AN38" s="228"/>
      <c r="AO38" s="229"/>
      <c r="AP38" s="229"/>
      <c r="AQ38" s="229"/>
      <c r="AR38" s="229"/>
      <c r="AS38" s="229"/>
      <c r="AT38" s="229"/>
      <c r="AU38" s="230"/>
      <c r="AV38" s="271">
        <v>0</v>
      </c>
      <c r="AW38" s="222"/>
      <c r="AX38" s="224"/>
      <c r="AY38" s="224"/>
      <c r="AZ38" s="224"/>
      <c r="BA38" s="224"/>
      <c r="BB38" s="224"/>
      <c r="BC38" s="224"/>
      <c r="BD38" s="225"/>
      <c r="BE38" s="271">
        <v>0</v>
      </c>
      <c r="BF38" s="273">
        <v>0</v>
      </c>
    </row>
    <row r="39" spans="1:58" s="90" customFormat="1" ht="17.25" customHeight="1">
      <c r="A39" s="263" t="s">
        <v>644</v>
      </c>
      <c r="B39" s="235" t="s">
        <v>798</v>
      </c>
      <c r="C39" s="264">
        <v>0</v>
      </c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265">
        <v>0</v>
      </c>
      <c r="K39" s="267">
        <v>0</v>
      </c>
      <c r="L39" s="228"/>
      <c r="M39" s="229"/>
      <c r="N39" s="229"/>
      <c r="O39" s="229"/>
      <c r="P39" s="229"/>
      <c r="Q39" s="229"/>
      <c r="R39" s="229"/>
      <c r="S39" s="230"/>
      <c r="T39" s="271">
        <v>0</v>
      </c>
      <c r="U39" s="222"/>
      <c r="V39" s="224"/>
      <c r="W39" s="224"/>
      <c r="X39" s="224"/>
      <c r="Y39" s="224"/>
      <c r="Z39" s="224"/>
      <c r="AA39" s="224"/>
      <c r="AB39" s="225"/>
      <c r="AC39" s="271">
        <v>0</v>
      </c>
      <c r="AD39" s="273">
        <v>0</v>
      </c>
      <c r="AE39" s="264">
        <v>0</v>
      </c>
      <c r="AF39" s="141">
        <v>0</v>
      </c>
      <c r="AG39" s="141">
        <v>0</v>
      </c>
      <c r="AH39" s="141">
        <v>0</v>
      </c>
      <c r="AI39" s="141">
        <v>0</v>
      </c>
      <c r="AJ39" s="141">
        <v>0</v>
      </c>
      <c r="AK39" s="141">
        <v>20000</v>
      </c>
      <c r="AL39" s="265">
        <v>0</v>
      </c>
      <c r="AM39" s="267">
        <v>20000</v>
      </c>
      <c r="AN39" s="228"/>
      <c r="AO39" s="229"/>
      <c r="AP39" s="229"/>
      <c r="AQ39" s="229"/>
      <c r="AR39" s="229"/>
      <c r="AS39" s="229"/>
      <c r="AT39" s="229"/>
      <c r="AU39" s="230"/>
      <c r="AV39" s="271">
        <v>0</v>
      </c>
      <c r="AW39" s="222"/>
      <c r="AX39" s="224"/>
      <c r="AY39" s="224"/>
      <c r="AZ39" s="224"/>
      <c r="BA39" s="224"/>
      <c r="BB39" s="224"/>
      <c r="BC39" s="224"/>
      <c r="BD39" s="225"/>
      <c r="BE39" s="271">
        <v>0</v>
      </c>
      <c r="BF39" s="273">
        <v>20000</v>
      </c>
    </row>
    <row r="40" spans="1:58" s="90" customFormat="1" ht="17.25" customHeight="1">
      <c r="A40" s="263" t="s">
        <v>645</v>
      </c>
      <c r="B40" s="235" t="s">
        <v>813</v>
      </c>
      <c r="C40" s="264">
        <v>0</v>
      </c>
      <c r="D40" s="141">
        <v>0</v>
      </c>
      <c r="E40" s="141">
        <v>0</v>
      </c>
      <c r="F40" s="141">
        <v>0</v>
      </c>
      <c r="G40" s="141">
        <v>0</v>
      </c>
      <c r="H40" s="141">
        <v>0</v>
      </c>
      <c r="I40" s="141">
        <v>0</v>
      </c>
      <c r="J40" s="265">
        <v>0</v>
      </c>
      <c r="K40" s="267">
        <v>0</v>
      </c>
      <c r="L40" s="228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0</v>
      </c>
      <c r="S40" s="230">
        <v>0</v>
      </c>
      <c r="T40" s="271">
        <v>0</v>
      </c>
      <c r="U40" s="222"/>
      <c r="V40" s="224"/>
      <c r="W40" s="224"/>
      <c r="X40" s="224"/>
      <c r="Y40" s="224"/>
      <c r="Z40" s="224"/>
      <c r="AA40" s="224"/>
      <c r="AB40" s="225"/>
      <c r="AC40" s="271">
        <v>0</v>
      </c>
      <c r="AD40" s="273">
        <v>0</v>
      </c>
      <c r="AE40" s="264">
        <v>0</v>
      </c>
      <c r="AF40" s="141"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265">
        <v>0</v>
      </c>
      <c r="AM40" s="267">
        <v>0</v>
      </c>
      <c r="AN40" s="228">
        <v>0</v>
      </c>
      <c r="AO40" s="229">
        <v>0</v>
      </c>
      <c r="AP40" s="229">
        <v>0</v>
      </c>
      <c r="AQ40" s="229">
        <v>0</v>
      </c>
      <c r="AR40" s="229">
        <v>0</v>
      </c>
      <c r="AS40" s="229">
        <v>0</v>
      </c>
      <c r="AT40" s="229">
        <v>0</v>
      </c>
      <c r="AU40" s="230">
        <v>0</v>
      </c>
      <c r="AV40" s="271">
        <v>0</v>
      </c>
      <c r="AW40" s="222"/>
      <c r="AX40" s="224"/>
      <c r="AY40" s="224"/>
      <c r="AZ40" s="224"/>
      <c r="BA40" s="224"/>
      <c r="BB40" s="224"/>
      <c r="BC40" s="224"/>
      <c r="BD40" s="225"/>
      <c r="BE40" s="271">
        <v>0</v>
      </c>
      <c r="BF40" s="273">
        <v>0</v>
      </c>
    </row>
    <row r="41" spans="1:58" s="90" customFormat="1" ht="17.25" customHeight="1">
      <c r="A41" s="263" t="s">
        <v>646</v>
      </c>
      <c r="B41" s="235" t="s">
        <v>814</v>
      </c>
      <c r="C41" s="264"/>
      <c r="D41" s="141"/>
      <c r="E41" s="141"/>
      <c r="F41" s="141"/>
      <c r="G41" s="141"/>
      <c r="H41" s="141"/>
      <c r="I41" s="141"/>
      <c r="J41" s="265"/>
      <c r="K41" s="267">
        <v>0</v>
      </c>
      <c r="L41" s="228">
        <v>0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30">
        <v>0</v>
      </c>
      <c r="T41" s="271">
        <v>0</v>
      </c>
      <c r="U41" s="222"/>
      <c r="V41" s="224"/>
      <c r="W41" s="224"/>
      <c r="X41" s="224"/>
      <c r="Y41" s="224"/>
      <c r="Z41" s="224"/>
      <c r="AA41" s="224"/>
      <c r="AB41" s="225"/>
      <c r="AC41" s="271">
        <v>0</v>
      </c>
      <c r="AD41" s="273">
        <v>0</v>
      </c>
      <c r="AE41" s="264"/>
      <c r="AF41" s="141"/>
      <c r="AG41" s="141"/>
      <c r="AH41" s="141"/>
      <c r="AI41" s="141"/>
      <c r="AJ41" s="141"/>
      <c r="AK41" s="141"/>
      <c r="AL41" s="265"/>
      <c r="AM41" s="267">
        <v>0</v>
      </c>
      <c r="AN41" s="228">
        <v>0</v>
      </c>
      <c r="AO41" s="229">
        <v>0</v>
      </c>
      <c r="AP41" s="229">
        <v>0</v>
      </c>
      <c r="AQ41" s="229">
        <v>0</v>
      </c>
      <c r="AR41" s="229">
        <v>0</v>
      </c>
      <c r="AS41" s="229">
        <v>0</v>
      </c>
      <c r="AT41" s="229">
        <v>0</v>
      </c>
      <c r="AU41" s="230">
        <v>0</v>
      </c>
      <c r="AV41" s="271">
        <v>0</v>
      </c>
      <c r="AW41" s="222"/>
      <c r="AX41" s="224"/>
      <c r="AY41" s="224"/>
      <c r="AZ41" s="224"/>
      <c r="BA41" s="224"/>
      <c r="BB41" s="224"/>
      <c r="BC41" s="224"/>
      <c r="BD41" s="225"/>
      <c r="BE41" s="271">
        <v>0</v>
      </c>
      <c r="BF41" s="273">
        <v>0</v>
      </c>
    </row>
    <row r="42" spans="1:58" s="90" customFormat="1" ht="17.25" customHeight="1">
      <c r="A42" s="263" t="s">
        <v>647</v>
      </c>
      <c r="B42" s="235" t="s">
        <v>815</v>
      </c>
      <c r="C42" s="264"/>
      <c r="D42" s="141"/>
      <c r="E42" s="141"/>
      <c r="F42" s="141"/>
      <c r="G42" s="141"/>
      <c r="H42" s="141"/>
      <c r="I42" s="141"/>
      <c r="J42" s="265"/>
      <c r="K42" s="267">
        <v>0</v>
      </c>
      <c r="L42" s="228">
        <v>0</v>
      </c>
      <c r="M42" s="229">
        <v>0</v>
      </c>
      <c r="N42" s="229">
        <v>0</v>
      </c>
      <c r="O42" s="229">
        <v>0</v>
      </c>
      <c r="P42" s="229">
        <v>0</v>
      </c>
      <c r="Q42" s="229">
        <v>0</v>
      </c>
      <c r="R42" s="229">
        <v>0</v>
      </c>
      <c r="S42" s="230">
        <v>0</v>
      </c>
      <c r="T42" s="271">
        <v>0</v>
      </c>
      <c r="U42" s="222"/>
      <c r="V42" s="224"/>
      <c r="W42" s="224"/>
      <c r="X42" s="224"/>
      <c r="Y42" s="224"/>
      <c r="Z42" s="224"/>
      <c r="AA42" s="224"/>
      <c r="AB42" s="225"/>
      <c r="AC42" s="271">
        <v>0</v>
      </c>
      <c r="AD42" s="273">
        <v>0</v>
      </c>
      <c r="AE42" s="264"/>
      <c r="AF42" s="141"/>
      <c r="AG42" s="141"/>
      <c r="AH42" s="141"/>
      <c r="AI42" s="141"/>
      <c r="AJ42" s="141"/>
      <c r="AK42" s="141"/>
      <c r="AL42" s="265"/>
      <c r="AM42" s="267">
        <v>0</v>
      </c>
      <c r="AN42" s="228">
        <v>0</v>
      </c>
      <c r="AO42" s="229">
        <v>0</v>
      </c>
      <c r="AP42" s="229">
        <v>0</v>
      </c>
      <c r="AQ42" s="229">
        <v>0</v>
      </c>
      <c r="AR42" s="229">
        <v>0</v>
      </c>
      <c r="AS42" s="229">
        <v>0</v>
      </c>
      <c r="AT42" s="229">
        <v>0</v>
      </c>
      <c r="AU42" s="230">
        <v>0</v>
      </c>
      <c r="AV42" s="271">
        <v>0</v>
      </c>
      <c r="AW42" s="222"/>
      <c r="AX42" s="224"/>
      <c r="AY42" s="224"/>
      <c r="AZ42" s="224"/>
      <c r="BA42" s="224"/>
      <c r="BB42" s="224"/>
      <c r="BC42" s="224"/>
      <c r="BD42" s="225"/>
      <c r="BE42" s="271">
        <v>0</v>
      </c>
      <c r="BF42" s="273">
        <v>0</v>
      </c>
    </row>
    <row r="43" spans="1:58" s="90" customFormat="1" ht="17.25" customHeight="1">
      <c r="A43" s="263" t="s">
        <v>648</v>
      </c>
      <c r="B43" s="235" t="s">
        <v>816</v>
      </c>
      <c r="C43" s="264"/>
      <c r="D43" s="141"/>
      <c r="E43" s="141"/>
      <c r="F43" s="141"/>
      <c r="G43" s="141"/>
      <c r="H43" s="141"/>
      <c r="I43" s="141"/>
      <c r="J43" s="265"/>
      <c r="K43" s="267">
        <v>0</v>
      </c>
      <c r="L43" s="228">
        <v>0</v>
      </c>
      <c r="M43" s="229">
        <v>0</v>
      </c>
      <c r="N43" s="229">
        <v>0</v>
      </c>
      <c r="O43" s="229">
        <v>0</v>
      </c>
      <c r="P43" s="229">
        <v>0</v>
      </c>
      <c r="Q43" s="229">
        <v>0</v>
      </c>
      <c r="R43" s="229">
        <v>0</v>
      </c>
      <c r="S43" s="230">
        <v>0</v>
      </c>
      <c r="T43" s="271">
        <v>0</v>
      </c>
      <c r="U43" s="222"/>
      <c r="V43" s="224"/>
      <c r="W43" s="224"/>
      <c r="X43" s="224"/>
      <c r="Y43" s="224"/>
      <c r="Z43" s="224"/>
      <c r="AA43" s="224"/>
      <c r="AB43" s="225"/>
      <c r="AC43" s="271">
        <v>0</v>
      </c>
      <c r="AD43" s="273">
        <v>0</v>
      </c>
      <c r="AE43" s="264"/>
      <c r="AF43" s="141"/>
      <c r="AG43" s="141"/>
      <c r="AH43" s="141"/>
      <c r="AI43" s="141"/>
      <c r="AJ43" s="141"/>
      <c r="AK43" s="141"/>
      <c r="AL43" s="265"/>
      <c r="AM43" s="267">
        <v>0</v>
      </c>
      <c r="AN43" s="228">
        <v>0</v>
      </c>
      <c r="AO43" s="229">
        <v>0</v>
      </c>
      <c r="AP43" s="229">
        <v>0</v>
      </c>
      <c r="AQ43" s="229">
        <v>0</v>
      </c>
      <c r="AR43" s="229">
        <v>0</v>
      </c>
      <c r="AS43" s="229">
        <v>0</v>
      </c>
      <c r="AT43" s="229">
        <v>0</v>
      </c>
      <c r="AU43" s="230">
        <v>0</v>
      </c>
      <c r="AV43" s="271">
        <v>0</v>
      </c>
      <c r="AW43" s="222"/>
      <c r="AX43" s="224"/>
      <c r="AY43" s="224"/>
      <c r="AZ43" s="224"/>
      <c r="BA43" s="224"/>
      <c r="BB43" s="224"/>
      <c r="BC43" s="224"/>
      <c r="BD43" s="225"/>
      <c r="BE43" s="271">
        <v>0</v>
      </c>
      <c r="BF43" s="273">
        <v>0</v>
      </c>
    </row>
    <row r="44" spans="1:58" s="90" customFormat="1" ht="17.25" customHeight="1">
      <c r="A44" s="263" t="s">
        <v>656</v>
      </c>
      <c r="B44" s="235" t="s">
        <v>817</v>
      </c>
      <c r="C44" s="264"/>
      <c r="D44" s="141"/>
      <c r="E44" s="141"/>
      <c r="F44" s="141"/>
      <c r="G44" s="141"/>
      <c r="H44" s="141"/>
      <c r="I44" s="141"/>
      <c r="J44" s="265"/>
      <c r="K44" s="267">
        <v>0</v>
      </c>
      <c r="L44" s="228">
        <v>0</v>
      </c>
      <c r="M44" s="229">
        <v>0</v>
      </c>
      <c r="N44" s="229">
        <v>0</v>
      </c>
      <c r="O44" s="229">
        <v>0</v>
      </c>
      <c r="P44" s="229">
        <v>0</v>
      </c>
      <c r="Q44" s="229">
        <v>0</v>
      </c>
      <c r="R44" s="229">
        <v>0</v>
      </c>
      <c r="S44" s="230">
        <v>0</v>
      </c>
      <c r="T44" s="271">
        <v>0</v>
      </c>
      <c r="U44" s="222"/>
      <c r="V44" s="224"/>
      <c r="W44" s="224"/>
      <c r="X44" s="224"/>
      <c r="Y44" s="224"/>
      <c r="Z44" s="224"/>
      <c r="AA44" s="224"/>
      <c r="AB44" s="225"/>
      <c r="AC44" s="271">
        <v>0</v>
      </c>
      <c r="AD44" s="273">
        <v>0</v>
      </c>
      <c r="AE44" s="264"/>
      <c r="AF44" s="141"/>
      <c r="AG44" s="141"/>
      <c r="AH44" s="141"/>
      <c r="AI44" s="141"/>
      <c r="AJ44" s="141"/>
      <c r="AK44" s="141"/>
      <c r="AL44" s="265"/>
      <c r="AM44" s="267">
        <v>0</v>
      </c>
      <c r="AN44" s="228">
        <v>0</v>
      </c>
      <c r="AO44" s="229">
        <v>0</v>
      </c>
      <c r="AP44" s="229">
        <v>0</v>
      </c>
      <c r="AQ44" s="229">
        <v>0</v>
      </c>
      <c r="AR44" s="229">
        <v>0</v>
      </c>
      <c r="AS44" s="229">
        <v>0</v>
      </c>
      <c r="AT44" s="229">
        <v>0</v>
      </c>
      <c r="AU44" s="230">
        <v>0</v>
      </c>
      <c r="AV44" s="271">
        <v>0</v>
      </c>
      <c r="AW44" s="222"/>
      <c r="AX44" s="224"/>
      <c r="AY44" s="224"/>
      <c r="AZ44" s="224"/>
      <c r="BA44" s="224"/>
      <c r="BB44" s="224"/>
      <c r="BC44" s="224"/>
      <c r="BD44" s="225"/>
      <c r="BE44" s="271">
        <v>0</v>
      </c>
      <c r="BF44" s="273">
        <v>0</v>
      </c>
    </row>
    <row r="45" spans="1:58" s="90" customFormat="1" ht="17.25" customHeight="1">
      <c r="A45" s="263" t="s">
        <v>649</v>
      </c>
      <c r="B45" s="235" t="s">
        <v>818</v>
      </c>
      <c r="C45" s="264"/>
      <c r="D45" s="141"/>
      <c r="E45" s="141"/>
      <c r="F45" s="141"/>
      <c r="G45" s="141"/>
      <c r="H45" s="141"/>
      <c r="I45" s="141"/>
      <c r="J45" s="265"/>
      <c r="K45" s="267">
        <v>0</v>
      </c>
      <c r="L45" s="228">
        <v>0</v>
      </c>
      <c r="M45" s="229">
        <v>0</v>
      </c>
      <c r="N45" s="229">
        <v>0</v>
      </c>
      <c r="O45" s="229">
        <v>0</v>
      </c>
      <c r="P45" s="229">
        <v>0</v>
      </c>
      <c r="Q45" s="229">
        <v>0</v>
      </c>
      <c r="R45" s="229">
        <v>0</v>
      </c>
      <c r="S45" s="230">
        <v>0</v>
      </c>
      <c r="T45" s="271">
        <v>0</v>
      </c>
      <c r="U45" s="222"/>
      <c r="V45" s="224"/>
      <c r="W45" s="224"/>
      <c r="X45" s="224"/>
      <c r="Y45" s="224"/>
      <c r="Z45" s="224"/>
      <c r="AA45" s="224"/>
      <c r="AB45" s="225"/>
      <c r="AC45" s="271">
        <v>0</v>
      </c>
      <c r="AD45" s="273">
        <v>0</v>
      </c>
      <c r="AE45" s="264"/>
      <c r="AF45" s="141"/>
      <c r="AG45" s="141"/>
      <c r="AH45" s="141"/>
      <c r="AI45" s="141"/>
      <c r="AJ45" s="141"/>
      <c r="AK45" s="141"/>
      <c r="AL45" s="265"/>
      <c r="AM45" s="267">
        <v>0</v>
      </c>
      <c r="AN45" s="228">
        <v>0</v>
      </c>
      <c r="AO45" s="229">
        <v>0</v>
      </c>
      <c r="AP45" s="229">
        <v>0</v>
      </c>
      <c r="AQ45" s="229">
        <v>0</v>
      </c>
      <c r="AR45" s="229">
        <v>0</v>
      </c>
      <c r="AS45" s="229">
        <v>0</v>
      </c>
      <c r="AT45" s="229">
        <v>0</v>
      </c>
      <c r="AU45" s="230">
        <v>0</v>
      </c>
      <c r="AV45" s="271">
        <v>0</v>
      </c>
      <c r="AW45" s="222"/>
      <c r="AX45" s="224"/>
      <c r="AY45" s="224"/>
      <c r="AZ45" s="224"/>
      <c r="BA45" s="224"/>
      <c r="BB45" s="224"/>
      <c r="BC45" s="224"/>
      <c r="BD45" s="225"/>
      <c r="BE45" s="271">
        <v>0</v>
      </c>
      <c r="BF45" s="273">
        <v>0</v>
      </c>
    </row>
    <row r="46" spans="1:58" s="90" customFormat="1" ht="17.25" customHeight="1">
      <c r="A46" s="263" t="s">
        <v>650</v>
      </c>
      <c r="B46" s="235" t="s">
        <v>819</v>
      </c>
      <c r="C46" s="264"/>
      <c r="D46" s="141"/>
      <c r="E46" s="141"/>
      <c r="F46" s="141"/>
      <c r="G46" s="141"/>
      <c r="H46" s="141"/>
      <c r="I46" s="141"/>
      <c r="J46" s="265"/>
      <c r="K46" s="267">
        <v>0</v>
      </c>
      <c r="L46" s="228">
        <v>0</v>
      </c>
      <c r="M46" s="229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30">
        <v>0</v>
      </c>
      <c r="T46" s="271">
        <v>0</v>
      </c>
      <c r="U46" s="222"/>
      <c r="V46" s="224"/>
      <c r="W46" s="224"/>
      <c r="X46" s="224"/>
      <c r="Y46" s="224"/>
      <c r="Z46" s="224"/>
      <c r="AA46" s="224"/>
      <c r="AB46" s="225"/>
      <c r="AC46" s="271">
        <v>0</v>
      </c>
      <c r="AD46" s="273">
        <v>0</v>
      </c>
      <c r="AE46" s="264"/>
      <c r="AF46" s="141"/>
      <c r="AG46" s="141"/>
      <c r="AH46" s="141"/>
      <c r="AI46" s="141"/>
      <c r="AJ46" s="141"/>
      <c r="AK46" s="141"/>
      <c r="AL46" s="265"/>
      <c r="AM46" s="267">
        <v>0</v>
      </c>
      <c r="AN46" s="228">
        <v>0</v>
      </c>
      <c r="AO46" s="229">
        <v>0</v>
      </c>
      <c r="AP46" s="229">
        <v>0</v>
      </c>
      <c r="AQ46" s="229">
        <v>0</v>
      </c>
      <c r="AR46" s="229">
        <v>0</v>
      </c>
      <c r="AS46" s="229">
        <v>0</v>
      </c>
      <c r="AT46" s="229">
        <v>0</v>
      </c>
      <c r="AU46" s="230">
        <v>0</v>
      </c>
      <c r="AV46" s="271">
        <v>0</v>
      </c>
      <c r="AW46" s="222"/>
      <c r="AX46" s="224"/>
      <c r="AY46" s="224"/>
      <c r="AZ46" s="224"/>
      <c r="BA46" s="224"/>
      <c r="BB46" s="224"/>
      <c r="BC46" s="224"/>
      <c r="BD46" s="225"/>
      <c r="BE46" s="271">
        <v>0</v>
      </c>
      <c r="BF46" s="273">
        <v>0</v>
      </c>
    </row>
    <row r="47" spans="1:58" s="90" customFormat="1" ht="17.25" customHeight="1">
      <c r="A47" s="263" t="s">
        <v>657</v>
      </c>
      <c r="B47" s="235" t="s">
        <v>799</v>
      </c>
      <c r="C47" s="264">
        <v>0</v>
      </c>
      <c r="D47" s="141">
        <v>0</v>
      </c>
      <c r="E47" s="141">
        <v>0</v>
      </c>
      <c r="F47" s="141">
        <v>0</v>
      </c>
      <c r="G47" s="141">
        <v>0</v>
      </c>
      <c r="H47" s="141">
        <v>0</v>
      </c>
      <c r="I47" s="141">
        <v>0</v>
      </c>
      <c r="J47" s="265">
        <v>0</v>
      </c>
      <c r="K47" s="267">
        <v>0</v>
      </c>
      <c r="L47" s="228"/>
      <c r="M47" s="229"/>
      <c r="N47" s="229"/>
      <c r="O47" s="229"/>
      <c r="P47" s="229"/>
      <c r="Q47" s="229"/>
      <c r="R47" s="229"/>
      <c r="S47" s="230"/>
      <c r="T47" s="271">
        <v>0</v>
      </c>
      <c r="U47" s="222"/>
      <c r="V47" s="224"/>
      <c r="W47" s="224"/>
      <c r="X47" s="224"/>
      <c r="Y47" s="224"/>
      <c r="Z47" s="224"/>
      <c r="AA47" s="224"/>
      <c r="AB47" s="225"/>
      <c r="AC47" s="271">
        <v>0</v>
      </c>
      <c r="AD47" s="273">
        <v>0</v>
      </c>
      <c r="AE47" s="264">
        <v>10000</v>
      </c>
      <c r="AF47" s="141">
        <v>0</v>
      </c>
      <c r="AG47" s="141">
        <v>0</v>
      </c>
      <c r="AH47" s="141">
        <v>0</v>
      </c>
      <c r="AI47" s="141">
        <v>0</v>
      </c>
      <c r="AJ47" s="141">
        <v>0</v>
      </c>
      <c r="AK47" s="141">
        <v>0</v>
      </c>
      <c r="AL47" s="265">
        <v>0</v>
      </c>
      <c r="AM47" s="267">
        <v>10000</v>
      </c>
      <c r="AN47" s="228"/>
      <c r="AO47" s="229"/>
      <c r="AP47" s="229"/>
      <c r="AQ47" s="229"/>
      <c r="AR47" s="229"/>
      <c r="AS47" s="229"/>
      <c r="AT47" s="229"/>
      <c r="AU47" s="230"/>
      <c r="AV47" s="271">
        <v>0</v>
      </c>
      <c r="AW47" s="222"/>
      <c r="AX47" s="224"/>
      <c r="AY47" s="224"/>
      <c r="AZ47" s="224"/>
      <c r="BA47" s="224"/>
      <c r="BB47" s="224"/>
      <c r="BC47" s="224"/>
      <c r="BD47" s="225"/>
      <c r="BE47" s="271">
        <v>0</v>
      </c>
      <c r="BF47" s="273">
        <v>10000</v>
      </c>
    </row>
    <row r="48" spans="1:58" s="90" customFormat="1" ht="17.25" customHeight="1">
      <c r="A48" s="263" t="s">
        <v>876</v>
      </c>
      <c r="B48" s="235" t="s">
        <v>881</v>
      </c>
      <c r="C48" s="264">
        <v>0</v>
      </c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1">
        <v>0</v>
      </c>
      <c r="J48" s="265">
        <v>0</v>
      </c>
      <c r="K48" s="267">
        <v>0</v>
      </c>
      <c r="L48" s="228"/>
      <c r="M48" s="229"/>
      <c r="N48" s="229"/>
      <c r="O48" s="229"/>
      <c r="P48" s="229"/>
      <c r="Q48" s="229"/>
      <c r="R48" s="229"/>
      <c r="S48" s="230"/>
      <c r="T48" s="271">
        <v>0</v>
      </c>
      <c r="U48" s="222"/>
      <c r="V48" s="224"/>
      <c r="W48" s="224"/>
      <c r="X48" s="224"/>
      <c r="Y48" s="224"/>
      <c r="Z48" s="224"/>
      <c r="AA48" s="224"/>
      <c r="AB48" s="225"/>
      <c r="AC48" s="271">
        <v>0</v>
      </c>
      <c r="AD48" s="273">
        <v>0</v>
      </c>
      <c r="AE48" s="264">
        <v>0</v>
      </c>
      <c r="AF48" s="141">
        <v>0</v>
      </c>
      <c r="AG48" s="141">
        <v>0</v>
      </c>
      <c r="AH48" s="141">
        <v>0</v>
      </c>
      <c r="AI48" s="141">
        <v>0</v>
      </c>
      <c r="AJ48" s="141">
        <v>0</v>
      </c>
      <c r="AK48" s="141">
        <v>0</v>
      </c>
      <c r="AL48" s="265">
        <v>0</v>
      </c>
      <c r="AM48" s="267">
        <v>0</v>
      </c>
      <c r="AN48" s="228"/>
      <c r="AO48" s="229"/>
      <c r="AP48" s="229"/>
      <c r="AQ48" s="229"/>
      <c r="AR48" s="229"/>
      <c r="AS48" s="229"/>
      <c r="AT48" s="229"/>
      <c r="AU48" s="230"/>
      <c r="AV48" s="271">
        <v>0</v>
      </c>
      <c r="AW48" s="222"/>
      <c r="AX48" s="224"/>
      <c r="AY48" s="224"/>
      <c r="AZ48" s="224"/>
      <c r="BA48" s="224"/>
      <c r="BB48" s="224"/>
      <c r="BC48" s="224"/>
      <c r="BD48" s="225"/>
      <c r="BE48" s="271">
        <v>0</v>
      </c>
      <c r="BF48" s="273">
        <v>0</v>
      </c>
    </row>
    <row r="49" spans="1:58" s="90" customFormat="1" ht="17.25" customHeight="1">
      <c r="A49" s="263" t="s">
        <v>651</v>
      </c>
      <c r="B49" s="235" t="s">
        <v>820</v>
      </c>
      <c r="C49" s="264"/>
      <c r="D49" s="141"/>
      <c r="E49" s="141"/>
      <c r="F49" s="141"/>
      <c r="G49" s="141"/>
      <c r="H49" s="141"/>
      <c r="I49" s="141"/>
      <c r="J49" s="265"/>
      <c r="K49" s="267">
        <v>0</v>
      </c>
      <c r="L49" s="228">
        <v>0</v>
      </c>
      <c r="M49" s="229">
        <v>0</v>
      </c>
      <c r="N49" s="229">
        <v>0</v>
      </c>
      <c r="O49" s="229">
        <v>0</v>
      </c>
      <c r="P49" s="229">
        <v>0</v>
      </c>
      <c r="Q49" s="229">
        <v>0</v>
      </c>
      <c r="R49" s="229">
        <v>0</v>
      </c>
      <c r="S49" s="230">
        <v>0</v>
      </c>
      <c r="T49" s="271">
        <v>0</v>
      </c>
      <c r="U49" s="222"/>
      <c r="V49" s="224"/>
      <c r="W49" s="224"/>
      <c r="X49" s="224"/>
      <c r="Y49" s="224"/>
      <c r="Z49" s="224"/>
      <c r="AA49" s="224"/>
      <c r="AB49" s="225"/>
      <c r="AC49" s="271">
        <v>0</v>
      </c>
      <c r="AD49" s="273">
        <v>0</v>
      </c>
      <c r="AE49" s="264"/>
      <c r="AF49" s="141"/>
      <c r="AG49" s="141"/>
      <c r="AH49" s="141"/>
      <c r="AI49" s="141"/>
      <c r="AJ49" s="141"/>
      <c r="AK49" s="141"/>
      <c r="AL49" s="265"/>
      <c r="AM49" s="267">
        <v>0</v>
      </c>
      <c r="AN49" s="228">
        <v>0</v>
      </c>
      <c r="AO49" s="229">
        <v>0</v>
      </c>
      <c r="AP49" s="229">
        <v>0</v>
      </c>
      <c r="AQ49" s="229">
        <v>0</v>
      </c>
      <c r="AR49" s="229">
        <v>0</v>
      </c>
      <c r="AS49" s="229">
        <v>0</v>
      </c>
      <c r="AT49" s="229">
        <v>0</v>
      </c>
      <c r="AU49" s="230">
        <v>0</v>
      </c>
      <c r="AV49" s="271">
        <v>0</v>
      </c>
      <c r="AW49" s="222"/>
      <c r="AX49" s="224"/>
      <c r="AY49" s="224"/>
      <c r="AZ49" s="224"/>
      <c r="BA49" s="224"/>
      <c r="BB49" s="224"/>
      <c r="BC49" s="224"/>
      <c r="BD49" s="225"/>
      <c r="BE49" s="271">
        <v>0</v>
      </c>
      <c r="BF49" s="273">
        <v>0</v>
      </c>
    </row>
    <row r="50" spans="1:58" s="90" customFormat="1" ht="17.25" customHeight="1">
      <c r="A50" s="261" t="s">
        <v>654</v>
      </c>
      <c r="B50" s="235" t="s">
        <v>800</v>
      </c>
      <c r="C50" s="264">
        <v>0</v>
      </c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265">
        <v>0</v>
      </c>
      <c r="K50" s="267">
        <v>0</v>
      </c>
      <c r="L50" s="228">
        <v>0</v>
      </c>
      <c r="M50" s="229">
        <v>0</v>
      </c>
      <c r="N50" s="229">
        <v>0</v>
      </c>
      <c r="O50" s="229">
        <v>0</v>
      </c>
      <c r="P50" s="229">
        <v>0</v>
      </c>
      <c r="Q50" s="229">
        <v>0</v>
      </c>
      <c r="R50" s="229">
        <v>0</v>
      </c>
      <c r="S50" s="230">
        <v>0</v>
      </c>
      <c r="T50" s="271">
        <v>0</v>
      </c>
      <c r="U50" s="222"/>
      <c r="V50" s="224"/>
      <c r="W50" s="224"/>
      <c r="X50" s="224"/>
      <c r="Y50" s="224"/>
      <c r="Z50" s="224"/>
      <c r="AA50" s="224"/>
      <c r="AB50" s="225"/>
      <c r="AC50" s="271">
        <v>0</v>
      </c>
      <c r="AD50" s="273">
        <v>0</v>
      </c>
      <c r="AE50" s="264">
        <v>0</v>
      </c>
      <c r="AF50" s="141">
        <v>0</v>
      </c>
      <c r="AG50" s="141">
        <v>0</v>
      </c>
      <c r="AH50" s="141">
        <v>0</v>
      </c>
      <c r="AI50" s="141">
        <v>0</v>
      </c>
      <c r="AJ50" s="141">
        <v>0</v>
      </c>
      <c r="AK50" s="141">
        <v>0</v>
      </c>
      <c r="AL50" s="265">
        <v>0</v>
      </c>
      <c r="AM50" s="267">
        <v>0</v>
      </c>
      <c r="AN50" s="228">
        <v>0</v>
      </c>
      <c r="AO50" s="229">
        <v>0</v>
      </c>
      <c r="AP50" s="229">
        <v>0</v>
      </c>
      <c r="AQ50" s="229">
        <v>0</v>
      </c>
      <c r="AR50" s="229">
        <v>0</v>
      </c>
      <c r="AS50" s="229">
        <v>0</v>
      </c>
      <c r="AT50" s="229">
        <v>0</v>
      </c>
      <c r="AU50" s="230">
        <v>0</v>
      </c>
      <c r="AV50" s="271">
        <v>0</v>
      </c>
      <c r="AW50" s="222"/>
      <c r="AX50" s="224"/>
      <c r="AY50" s="224"/>
      <c r="AZ50" s="224"/>
      <c r="BA50" s="224"/>
      <c r="BB50" s="224"/>
      <c r="BC50" s="224"/>
      <c r="BD50" s="225"/>
      <c r="BE50" s="271">
        <v>0</v>
      </c>
      <c r="BF50" s="273">
        <v>0</v>
      </c>
    </row>
    <row r="51" spans="1:58" s="90" customFormat="1" ht="17.25" customHeight="1">
      <c r="A51" s="261" t="s">
        <v>655</v>
      </c>
      <c r="B51" s="235" t="s">
        <v>801</v>
      </c>
      <c r="C51" s="264">
        <v>0</v>
      </c>
      <c r="D51" s="141">
        <v>0</v>
      </c>
      <c r="E51" s="141">
        <v>0</v>
      </c>
      <c r="F51" s="141">
        <v>0</v>
      </c>
      <c r="G51" s="141">
        <v>0</v>
      </c>
      <c r="H51" s="141">
        <v>0</v>
      </c>
      <c r="I51" s="141">
        <v>0</v>
      </c>
      <c r="J51" s="265">
        <v>0</v>
      </c>
      <c r="K51" s="267">
        <v>0</v>
      </c>
      <c r="L51" s="228">
        <v>31909</v>
      </c>
      <c r="M51" s="229">
        <v>0</v>
      </c>
      <c r="N51" s="229">
        <v>0</v>
      </c>
      <c r="O51" s="229">
        <v>4456</v>
      </c>
      <c r="P51" s="229">
        <v>0</v>
      </c>
      <c r="Q51" s="229">
        <v>0</v>
      </c>
      <c r="R51" s="229">
        <v>0</v>
      </c>
      <c r="S51" s="230">
        <v>0</v>
      </c>
      <c r="T51" s="271">
        <v>36365</v>
      </c>
      <c r="U51" s="222"/>
      <c r="V51" s="224"/>
      <c r="W51" s="224"/>
      <c r="X51" s="224"/>
      <c r="Y51" s="224"/>
      <c r="Z51" s="224"/>
      <c r="AA51" s="224"/>
      <c r="AB51" s="225"/>
      <c r="AC51" s="271">
        <v>0</v>
      </c>
      <c r="AD51" s="273">
        <v>36365</v>
      </c>
      <c r="AE51" s="264">
        <v>0</v>
      </c>
      <c r="AF51" s="141">
        <v>0</v>
      </c>
      <c r="AG51" s="141">
        <v>0</v>
      </c>
      <c r="AH51" s="141">
        <v>0</v>
      </c>
      <c r="AI51" s="141">
        <v>0</v>
      </c>
      <c r="AJ51" s="141">
        <v>0</v>
      </c>
      <c r="AK51" s="141">
        <v>0</v>
      </c>
      <c r="AL51" s="265">
        <v>0</v>
      </c>
      <c r="AM51" s="267">
        <v>0</v>
      </c>
      <c r="AN51" s="228">
        <v>31909</v>
      </c>
      <c r="AO51" s="229">
        <v>0</v>
      </c>
      <c r="AP51" s="229">
        <v>0</v>
      </c>
      <c r="AQ51" s="229">
        <v>4456</v>
      </c>
      <c r="AR51" s="229">
        <v>0</v>
      </c>
      <c r="AS51" s="229">
        <v>0</v>
      </c>
      <c r="AT51" s="229">
        <v>0</v>
      </c>
      <c r="AU51" s="230">
        <v>0</v>
      </c>
      <c r="AV51" s="271">
        <v>36365</v>
      </c>
      <c r="AW51" s="222"/>
      <c r="AX51" s="224"/>
      <c r="AY51" s="224"/>
      <c r="AZ51" s="224"/>
      <c r="BA51" s="224"/>
      <c r="BB51" s="224"/>
      <c r="BC51" s="224"/>
      <c r="BD51" s="225"/>
      <c r="BE51" s="271">
        <v>0</v>
      </c>
      <c r="BF51" s="273">
        <v>36365</v>
      </c>
    </row>
    <row r="52" spans="1:58" s="90" customFormat="1" ht="17.25" customHeight="1">
      <c r="A52" s="261" t="s">
        <v>663</v>
      </c>
      <c r="B52" s="235" t="s">
        <v>802</v>
      </c>
      <c r="C52" s="264">
        <v>0</v>
      </c>
      <c r="D52" s="141">
        <v>0</v>
      </c>
      <c r="E52" s="141">
        <v>0</v>
      </c>
      <c r="F52" s="141">
        <v>0</v>
      </c>
      <c r="G52" s="141">
        <v>0</v>
      </c>
      <c r="H52" s="141">
        <v>0</v>
      </c>
      <c r="I52" s="141">
        <v>0</v>
      </c>
      <c r="J52" s="265">
        <v>0</v>
      </c>
      <c r="K52" s="267">
        <v>0</v>
      </c>
      <c r="L52" s="228"/>
      <c r="M52" s="229"/>
      <c r="N52" s="229"/>
      <c r="O52" s="229"/>
      <c r="P52" s="229"/>
      <c r="Q52" s="229"/>
      <c r="R52" s="229"/>
      <c r="S52" s="230"/>
      <c r="T52" s="271">
        <v>0</v>
      </c>
      <c r="U52" s="222"/>
      <c r="V52" s="224"/>
      <c r="W52" s="224"/>
      <c r="X52" s="224"/>
      <c r="Y52" s="224"/>
      <c r="Z52" s="224"/>
      <c r="AA52" s="224"/>
      <c r="AB52" s="225"/>
      <c r="AC52" s="271">
        <v>0</v>
      </c>
      <c r="AD52" s="273">
        <v>0</v>
      </c>
      <c r="AE52" s="264">
        <v>0</v>
      </c>
      <c r="AF52" s="141">
        <v>0</v>
      </c>
      <c r="AG52" s="141">
        <v>0</v>
      </c>
      <c r="AH52" s="141">
        <v>0</v>
      </c>
      <c r="AI52" s="141">
        <v>0</v>
      </c>
      <c r="AJ52" s="141">
        <v>0</v>
      </c>
      <c r="AK52" s="141">
        <v>0</v>
      </c>
      <c r="AL52" s="265">
        <v>0</v>
      </c>
      <c r="AM52" s="267">
        <v>0</v>
      </c>
      <c r="AN52" s="228"/>
      <c r="AO52" s="229"/>
      <c r="AP52" s="229"/>
      <c r="AQ52" s="229"/>
      <c r="AR52" s="229"/>
      <c r="AS52" s="229"/>
      <c r="AT52" s="229"/>
      <c r="AU52" s="230"/>
      <c r="AV52" s="271">
        <v>0</v>
      </c>
      <c r="AW52" s="222"/>
      <c r="AX52" s="224"/>
      <c r="AY52" s="224"/>
      <c r="AZ52" s="224"/>
      <c r="BA52" s="224"/>
      <c r="BB52" s="224"/>
      <c r="BC52" s="224"/>
      <c r="BD52" s="225"/>
      <c r="BE52" s="271">
        <v>0</v>
      </c>
      <c r="BF52" s="273">
        <v>0</v>
      </c>
    </row>
    <row r="53" spans="1:58" ht="17.25" customHeight="1">
      <c r="A53" s="261" t="s">
        <v>658</v>
      </c>
      <c r="B53" s="234" t="s">
        <v>803</v>
      </c>
      <c r="C53" s="264">
        <v>0</v>
      </c>
      <c r="D53" s="141">
        <v>0</v>
      </c>
      <c r="E53" s="141">
        <v>0</v>
      </c>
      <c r="F53" s="141">
        <v>0</v>
      </c>
      <c r="G53" s="141">
        <v>0</v>
      </c>
      <c r="H53" s="141">
        <v>0</v>
      </c>
      <c r="I53" s="141">
        <v>0</v>
      </c>
      <c r="J53" s="265">
        <v>100000</v>
      </c>
      <c r="K53" s="267">
        <v>100000</v>
      </c>
      <c r="L53" s="228"/>
      <c r="M53" s="229"/>
      <c r="N53" s="229"/>
      <c r="O53" s="229"/>
      <c r="P53" s="229"/>
      <c r="Q53" s="229"/>
      <c r="R53" s="229"/>
      <c r="S53" s="230"/>
      <c r="T53" s="271">
        <v>0</v>
      </c>
      <c r="U53" s="222"/>
      <c r="V53" s="224"/>
      <c r="W53" s="224"/>
      <c r="X53" s="224"/>
      <c r="Y53" s="224"/>
      <c r="Z53" s="224"/>
      <c r="AA53" s="224"/>
      <c r="AB53" s="225"/>
      <c r="AC53" s="271">
        <v>0</v>
      </c>
      <c r="AD53" s="273">
        <v>100000</v>
      </c>
      <c r="AE53" s="264">
        <v>0</v>
      </c>
      <c r="AF53" s="141">
        <v>0</v>
      </c>
      <c r="AG53" s="141">
        <v>0</v>
      </c>
      <c r="AH53" s="141">
        <v>0</v>
      </c>
      <c r="AI53" s="141">
        <v>0</v>
      </c>
      <c r="AJ53" s="141">
        <v>0</v>
      </c>
      <c r="AK53" s="141">
        <v>0</v>
      </c>
      <c r="AL53" s="265">
        <v>0</v>
      </c>
      <c r="AM53" s="267">
        <v>0</v>
      </c>
      <c r="AN53" s="228"/>
      <c r="AO53" s="229"/>
      <c r="AP53" s="229"/>
      <c r="AQ53" s="229"/>
      <c r="AR53" s="229"/>
      <c r="AS53" s="229"/>
      <c r="AT53" s="229"/>
      <c r="AU53" s="230"/>
      <c r="AV53" s="271">
        <v>0</v>
      </c>
      <c r="AW53" s="222"/>
      <c r="AX53" s="224"/>
      <c r="AY53" s="224"/>
      <c r="AZ53" s="224"/>
      <c r="BA53" s="224"/>
      <c r="BB53" s="224"/>
      <c r="BC53" s="224"/>
      <c r="BD53" s="225"/>
      <c r="BE53" s="271">
        <v>0</v>
      </c>
      <c r="BF53" s="273">
        <v>0</v>
      </c>
    </row>
    <row r="54" spans="1:58" ht="17.25" customHeight="1" thickBot="1">
      <c r="A54" s="261" t="s">
        <v>659</v>
      </c>
      <c r="B54" s="234" t="s">
        <v>804</v>
      </c>
      <c r="C54" s="264">
        <v>0</v>
      </c>
      <c r="D54" s="141">
        <v>0</v>
      </c>
      <c r="E54" s="141">
        <v>0</v>
      </c>
      <c r="F54" s="141">
        <v>0</v>
      </c>
      <c r="G54" s="141">
        <v>0</v>
      </c>
      <c r="H54" s="141">
        <v>0</v>
      </c>
      <c r="I54" s="141">
        <v>0</v>
      </c>
      <c r="J54" s="265">
        <v>0</v>
      </c>
      <c r="K54" s="267">
        <v>0</v>
      </c>
      <c r="L54" s="228"/>
      <c r="M54" s="229"/>
      <c r="N54" s="229"/>
      <c r="O54" s="229"/>
      <c r="P54" s="229"/>
      <c r="Q54" s="229"/>
      <c r="R54" s="229"/>
      <c r="S54" s="230"/>
      <c r="T54" s="271">
        <v>0</v>
      </c>
      <c r="U54" s="222"/>
      <c r="V54" s="224"/>
      <c r="W54" s="224"/>
      <c r="X54" s="224"/>
      <c r="Y54" s="224"/>
      <c r="Z54" s="224"/>
      <c r="AA54" s="224"/>
      <c r="AB54" s="225"/>
      <c r="AC54" s="271">
        <v>0</v>
      </c>
      <c r="AD54" s="273">
        <v>0</v>
      </c>
      <c r="AE54" s="264">
        <v>0</v>
      </c>
      <c r="AF54" s="141">
        <v>0</v>
      </c>
      <c r="AG54" s="141">
        <v>0</v>
      </c>
      <c r="AH54" s="141">
        <v>0</v>
      </c>
      <c r="AI54" s="141">
        <v>0</v>
      </c>
      <c r="AJ54" s="141">
        <v>0</v>
      </c>
      <c r="AK54" s="141">
        <v>0</v>
      </c>
      <c r="AL54" s="265">
        <v>0</v>
      </c>
      <c r="AM54" s="267">
        <v>0</v>
      </c>
      <c r="AN54" s="228"/>
      <c r="AO54" s="229"/>
      <c r="AP54" s="229"/>
      <c r="AQ54" s="229"/>
      <c r="AR54" s="229"/>
      <c r="AS54" s="229"/>
      <c r="AT54" s="229"/>
      <c r="AU54" s="230"/>
      <c r="AV54" s="271">
        <v>0</v>
      </c>
      <c r="AW54" s="222"/>
      <c r="AX54" s="224"/>
      <c r="AY54" s="224"/>
      <c r="AZ54" s="224"/>
      <c r="BA54" s="224"/>
      <c r="BB54" s="224"/>
      <c r="BC54" s="224"/>
      <c r="BD54" s="225"/>
      <c r="BE54" s="271">
        <v>0</v>
      </c>
      <c r="BF54" s="273">
        <v>0</v>
      </c>
    </row>
    <row r="55" spans="1:58" ht="19.5" customHeight="1" thickBot="1">
      <c r="A55" s="834" t="s">
        <v>770</v>
      </c>
      <c r="B55" s="835"/>
      <c r="C55" s="134">
        <v>2938719</v>
      </c>
      <c r="D55" s="135">
        <v>195105</v>
      </c>
      <c r="E55" s="135">
        <v>3181213</v>
      </c>
      <c r="F55" s="135">
        <v>757773</v>
      </c>
      <c r="G55" s="135">
        <v>61772</v>
      </c>
      <c r="H55" s="135">
        <v>42548</v>
      </c>
      <c r="I55" s="135">
        <v>416775</v>
      </c>
      <c r="J55" s="240">
        <v>700000</v>
      </c>
      <c r="K55" s="268">
        <v>8293905</v>
      </c>
      <c r="L55" s="137">
        <v>44437</v>
      </c>
      <c r="M55" s="135">
        <v>5871</v>
      </c>
      <c r="N55" s="135">
        <v>0</v>
      </c>
      <c r="O55" s="135">
        <v>4456</v>
      </c>
      <c r="P55" s="135">
        <v>0</v>
      </c>
      <c r="Q55" s="135">
        <v>0</v>
      </c>
      <c r="R55" s="135">
        <v>3861</v>
      </c>
      <c r="S55" s="240">
        <v>0</v>
      </c>
      <c r="T55" s="268">
        <v>58625</v>
      </c>
      <c r="U55" s="134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240">
        <v>0</v>
      </c>
      <c r="AC55" s="268">
        <v>0</v>
      </c>
      <c r="AD55" s="136">
        <v>8352530</v>
      </c>
      <c r="AE55" s="134">
        <v>3173260</v>
      </c>
      <c r="AF55" s="135">
        <v>635697</v>
      </c>
      <c r="AG55" s="135">
        <v>3181213</v>
      </c>
      <c r="AH55" s="135">
        <v>1325089</v>
      </c>
      <c r="AI55" s="135">
        <v>61772</v>
      </c>
      <c r="AJ55" s="135">
        <v>42548</v>
      </c>
      <c r="AK55" s="135">
        <v>615592</v>
      </c>
      <c r="AL55" s="240">
        <v>1513747</v>
      </c>
      <c r="AM55" s="268">
        <v>10548918</v>
      </c>
      <c r="AN55" s="137">
        <v>44437</v>
      </c>
      <c r="AO55" s="135">
        <v>5871</v>
      </c>
      <c r="AP55" s="135">
        <v>0</v>
      </c>
      <c r="AQ55" s="135">
        <v>4456</v>
      </c>
      <c r="AR55" s="135">
        <v>0</v>
      </c>
      <c r="AS55" s="135">
        <v>0</v>
      </c>
      <c r="AT55" s="135">
        <v>3861</v>
      </c>
      <c r="AU55" s="240">
        <v>0</v>
      </c>
      <c r="AV55" s="268">
        <v>58625</v>
      </c>
      <c r="AW55" s="134">
        <v>0</v>
      </c>
      <c r="AX55" s="135">
        <v>0</v>
      </c>
      <c r="AY55" s="135">
        <v>0</v>
      </c>
      <c r="AZ55" s="135">
        <v>0</v>
      </c>
      <c r="BA55" s="135">
        <v>0</v>
      </c>
      <c r="BB55" s="135">
        <v>0</v>
      </c>
      <c r="BC55" s="135">
        <v>0</v>
      </c>
      <c r="BD55" s="240">
        <v>0</v>
      </c>
      <c r="BE55" s="268">
        <v>0</v>
      </c>
      <c r="BF55" s="136">
        <v>10607543</v>
      </c>
    </row>
  </sheetData>
  <sheetProtection/>
  <mergeCells count="27">
    <mergeCell ref="B6:B9"/>
    <mergeCell ref="C9:J9"/>
    <mergeCell ref="K7:K9"/>
    <mergeCell ref="C6:K6"/>
    <mergeCell ref="U6:AC6"/>
    <mergeCell ref="AC7:AC9"/>
    <mergeCell ref="U9:AB9"/>
    <mergeCell ref="AN9:AU9"/>
    <mergeCell ref="AW9:BD9"/>
    <mergeCell ref="AD6:AD9"/>
    <mergeCell ref="A55:B55"/>
    <mergeCell ref="L6:T6"/>
    <mergeCell ref="T7:T9"/>
    <mergeCell ref="L9:S9"/>
    <mergeCell ref="AE6:AM6"/>
    <mergeCell ref="AE9:AL9"/>
    <mergeCell ref="A6:A9"/>
    <mergeCell ref="C1:AC1"/>
    <mergeCell ref="C2:AD2"/>
    <mergeCell ref="AE2:BF2"/>
    <mergeCell ref="AE1:BE1"/>
    <mergeCell ref="AN6:AV6"/>
    <mergeCell ref="AW6:BE6"/>
    <mergeCell ref="BF6:BF9"/>
    <mergeCell ref="AM7:AM9"/>
    <mergeCell ref="AV7:AV9"/>
    <mergeCell ref="BE7:BE9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65" r:id="rId1"/>
  <headerFooter alignWithMargins="0">
    <oddHeader>&amp;R&amp;"Times New Roman,Normál"&amp;10 4.a. számú melléklet</oddHeader>
    <oddFooter>&amp;L&amp;"Times New Roman,Normál"&amp;10&amp;F&amp;R&amp;"Times New Roman,Normál"&amp;10&amp;P</oddFooter>
  </headerFooter>
  <colBreaks count="1" manualBreakCount="1">
    <brk id="30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L57"/>
  <sheetViews>
    <sheetView zoomScalePageLayoutView="0" workbookViewId="0" topLeftCell="A1">
      <pane xSplit="2" ySplit="9" topLeftCell="BF49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A1" sqref="A1:IV16384"/>
    </sheetView>
  </sheetViews>
  <sheetFormatPr defaultColWidth="9.140625" defaultRowHeight="12.75" customHeight="1"/>
  <cols>
    <col min="1" max="1" width="8.7109375" style="87" customWidth="1"/>
    <col min="2" max="2" width="35.7109375" style="87" customWidth="1"/>
    <col min="3" max="32" width="9.140625" style="87" customWidth="1"/>
    <col min="33" max="33" width="10.7109375" style="87" customWidth="1"/>
    <col min="34" max="63" width="9.140625" style="87" customWidth="1"/>
    <col min="64" max="64" width="10.7109375" style="87" customWidth="1"/>
    <col min="65" max="16384" width="9.140625" style="87" customWidth="1"/>
  </cols>
  <sheetData>
    <row r="1" spans="1:57" ht="15" customHeight="1">
      <c r="A1" s="736"/>
      <c r="B1" s="736"/>
      <c r="C1" s="736"/>
      <c r="D1" s="736"/>
      <c r="E1" s="736"/>
      <c r="F1" s="736"/>
      <c r="G1" s="736"/>
      <c r="H1" s="736"/>
      <c r="I1" s="736"/>
      <c r="J1" s="822" t="s">
        <v>972</v>
      </c>
      <c r="K1" s="822"/>
      <c r="L1" s="822"/>
      <c r="M1" s="822"/>
      <c r="N1" s="822"/>
      <c r="O1" s="822"/>
      <c r="P1" s="822"/>
      <c r="Q1" s="822"/>
      <c r="R1" s="822"/>
      <c r="S1" s="822"/>
      <c r="T1" s="822"/>
      <c r="U1" s="822"/>
      <c r="V1" s="822"/>
      <c r="W1" s="822"/>
      <c r="X1" s="822"/>
      <c r="Y1" s="822"/>
      <c r="Z1" s="822"/>
      <c r="AA1" s="822"/>
      <c r="AB1" s="822"/>
      <c r="AC1" s="822"/>
      <c r="AD1" s="822"/>
      <c r="AE1" s="822"/>
      <c r="AF1" s="822"/>
      <c r="AG1" s="822"/>
      <c r="AH1" s="822" t="s">
        <v>972</v>
      </c>
      <c r="AI1" s="822"/>
      <c r="AJ1" s="822"/>
      <c r="AK1" s="822"/>
      <c r="AL1" s="822"/>
      <c r="AM1" s="822"/>
      <c r="AN1" s="822"/>
      <c r="AO1" s="822"/>
      <c r="AP1" s="822"/>
      <c r="AQ1" s="822"/>
      <c r="AR1" s="822"/>
      <c r="AS1" s="822"/>
      <c r="AT1" s="822"/>
      <c r="AU1" s="822"/>
      <c r="AV1" s="822"/>
      <c r="AW1" s="822"/>
      <c r="AX1" s="822"/>
      <c r="AY1" s="822"/>
      <c r="AZ1" s="822"/>
      <c r="BA1" s="822"/>
      <c r="BB1" s="822"/>
      <c r="BC1" s="822"/>
      <c r="BD1" s="822"/>
      <c r="BE1" s="822"/>
    </row>
    <row r="2" spans="1:57" ht="15" customHeight="1">
      <c r="A2" s="736"/>
      <c r="B2" s="736"/>
      <c r="C2" s="736"/>
      <c r="D2" s="736"/>
      <c r="E2" s="736"/>
      <c r="F2" s="736"/>
      <c r="G2" s="736"/>
      <c r="H2" s="736"/>
      <c r="I2" s="736"/>
      <c r="J2" s="842" t="s">
        <v>773</v>
      </c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42"/>
      <c r="AF2" s="842"/>
      <c r="AG2" s="842"/>
      <c r="AH2" s="842" t="s">
        <v>773</v>
      </c>
      <c r="AI2" s="842"/>
      <c r="AJ2" s="842"/>
      <c r="AK2" s="842"/>
      <c r="AL2" s="842"/>
      <c r="AM2" s="842"/>
      <c r="AN2" s="842"/>
      <c r="AO2" s="842"/>
      <c r="AP2" s="842"/>
      <c r="AQ2" s="842"/>
      <c r="AR2" s="842"/>
      <c r="AS2" s="842"/>
      <c r="AT2" s="842"/>
      <c r="AU2" s="842"/>
      <c r="AV2" s="842"/>
      <c r="AW2" s="842"/>
      <c r="AX2" s="842"/>
      <c r="AY2" s="842"/>
      <c r="AZ2" s="842"/>
      <c r="BA2" s="842"/>
      <c r="BB2" s="842"/>
      <c r="BC2" s="842"/>
      <c r="BD2" s="842"/>
      <c r="BE2" s="842"/>
    </row>
    <row r="3" spans="1:64" ht="1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33:64" ht="15" customHeight="1">
      <c r="AG4" s="220" t="s">
        <v>671</v>
      </c>
      <c r="BL4" s="220" t="s">
        <v>671</v>
      </c>
    </row>
    <row r="5" ht="9" customHeight="1" thickBot="1"/>
    <row r="6" spans="1:64" ht="18" customHeight="1">
      <c r="A6" s="836" t="s">
        <v>499</v>
      </c>
      <c r="B6" s="843" t="s">
        <v>753</v>
      </c>
      <c r="C6" s="771" t="s">
        <v>968</v>
      </c>
      <c r="D6" s="772"/>
      <c r="E6" s="772"/>
      <c r="F6" s="772"/>
      <c r="G6" s="772"/>
      <c r="H6" s="772"/>
      <c r="I6" s="772"/>
      <c r="J6" s="772"/>
      <c r="K6" s="772"/>
      <c r="L6" s="773"/>
      <c r="M6" s="771" t="s">
        <v>968</v>
      </c>
      <c r="N6" s="772"/>
      <c r="O6" s="772"/>
      <c r="P6" s="772"/>
      <c r="Q6" s="772"/>
      <c r="R6" s="772"/>
      <c r="S6" s="772"/>
      <c r="T6" s="772"/>
      <c r="U6" s="772"/>
      <c r="V6" s="773"/>
      <c r="W6" s="771" t="s">
        <v>968</v>
      </c>
      <c r="X6" s="772"/>
      <c r="Y6" s="772"/>
      <c r="Z6" s="772"/>
      <c r="AA6" s="772"/>
      <c r="AB6" s="772"/>
      <c r="AC6" s="772"/>
      <c r="AD6" s="772"/>
      <c r="AE6" s="772"/>
      <c r="AF6" s="773"/>
      <c r="AG6" s="823" t="s">
        <v>601</v>
      </c>
      <c r="AH6" s="771" t="s">
        <v>1123</v>
      </c>
      <c r="AI6" s="772"/>
      <c r="AJ6" s="772"/>
      <c r="AK6" s="772"/>
      <c r="AL6" s="772"/>
      <c r="AM6" s="772"/>
      <c r="AN6" s="772"/>
      <c r="AO6" s="772"/>
      <c r="AP6" s="772"/>
      <c r="AQ6" s="773"/>
      <c r="AR6" s="771" t="s">
        <v>1123</v>
      </c>
      <c r="AS6" s="772"/>
      <c r="AT6" s="772"/>
      <c r="AU6" s="772"/>
      <c r="AV6" s="772"/>
      <c r="AW6" s="772"/>
      <c r="AX6" s="772"/>
      <c r="AY6" s="772"/>
      <c r="AZ6" s="772"/>
      <c r="BA6" s="773"/>
      <c r="BB6" s="771" t="s">
        <v>1123</v>
      </c>
      <c r="BC6" s="772"/>
      <c r="BD6" s="772"/>
      <c r="BE6" s="772"/>
      <c r="BF6" s="772"/>
      <c r="BG6" s="772"/>
      <c r="BH6" s="772"/>
      <c r="BI6" s="772"/>
      <c r="BJ6" s="772"/>
      <c r="BK6" s="773"/>
      <c r="BL6" s="823" t="s">
        <v>601</v>
      </c>
    </row>
    <row r="7" spans="1:64" ht="27" customHeight="1">
      <c r="A7" s="837"/>
      <c r="B7" s="844"/>
      <c r="C7" s="215" t="s">
        <v>756</v>
      </c>
      <c r="D7" s="206" t="s">
        <v>761</v>
      </c>
      <c r="E7" s="206" t="s">
        <v>21</v>
      </c>
      <c r="F7" s="206" t="s">
        <v>762</v>
      </c>
      <c r="G7" s="581" t="s">
        <v>935</v>
      </c>
      <c r="H7" s="45" t="s">
        <v>763</v>
      </c>
      <c r="I7" s="45" t="s">
        <v>764</v>
      </c>
      <c r="J7" s="45" t="s">
        <v>933</v>
      </c>
      <c r="K7" s="262" t="s">
        <v>821</v>
      </c>
      <c r="L7" s="826" t="s">
        <v>614</v>
      </c>
      <c r="M7" s="215" t="s">
        <v>756</v>
      </c>
      <c r="N7" s="206" t="s">
        <v>761</v>
      </c>
      <c r="O7" s="206" t="s">
        <v>21</v>
      </c>
      <c r="P7" s="206" t="s">
        <v>762</v>
      </c>
      <c r="Q7" s="581" t="s">
        <v>935</v>
      </c>
      <c r="R7" s="45" t="s">
        <v>763</v>
      </c>
      <c r="S7" s="45" t="s">
        <v>764</v>
      </c>
      <c r="T7" s="45" t="s">
        <v>933</v>
      </c>
      <c r="U7" s="262" t="s">
        <v>821</v>
      </c>
      <c r="V7" s="840" t="s">
        <v>760</v>
      </c>
      <c r="W7" s="215" t="s">
        <v>756</v>
      </c>
      <c r="X7" s="206" t="s">
        <v>761</v>
      </c>
      <c r="Y7" s="206" t="s">
        <v>21</v>
      </c>
      <c r="Z7" s="206" t="s">
        <v>762</v>
      </c>
      <c r="AA7" s="581" t="s">
        <v>935</v>
      </c>
      <c r="AB7" s="45" t="s">
        <v>763</v>
      </c>
      <c r="AC7" s="45" t="s">
        <v>764</v>
      </c>
      <c r="AD7" s="45" t="s">
        <v>933</v>
      </c>
      <c r="AE7" s="262" t="s">
        <v>821</v>
      </c>
      <c r="AF7" s="828" t="s">
        <v>615</v>
      </c>
      <c r="AG7" s="824"/>
      <c r="AH7" s="215" t="s">
        <v>756</v>
      </c>
      <c r="AI7" s="206" t="s">
        <v>761</v>
      </c>
      <c r="AJ7" s="206" t="s">
        <v>21</v>
      </c>
      <c r="AK7" s="206" t="s">
        <v>762</v>
      </c>
      <c r="AL7" s="581" t="s">
        <v>935</v>
      </c>
      <c r="AM7" s="45" t="s">
        <v>763</v>
      </c>
      <c r="AN7" s="45" t="s">
        <v>764</v>
      </c>
      <c r="AO7" s="45" t="s">
        <v>933</v>
      </c>
      <c r="AP7" s="262" t="s">
        <v>821</v>
      </c>
      <c r="AQ7" s="826" t="s">
        <v>614</v>
      </c>
      <c r="AR7" s="215" t="s">
        <v>756</v>
      </c>
      <c r="AS7" s="206" t="s">
        <v>761</v>
      </c>
      <c r="AT7" s="206" t="s">
        <v>21</v>
      </c>
      <c r="AU7" s="206" t="s">
        <v>762</v>
      </c>
      <c r="AV7" s="581" t="s">
        <v>935</v>
      </c>
      <c r="AW7" s="45" t="s">
        <v>763</v>
      </c>
      <c r="AX7" s="45" t="s">
        <v>764</v>
      </c>
      <c r="AY7" s="45" t="s">
        <v>933</v>
      </c>
      <c r="AZ7" s="262" t="s">
        <v>821</v>
      </c>
      <c r="BA7" s="840" t="s">
        <v>760</v>
      </c>
      <c r="BB7" s="215" t="s">
        <v>756</v>
      </c>
      <c r="BC7" s="206" t="s">
        <v>761</v>
      </c>
      <c r="BD7" s="206" t="s">
        <v>21</v>
      </c>
      <c r="BE7" s="206" t="s">
        <v>762</v>
      </c>
      <c r="BF7" s="581" t="s">
        <v>935</v>
      </c>
      <c r="BG7" s="45" t="s">
        <v>763</v>
      </c>
      <c r="BH7" s="45" t="s">
        <v>764</v>
      </c>
      <c r="BI7" s="45" t="s">
        <v>933</v>
      </c>
      <c r="BJ7" s="262" t="s">
        <v>821</v>
      </c>
      <c r="BK7" s="828" t="s">
        <v>615</v>
      </c>
      <c r="BL7" s="824"/>
    </row>
    <row r="8" spans="1:64" s="238" customFormat="1" ht="15" customHeight="1">
      <c r="A8" s="837"/>
      <c r="B8" s="844"/>
      <c r="C8" s="215" t="s">
        <v>230</v>
      </c>
      <c r="D8" s="206" t="s">
        <v>239</v>
      </c>
      <c r="E8" s="206" t="s">
        <v>237</v>
      </c>
      <c r="F8" s="206" t="s">
        <v>250</v>
      </c>
      <c r="G8" s="206" t="s">
        <v>262</v>
      </c>
      <c r="H8" s="206" t="s">
        <v>270</v>
      </c>
      <c r="I8" s="206" t="s">
        <v>276</v>
      </c>
      <c r="J8" s="270" t="s">
        <v>284</v>
      </c>
      <c r="K8" s="270" t="s">
        <v>312</v>
      </c>
      <c r="L8" s="826"/>
      <c r="M8" s="215" t="s">
        <v>230</v>
      </c>
      <c r="N8" s="206" t="s">
        <v>239</v>
      </c>
      <c r="O8" s="206" t="s">
        <v>237</v>
      </c>
      <c r="P8" s="206" t="s">
        <v>250</v>
      </c>
      <c r="Q8" s="206" t="s">
        <v>262</v>
      </c>
      <c r="R8" s="206" t="s">
        <v>270</v>
      </c>
      <c r="S8" s="206" t="s">
        <v>276</v>
      </c>
      <c r="T8" s="206" t="s">
        <v>284</v>
      </c>
      <c r="U8" s="270" t="s">
        <v>312</v>
      </c>
      <c r="V8" s="840"/>
      <c r="W8" s="215" t="s">
        <v>230</v>
      </c>
      <c r="X8" s="206" t="s">
        <v>239</v>
      </c>
      <c r="Y8" s="206" t="s">
        <v>237</v>
      </c>
      <c r="Z8" s="206" t="s">
        <v>250</v>
      </c>
      <c r="AA8" s="206" t="s">
        <v>262</v>
      </c>
      <c r="AB8" s="206" t="s">
        <v>270</v>
      </c>
      <c r="AC8" s="206" t="s">
        <v>276</v>
      </c>
      <c r="AD8" s="206" t="s">
        <v>284</v>
      </c>
      <c r="AE8" s="270" t="s">
        <v>312</v>
      </c>
      <c r="AF8" s="829"/>
      <c r="AG8" s="824"/>
      <c r="AH8" s="215" t="s">
        <v>230</v>
      </c>
      <c r="AI8" s="206" t="s">
        <v>239</v>
      </c>
      <c r="AJ8" s="206" t="s">
        <v>237</v>
      </c>
      <c r="AK8" s="206" t="s">
        <v>250</v>
      </c>
      <c r="AL8" s="206" t="s">
        <v>262</v>
      </c>
      <c r="AM8" s="206" t="s">
        <v>270</v>
      </c>
      <c r="AN8" s="206" t="s">
        <v>276</v>
      </c>
      <c r="AO8" s="270" t="s">
        <v>284</v>
      </c>
      <c r="AP8" s="270" t="s">
        <v>312</v>
      </c>
      <c r="AQ8" s="826"/>
      <c r="AR8" s="215" t="s">
        <v>230</v>
      </c>
      <c r="AS8" s="206" t="s">
        <v>239</v>
      </c>
      <c r="AT8" s="206" t="s">
        <v>237</v>
      </c>
      <c r="AU8" s="206" t="s">
        <v>250</v>
      </c>
      <c r="AV8" s="206" t="s">
        <v>262</v>
      </c>
      <c r="AW8" s="206" t="s">
        <v>270</v>
      </c>
      <c r="AX8" s="206" t="s">
        <v>276</v>
      </c>
      <c r="AY8" s="206" t="s">
        <v>284</v>
      </c>
      <c r="AZ8" s="270" t="s">
        <v>312</v>
      </c>
      <c r="BA8" s="840"/>
      <c r="BB8" s="215" t="s">
        <v>230</v>
      </c>
      <c r="BC8" s="206" t="s">
        <v>239</v>
      </c>
      <c r="BD8" s="206" t="s">
        <v>237</v>
      </c>
      <c r="BE8" s="206" t="s">
        <v>250</v>
      </c>
      <c r="BF8" s="206" t="s">
        <v>262</v>
      </c>
      <c r="BG8" s="206" t="s">
        <v>270</v>
      </c>
      <c r="BH8" s="206" t="s">
        <v>276</v>
      </c>
      <c r="BI8" s="206" t="s">
        <v>284</v>
      </c>
      <c r="BJ8" s="270" t="s">
        <v>312</v>
      </c>
      <c r="BK8" s="829"/>
      <c r="BL8" s="824"/>
    </row>
    <row r="9" spans="1:64" ht="12.75" customHeight="1" thickBot="1">
      <c r="A9" s="837"/>
      <c r="B9" s="844"/>
      <c r="C9" s="831" t="s">
        <v>575</v>
      </c>
      <c r="D9" s="832"/>
      <c r="E9" s="832"/>
      <c r="F9" s="832"/>
      <c r="G9" s="832"/>
      <c r="H9" s="832"/>
      <c r="I9" s="832"/>
      <c r="J9" s="833"/>
      <c r="K9" s="833"/>
      <c r="L9" s="827"/>
      <c r="M9" s="831" t="s">
        <v>576</v>
      </c>
      <c r="N9" s="832"/>
      <c r="O9" s="832"/>
      <c r="P9" s="832"/>
      <c r="Q9" s="832"/>
      <c r="R9" s="832"/>
      <c r="S9" s="832"/>
      <c r="T9" s="832"/>
      <c r="U9" s="832"/>
      <c r="V9" s="841"/>
      <c r="W9" s="831" t="s">
        <v>771</v>
      </c>
      <c r="X9" s="832"/>
      <c r="Y9" s="832"/>
      <c r="Z9" s="832"/>
      <c r="AA9" s="832"/>
      <c r="AB9" s="832"/>
      <c r="AC9" s="832"/>
      <c r="AD9" s="832"/>
      <c r="AE9" s="832"/>
      <c r="AF9" s="830"/>
      <c r="AG9" s="825"/>
      <c r="AH9" s="831" t="s">
        <v>575</v>
      </c>
      <c r="AI9" s="832"/>
      <c r="AJ9" s="832"/>
      <c r="AK9" s="832"/>
      <c r="AL9" s="832"/>
      <c r="AM9" s="832"/>
      <c r="AN9" s="832"/>
      <c r="AO9" s="833"/>
      <c r="AP9" s="833"/>
      <c r="AQ9" s="827"/>
      <c r="AR9" s="831" t="s">
        <v>576</v>
      </c>
      <c r="AS9" s="832"/>
      <c r="AT9" s="832"/>
      <c r="AU9" s="832"/>
      <c r="AV9" s="832"/>
      <c r="AW9" s="832"/>
      <c r="AX9" s="832"/>
      <c r="AY9" s="832"/>
      <c r="AZ9" s="832"/>
      <c r="BA9" s="841"/>
      <c r="BB9" s="831" t="s">
        <v>771</v>
      </c>
      <c r="BC9" s="832"/>
      <c r="BD9" s="832"/>
      <c r="BE9" s="832"/>
      <c r="BF9" s="832"/>
      <c r="BG9" s="832"/>
      <c r="BH9" s="832"/>
      <c r="BI9" s="832"/>
      <c r="BJ9" s="832"/>
      <c r="BK9" s="830"/>
      <c r="BL9" s="825"/>
    </row>
    <row r="10" spans="1:64" ht="17.25" customHeight="1">
      <c r="A10" s="263" t="s">
        <v>617</v>
      </c>
      <c r="B10" s="235" t="s">
        <v>777</v>
      </c>
      <c r="C10" s="264">
        <v>41474</v>
      </c>
      <c r="D10" s="141">
        <v>11036</v>
      </c>
      <c r="E10" s="141">
        <v>120454</v>
      </c>
      <c r="F10" s="141">
        <v>0</v>
      </c>
      <c r="G10" s="141">
        <v>286036</v>
      </c>
      <c r="H10" s="141">
        <v>0</v>
      </c>
      <c r="I10" s="141">
        <v>0</v>
      </c>
      <c r="J10" s="265">
        <v>0</v>
      </c>
      <c r="K10" s="265">
        <v>0</v>
      </c>
      <c r="L10" s="266">
        <v>459000</v>
      </c>
      <c r="M10" s="228">
        <v>97230</v>
      </c>
      <c r="N10" s="229">
        <v>30185</v>
      </c>
      <c r="O10" s="229">
        <v>105365</v>
      </c>
      <c r="P10" s="229">
        <v>0</v>
      </c>
      <c r="Q10" s="229">
        <v>0</v>
      </c>
      <c r="R10" s="229">
        <v>5000</v>
      </c>
      <c r="S10" s="229">
        <v>0</v>
      </c>
      <c r="T10" s="230">
        <v>0</v>
      </c>
      <c r="U10" s="230">
        <v>0</v>
      </c>
      <c r="V10" s="223">
        <v>237780</v>
      </c>
      <c r="W10" s="228">
        <v>0</v>
      </c>
      <c r="X10" s="229">
        <v>0</v>
      </c>
      <c r="Y10" s="229">
        <v>0</v>
      </c>
      <c r="Z10" s="229">
        <v>0</v>
      </c>
      <c r="AA10" s="229">
        <v>0</v>
      </c>
      <c r="AB10" s="229">
        <v>0</v>
      </c>
      <c r="AC10" s="229">
        <v>0</v>
      </c>
      <c r="AD10" s="229">
        <v>0</v>
      </c>
      <c r="AE10" s="229">
        <v>0</v>
      </c>
      <c r="AF10" s="223">
        <v>0</v>
      </c>
      <c r="AG10" s="272">
        <v>696780</v>
      </c>
      <c r="AH10" s="264">
        <v>42297</v>
      </c>
      <c r="AI10" s="141">
        <v>11279</v>
      </c>
      <c r="AJ10" s="141">
        <v>128085</v>
      </c>
      <c r="AK10" s="141">
        <v>0</v>
      </c>
      <c r="AL10" s="141">
        <v>435877</v>
      </c>
      <c r="AM10" s="141">
        <v>10882</v>
      </c>
      <c r="AN10" s="141">
        <v>0</v>
      </c>
      <c r="AO10" s="265">
        <v>0</v>
      </c>
      <c r="AP10" s="265">
        <v>460225</v>
      </c>
      <c r="AQ10" s="266">
        <v>1088645</v>
      </c>
      <c r="AR10" s="264">
        <v>97764</v>
      </c>
      <c r="AS10" s="141">
        <v>30322</v>
      </c>
      <c r="AT10" s="141">
        <v>122771</v>
      </c>
      <c r="AU10" s="141">
        <v>0</v>
      </c>
      <c r="AV10" s="141">
        <v>0</v>
      </c>
      <c r="AW10" s="141">
        <v>6200</v>
      </c>
      <c r="AX10" s="141">
        <v>0</v>
      </c>
      <c r="AY10" s="265">
        <v>0</v>
      </c>
      <c r="AZ10" s="265">
        <v>0</v>
      </c>
      <c r="BA10" s="223">
        <v>257057</v>
      </c>
      <c r="BB10" s="264">
        <v>0</v>
      </c>
      <c r="BC10" s="141">
        <v>0</v>
      </c>
      <c r="BD10" s="141">
        <v>0</v>
      </c>
      <c r="BE10" s="141">
        <v>0</v>
      </c>
      <c r="BF10" s="141">
        <v>0</v>
      </c>
      <c r="BG10" s="141">
        <v>0</v>
      </c>
      <c r="BH10" s="141">
        <v>0</v>
      </c>
      <c r="BI10" s="265">
        <v>0</v>
      </c>
      <c r="BJ10" s="265">
        <v>0</v>
      </c>
      <c r="BK10" s="223">
        <v>0</v>
      </c>
      <c r="BL10" s="272">
        <v>1345702</v>
      </c>
    </row>
    <row r="11" spans="1:64" ht="17.25" customHeight="1">
      <c r="A11" s="263" t="s">
        <v>618</v>
      </c>
      <c r="B11" s="235" t="s">
        <v>884</v>
      </c>
      <c r="C11" s="264"/>
      <c r="D11" s="141"/>
      <c r="E11" s="141"/>
      <c r="F11" s="141"/>
      <c r="G11" s="141"/>
      <c r="H11" s="141"/>
      <c r="I11" s="141"/>
      <c r="J11" s="265"/>
      <c r="K11" s="265"/>
      <c r="L11" s="267">
        <v>0</v>
      </c>
      <c r="M11" s="228">
        <v>0</v>
      </c>
      <c r="N11" s="229">
        <v>0</v>
      </c>
      <c r="O11" s="229">
        <v>0</v>
      </c>
      <c r="P11" s="229">
        <v>0</v>
      </c>
      <c r="Q11" s="229">
        <v>0</v>
      </c>
      <c r="R11" s="229">
        <v>0</v>
      </c>
      <c r="S11" s="229">
        <v>0</v>
      </c>
      <c r="T11" s="230">
        <v>0</v>
      </c>
      <c r="U11" s="230">
        <v>0</v>
      </c>
      <c r="V11" s="223">
        <v>0</v>
      </c>
      <c r="W11" s="228"/>
      <c r="X11" s="229"/>
      <c r="Y11" s="229"/>
      <c r="Z11" s="229"/>
      <c r="AA11" s="229"/>
      <c r="AB11" s="229"/>
      <c r="AC11" s="229"/>
      <c r="AD11" s="229"/>
      <c r="AE11" s="229"/>
      <c r="AF11" s="223">
        <v>0</v>
      </c>
      <c r="AG11" s="273">
        <v>0</v>
      </c>
      <c r="AH11" s="264"/>
      <c r="AI11" s="141"/>
      <c r="AJ11" s="141"/>
      <c r="AK11" s="141"/>
      <c r="AL11" s="141"/>
      <c r="AM11" s="141"/>
      <c r="AN11" s="141"/>
      <c r="AO11" s="265"/>
      <c r="AP11" s="265"/>
      <c r="AQ11" s="267">
        <v>0</v>
      </c>
      <c r="AR11" s="264">
        <v>0</v>
      </c>
      <c r="AS11" s="141">
        <v>0</v>
      </c>
      <c r="AT11" s="141">
        <v>0</v>
      </c>
      <c r="AU11" s="141">
        <v>0</v>
      </c>
      <c r="AV11" s="141">
        <v>0</v>
      </c>
      <c r="AW11" s="141">
        <v>0</v>
      </c>
      <c r="AX11" s="141">
        <v>0</v>
      </c>
      <c r="AY11" s="265">
        <v>0</v>
      </c>
      <c r="AZ11" s="265">
        <v>0</v>
      </c>
      <c r="BA11" s="223">
        <v>0</v>
      </c>
      <c r="BB11" s="228"/>
      <c r="BC11" s="229"/>
      <c r="BD11" s="229"/>
      <c r="BE11" s="229"/>
      <c r="BF11" s="229"/>
      <c r="BG11" s="229"/>
      <c r="BH11" s="229"/>
      <c r="BI11" s="229"/>
      <c r="BJ11" s="229"/>
      <c r="BK11" s="223">
        <v>0</v>
      </c>
      <c r="BL11" s="273">
        <v>0</v>
      </c>
    </row>
    <row r="12" spans="1:64" ht="17.25" customHeight="1">
      <c r="A12" s="261" t="s">
        <v>620</v>
      </c>
      <c r="B12" s="234" t="s">
        <v>778</v>
      </c>
      <c r="C12" s="264">
        <v>0</v>
      </c>
      <c r="D12" s="141">
        <v>0</v>
      </c>
      <c r="E12" s="141">
        <v>49817</v>
      </c>
      <c r="F12" s="141">
        <v>8542</v>
      </c>
      <c r="G12" s="141">
        <v>0</v>
      </c>
      <c r="H12" s="141">
        <v>42241</v>
      </c>
      <c r="I12" s="141">
        <v>21434</v>
      </c>
      <c r="J12" s="265">
        <v>0</v>
      </c>
      <c r="K12" s="265">
        <v>0</v>
      </c>
      <c r="L12" s="267">
        <v>122034</v>
      </c>
      <c r="M12" s="228">
        <v>0</v>
      </c>
      <c r="N12" s="229">
        <v>0</v>
      </c>
      <c r="O12" s="229">
        <v>0</v>
      </c>
      <c r="P12" s="229">
        <v>0</v>
      </c>
      <c r="Q12" s="229">
        <v>0</v>
      </c>
      <c r="R12" s="229">
        <v>1680</v>
      </c>
      <c r="S12" s="229">
        <v>0</v>
      </c>
      <c r="T12" s="230">
        <v>0</v>
      </c>
      <c r="U12" s="230">
        <v>0</v>
      </c>
      <c r="V12" s="223">
        <v>1680</v>
      </c>
      <c r="W12" s="228"/>
      <c r="X12" s="229"/>
      <c r="Y12" s="229"/>
      <c r="Z12" s="229"/>
      <c r="AA12" s="229"/>
      <c r="AB12" s="229"/>
      <c r="AC12" s="229"/>
      <c r="AD12" s="229"/>
      <c r="AE12" s="229"/>
      <c r="AF12" s="223">
        <v>0</v>
      </c>
      <c r="AG12" s="273">
        <v>123714</v>
      </c>
      <c r="AH12" s="264">
        <v>0</v>
      </c>
      <c r="AI12" s="141">
        <v>0</v>
      </c>
      <c r="AJ12" s="141">
        <v>51279</v>
      </c>
      <c r="AK12" s="141">
        <v>8822</v>
      </c>
      <c r="AL12" s="141">
        <v>0</v>
      </c>
      <c r="AM12" s="141">
        <v>68692</v>
      </c>
      <c r="AN12" s="141">
        <v>20183</v>
      </c>
      <c r="AO12" s="265">
        <v>15000</v>
      </c>
      <c r="AP12" s="265">
        <v>0</v>
      </c>
      <c r="AQ12" s="267">
        <v>163976</v>
      </c>
      <c r="AR12" s="264">
        <v>0</v>
      </c>
      <c r="AS12" s="141">
        <v>0</v>
      </c>
      <c r="AT12" s="141">
        <v>0</v>
      </c>
      <c r="AU12" s="141">
        <v>0</v>
      </c>
      <c r="AV12" s="141">
        <v>0</v>
      </c>
      <c r="AW12" s="141">
        <v>1680</v>
      </c>
      <c r="AX12" s="141">
        <v>0</v>
      </c>
      <c r="AY12" s="265">
        <v>0</v>
      </c>
      <c r="AZ12" s="265">
        <v>0</v>
      </c>
      <c r="BA12" s="223">
        <v>1680</v>
      </c>
      <c r="BB12" s="228"/>
      <c r="BC12" s="229"/>
      <c r="BD12" s="229"/>
      <c r="BE12" s="229"/>
      <c r="BF12" s="229"/>
      <c r="BG12" s="229"/>
      <c r="BH12" s="229"/>
      <c r="BI12" s="229"/>
      <c r="BJ12" s="229"/>
      <c r="BK12" s="223">
        <v>0</v>
      </c>
      <c r="BL12" s="273">
        <v>165656</v>
      </c>
    </row>
    <row r="13" spans="1:64" ht="17.25" customHeight="1">
      <c r="A13" s="261" t="s">
        <v>621</v>
      </c>
      <c r="B13" s="235" t="s">
        <v>779</v>
      </c>
      <c r="C13" s="264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265">
        <v>0</v>
      </c>
      <c r="K13" s="265">
        <v>0</v>
      </c>
      <c r="L13" s="267">
        <v>0</v>
      </c>
      <c r="M13" s="228"/>
      <c r="N13" s="229"/>
      <c r="O13" s="229"/>
      <c r="P13" s="229"/>
      <c r="Q13" s="229"/>
      <c r="R13" s="229"/>
      <c r="S13" s="229"/>
      <c r="T13" s="230"/>
      <c r="U13" s="230"/>
      <c r="V13" s="223">
        <v>0</v>
      </c>
      <c r="W13" s="228"/>
      <c r="X13" s="229"/>
      <c r="Y13" s="229"/>
      <c r="Z13" s="229"/>
      <c r="AA13" s="229"/>
      <c r="AB13" s="229"/>
      <c r="AC13" s="229"/>
      <c r="AD13" s="229"/>
      <c r="AE13" s="229"/>
      <c r="AF13" s="223">
        <v>0</v>
      </c>
      <c r="AG13" s="273">
        <v>0</v>
      </c>
      <c r="AH13" s="264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265">
        <v>0</v>
      </c>
      <c r="AP13" s="265">
        <v>0</v>
      </c>
      <c r="AQ13" s="267">
        <v>0</v>
      </c>
      <c r="AR13" s="228"/>
      <c r="AS13" s="229"/>
      <c r="AT13" s="229"/>
      <c r="AU13" s="229"/>
      <c r="AV13" s="229"/>
      <c r="AW13" s="229"/>
      <c r="AX13" s="229"/>
      <c r="AY13" s="230"/>
      <c r="AZ13" s="230"/>
      <c r="BA13" s="223">
        <v>0</v>
      </c>
      <c r="BB13" s="228"/>
      <c r="BC13" s="229"/>
      <c r="BD13" s="229"/>
      <c r="BE13" s="229"/>
      <c r="BF13" s="229"/>
      <c r="BG13" s="229"/>
      <c r="BH13" s="229"/>
      <c r="BI13" s="229"/>
      <c r="BJ13" s="229"/>
      <c r="BK13" s="223">
        <v>0</v>
      </c>
      <c r="BL13" s="273">
        <v>0</v>
      </c>
    </row>
    <row r="14" spans="1:64" ht="17.25" customHeight="1">
      <c r="A14" s="261" t="s">
        <v>622</v>
      </c>
      <c r="B14" s="235" t="s">
        <v>780</v>
      </c>
      <c r="C14" s="264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265">
        <v>0</v>
      </c>
      <c r="K14" s="265">
        <v>0</v>
      </c>
      <c r="L14" s="267">
        <v>0</v>
      </c>
      <c r="M14" s="228">
        <v>2000</v>
      </c>
      <c r="N14" s="229">
        <v>1024</v>
      </c>
      <c r="O14" s="229">
        <v>1753</v>
      </c>
      <c r="P14" s="229">
        <v>0</v>
      </c>
      <c r="Q14" s="229">
        <v>0</v>
      </c>
      <c r="R14" s="229">
        <v>0</v>
      </c>
      <c r="S14" s="229">
        <v>0</v>
      </c>
      <c r="T14" s="230">
        <v>0</v>
      </c>
      <c r="U14" s="230">
        <v>0</v>
      </c>
      <c r="V14" s="223">
        <v>4777</v>
      </c>
      <c r="W14" s="228"/>
      <c r="X14" s="229"/>
      <c r="Y14" s="229"/>
      <c r="Z14" s="229"/>
      <c r="AA14" s="229"/>
      <c r="AB14" s="229"/>
      <c r="AC14" s="229"/>
      <c r="AD14" s="229"/>
      <c r="AE14" s="229"/>
      <c r="AF14" s="223">
        <v>0</v>
      </c>
      <c r="AG14" s="273">
        <v>4777</v>
      </c>
      <c r="AH14" s="264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265">
        <v>0</v>
      </c>
      <c r="AP14" s="265">
        <v>0</v>
      </c>
      <c r="AQ14" s="267">
        <v>0</v>
      </c>
      <c r="AR14" s="264">
        <v>0</v>
      </c>
      <c r="AS14" s="141">
        <v>484</v>
      </c>
      <c r="AT14" s="141">
        <v>1753</v>
      </c>
      <c r="AU14" s="141">
        <v>0</v>
      </c>
      <c r="AV14" s="141">
        <v>0</v>
      </c>
      <c r="AW14" s="141">
        <v>0</v>
      </c>
      <c r="AX14" s="141">
        <v>0</v>
      </c>
      <c r="AY14" s="265">
        <v>0</v>
      </c>
      <c r="AZ14" s="265">
        <v>0</v>
      </c>
      <c r="BA14" s="223">
        <v>2237</v>
      </c>
      <c r="BB14" s="228"/>
      <c r="BC14" s="229"/>
      <c r="BD14" s="229"/>
      <c r="BE14" s="229"/>
      <c r="BF14" s="229"/>
      <c r="BG14" s="229"/>
      <c r="BH14" s="229"/>
      <c r="BI14" s="229"/>
      <c r="BJ14" s="229"/>
      <c r="BK14" s="223">
        <v>0</v>
      </c>
      <c r="BL14" s="273">
        <v>2237</v>
      </c>
    </row>
    <row r="15" spans="1:64" ht="17.25" customHeight="1">
      <c r="A15" s="261" t="s">
        <v>623</v>
      </c>
      <c r="B15" s="235" t="s">
        <v>781</v>
      </c>
      <c r="C15" s="264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265">
        <v>0</v>
      </c>
      <c r="K15" s="265">
        <v>91935</v>
      </c>
      <c r="L15" s="267">
        <v>91935</v>
      </c>
      <c r="M15" s="228"/>
      <c r="N15" s="229"/>
      <c r="O15" s="229"/>
      <c r="P15" s="229"/>
      <c r="Q15" s="229"/>
      <c r="R15" s="229"/>
      <c r="S15" s="229"/>
      <c r="T15" s="230"/>
      <c r="U15" s="230"/>
      <c r="V15" s="223">
        <v>0</v>
      </c>
      <c r="W15" s="228"/>
      <c r="X15" s="229"/>
      <c r="Y15" s="229"/>
      <c r="Z15" s="229"/>
      <c r="AA15" s="229"/>
      <c r="AB15" s="229"/>
      <c r="AC15" s="229"/>
      <c r="AD15" s="229"/>
      <c r="AE15" s="229"/>
      <c r="AF15" s="223">
        <v>0</v>
      </c>
      <c r="AG15" s="273">
        <v>91935</v>
      </c>
      <c r="AH15" s="264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265">
        <v>0</v>
      </c>
      <c r="AP15" s="265">
        <v>91935</v>
      </c>
      <c r="AQ15" s="267">
        <v>91935</v>
      </c>
      <c r="AR15" s="228"/>
      <c r="AS15" s="229"/>
      <c r="AT15" s="229"/>
      <c r="AU15" s="229"/>
      <c r="AV15" s="229"/>
      <c r="AW15" s="229"/>
      <c r="AX15" s="229"/>
      <c r="AY15" s="230"/>
      <c r="AZ15" s="230"/>
      <c r="BA15" s="223">
        <v>0</v>
      </c>
      <c r="BB15" s="228"/>
      <c r="BC15" s="229"/>
      <c r="BD15" s="229"/>
      <c r="BE15" s="229"/>
      <c r="BF15" s="229"/>
      <c r="BG15" s="229"/>
      <c r="BH15" s="229"/>
      <c r="BI15" s="229"/>
      <c r="BJ15" s="229"/>
      <c r="BK15" s="223">
        <v>0</v>
      </c>
      <c r="BL15" s="273">
        <v>91935</v>
      </c>
    </row>
    <row r="16" spans="1:64" ht="17.25" customHeight="1">
      <c r="A16" s="261" t="s">
        <v>624</v>
      </c>
      <c r="B16" s="235" t="s">
        <v>782</v>
      </c>
      <c r="C16" s="264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265">
        <v>0</v>
      </c>
      <c r="K16" s="265">
        <v>4206663</v>
      </c>
      <c r="L16" s="267">
        <v>4206663</v>
      </c>
      <c r="M16" s="228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30">
        <v>0</v>
      </c>
      <c r="U16" s="230">
        <v>91593</v>
      </c>
      <c r="V16" s="223">
        <v>91593</v>
      </c>
      <c r="W16" s="228">
        <v>0</v>
      </c>
      <c r="X16" s="229">
        <v>0</v>
      </c>
      <c r="Y16" s="229">
        <v>0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265348</v>
      </c>
      <c r="AF16" s="223">
        <v>265348</v>
      </c>
      <c r="AG16" s="273">
        <v>4563604</v>
      </c>
      <c r="AH16" s="264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v>0</v>
      </c>
      <c r="AO16" s="265">
        <v>0</v>
      </c>
      <c r="AP16" s="265">
        <v>4583537</v>
      </c>
      <c r="AQ16" s="267">
        <v>4583537</v>
      </c>
      <c r="AR16" s="264">
        <v>0</v>
      </c>
      <c r="AS16" s="141"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v>0</v>
      </c>
      <c r="AY16" s="265">
        <v>0</v>
      </c>
      <c r="AZ16" s="265">
        <v>98810</v>
      </c>
      <c r="BA16" s="223">
        <v>98810</v>
      </c>
      <c r="BB16" s="264">
        <v>0</v>
      </c>
      <c r="BC16" s="141">
        <v>0</v>
      </c>
      <c r="BD16" s="141">
        <v>0</v>
      </c>
      <c r="BE16" s="141">
        <v>0</v>
      </c>
      <c r="BF16" s="141">
        <v>0</v>
      </c>
      <c r="BG16" s="141">
        <v>0</v>
      </c>
      <c r="BH16" s="141">
        <v>0</v>
      </c>
      <c r="BI16" s="265">
        <v>0</v>
      </c>
      <c r="BJ16" s="265">
        <v>265348</v>
      </c>
      <c r="BK16" s="223">
        <v>265348</v>
      </c>
      <c r="BL16" s="273">
        <v>4947695</v>
      </c>
    </row>
    <row r="17" spans="1:64" ht="17.25" customHeight="1">
      <c r="A17" s="261" t="s">
        <v>625</v>
      </c>
      <c r="B17" s="235" t="s">
        <v>783</v>
      </c>
      <c r="C17" s="264">
        <v>3720</v>
      </c>
      <c r="D17" s="141">
        <v>1005</v>
      </c>
      <c r="E17" s="141">
        <v>4585</v>
      </c>
      <c r="F17" s="141">
        <v>0</v>
      </c>
      <c r="G17" s="141">
        <v>0</v>
      </c>
      <c r="H17" s="141">
        <v>1905</v>
      </c>
      <c r="I17" s="141">
        <v>0</v>
      </c>
      <c r="J17" s="265">
        <v>0</v>
      </c>
      <c r="K17" s="265">
        <v>0</v>
      </c>
      <c r="L17" s="267">
        <v>11215</v>
      </c>
      <c r="M17" s="228"/>
      <c r="N17" s="229"/>
      <c r="O17" s="229"/>
      <c r="P17" s="229"/>
      <c r="Q17" s="229"/>
      <c r="R17" s="229"/>
      <c r="S17" s="229"/>
      <c r="T17" s="230"/>
      <c r="U17" s="230"/>
      <c r="V17" s="223">
        <v>0</v>
      </c>
      <c r="W17" s="228"/>
      <c r="X17" s="229"/>
      <c r="Y17" s="229"/>
      <c r="Z17" s="229"/>
      <c r="AA17" s="229"/>
      <c r="AB17" s="229"/>
      <c r="AC17" s="229"/>
      <c r="AD17" s="229"/>
      <c r="AE17" s="229"/>
      <c r="AF17" s="223">
        <v>0</v>
      </c>
      <c r="AG17" s="273">
        <v>11215</v>
      </c>
      <c r="AH17" s="264">
        <v>3720</v>
      </c>
      <c r="AI17" s="141">
        <v>1005</v>
      </c>
      <c r="AJ17" s="141">
        <v>4043</v>
      </c>
      <c r="AK17" s="141">
        <v>0</v>
      </c>
      <c r="AL17" s="141">
        <v>0</v>
      </c>
      <c r="AM17" s="141">
        <v>2447</v>
      </c>
      <c r="AN17" s="141">
        <v>0</v>
      </c>
      <c r="AO17" s="265">
        <v>0</v>
      </c>
      <c r="AP17" s="265">
        <v>0</v>
      </c>
      <c r="AQ17" s="267">
        <v>11215</v>
      </c>
      <c r="AR17" s="228"/>
      <c r="AS17" s="229"/>
      <c r="AT17" s="229"/>
      <c r="AU17" s="229"/>
      <c r="AV17" s="229"/>
      <c r="AW17" s="229"/>
      <c r="AX17" s="229"/>
      <c r="AY17" s="230"/>
      <c r="AZ17" s="230"/>
      <c r="BA17" s="223">
        <v>0</v>
      </c>
      <c r="BB17" s="228"/>
      <c r="BC17" s="229"/>
      <c r="BD17" s="229"/>
      <c r="BE17" s="229"/>
      <c r="BF17" s="229"/>
      <c r="BG17" s="229"/>
      <c r="BH17" s="229"/>
      <c r="BI17" s="229"/>
      <c r="BJ17" s="229"/>
      <c r="BK17" s="223">
        <v>0</v>
      </c>
      <c r="BL17" s="273">
        <v>11215</v>
      </c>
    </row>
    <row r="18" spans="1:64" ht="17.25" customHeight="1">
      <c r="A18" s="261" t="s">
        <v>626</v>
      </c>
      <c r="B18" s="235" t="s">
        <v>784</v>
      </c>
      <c r="C18" s="264">
        <v>8186</v>
      </c>
      <c r="D18" s="141">
        <v>1995</v>
      </c>
      <c r="E18" s="141">
        <v>9076</v>
      </c>
      <c r="F18" s="141">
        <v>0</v>
      </c>
      <c r="G18" s="141">
        <v>0</v>
      </c>
      <c r="H18" s="141">
        <v>977</v>
      </c>
      <c r="I18" s="141">
        <v>0</v>
      </c>
      <c r="J18" s="265">
        <v>0</v>
      </c>
      <c r="K18" s="265">
        <v>0</v>
      </c>
      <c r="L18" s="267">
        <v>20234</v>
      </c>
      <c r="M18" s="228">
        <v>18000</v>
      </c>
      <c r="N18" s="229">
        <v>4860</v>
      </c>
      <c r="O18" s="229">
        <v>6977</v>
      </c>
      <c r="P18" s="229">
        <v>0</v>
      </c>
      <c r="Q18" s="229">
        <v>15000</v>
      </c>
      <c r="R18" s="229">
        <v>0</v>
      </c>
      <c r="S18" s="229">
        <v>0</v>
      </c>
      <c r="T18" s="230">
        <v>0</v>
      </c>
      <c r="U18" s="230">
        <v>0</v>
      </c>
      <c r="V18" s="223">
        <v>44837</v>
      </c>
      <c r="W18" s="228"/>
      <c r="X18" s="229"/>
      <c r="Y18" s="229"/>
      <c r="Z18" s="229"/>
      <c r="AA18" s="229"/>
      <c r="AB18" s="229"/>
      <c r="AC18" s="229"/>
      <c r="AD18" s="229"/>
      <c r="AE18" s="229"/>
      <c r="AF18" s="223">
        <v>0</v>
      </c>
      <c r="AG18" s="273">
        <v>65071</v>
      </c>
      <c r="AH18" s="264">
        <v>8579</v>
      </c>
      <c r="AI18" s="141">
        <v>2081</v>
      </c>
      <c r="AJ18" s="141">
        <v>9391</v>
      </c>
      <c r="AK18" s="141">
        <v>0</v>
      </c>
      <c r="AL18" s="141">
        <v>0</v>
      </c>
      <c r="AM18" s="141">
        <v>1077</v>
      </c>
      <c r="AN18" s="141">
        <v>0</v>
      </c>
      <c r="AO18" s="265">
        <v>0</v>
      </c>
      <c r="AP18" s="265">
        <v>0</v>
      </c>
      <c r="AQ18" s="267">
        <v>21128</v>
      </c>
      <c r="AR18" s="264">
        <v>18000</v>
      </c>
      <c r="AS18" s="141">
        <v>4860</v>
      </c>
      <c r="AT18" s="141">
        <v>7234</v>
      </c>
      <c r="AU18" s="141">
        <v>0</v>
      </c>
      <c r="AV18" s="141">
        <v>15000</v>
      </c>
      <c r="AW18" s="141">
        <v>8000</v>
      </c>
      <c r="AX18" s="141">
        <v>286</v>
      </c>
      <c r="AY18" s="265">
        <v>0</v>
      </c>
      <c r="AZ18" s="265">
        <v>0</v>
      </c>
      <c r="BA18" s="223">
        <v>53380</v>
      </c>
      <c r="BB18" s="228"/>
      <c r="BC18" s="229"/>
      <c r="BD18" s="229"/>
      <c r="BE18" s="229"/>
      <c r="BF18" s="229"/>
      <c r="BG18" s="229"/>
      <c r="BH18" s="229"/>
      <c r="BI18" s="229"/>
      <c r="BJ18" s="229"/>
      <c r="BK18" s="223">
        <v>0</v>
      </c>
      <c r="BL18" s="273">
        <v>74508</v>
      </c>
    </row>
    <row r="19" spans="1:64" ht="17.25" customHeight="1">
      <c r="A19" s="261" t="s">
        <v>627</v>
      </c>
      <c r="B19" s="235" t="s">
        <v>785</v>
      </c>
      <c r="C19" s="264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265">
        <v>0</v>
      </c>
      <c r="K19" s="265">
        <v>0</v>
      </c>
      <c r="L19" s="267">
        <v>0</v>
      </c>
      <c r="M19" s="228"/>
      <c r="N19" s="229"/>
      <c r="O19" s="229"/>
      <c r="P19" s="229"/>
      <c r="Q19" s="229"/>
      <c r="R19" s="229"/>
      <c r="S19" s="229"/>
      <c r="T19" s="230"/>
      <c r="U19" s="230"/>
      <c r="V19" s="223">
        <v>0</v>
      </c>
      <c r="W19" s="228"/>
      <c r="X19" s="229"/>
      <c r="Y19" s="229"/>
      <c r="Z19" s="229"/>
      <c r="AA19" s="229"/>
      <c r="AB19" s="229"/>
      <c r="AC19" s="229"/>
      <c r="AD19" s="229"/>
      <c r="AE19" s="229"/>
      <c r="AF19" s="223">
        <v>0</v>
      </c>
      <c r="AG19" s="273">
        <v>0</v>
      </c>
      <c r="AH19" s="264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v>0</v>
      </c>
      <c r="AO19" s="265">
        <v>0</v>
      </c>
      <c r="AP19" s="265">
        <v>0</v>
      </c>
      <c r="AQ19" s="267">
        <v>0</v>
      </c>
      <c r="AR19" s="228"/>
      <c r="AS19" s="229"/>
      <c r="AT19" s="229"/>
      <c r="AU19" s="229"/>
      <c r="AV19" s="229"/>
      <c r="AW19" s="229"/>
      <c r="AX19" s="229"/>
      <c r="AY19" s="230"/>
      <c r="AZ19" s="230"/>
      <c r="BA19" s="223">
        <v>0</v>
      </c>
      <c r="BB19" s="228"/>
      <c r="BC19" s="229"/>
      <c r="BD19" s="229"/>
      <c r="BE19" s="229"/>
      <c r="BF19" s="229"/>
      <c r="BG19" s="229"/>
      <c r="BH19" s="229"/>
      <c r="BI19" s="229"/>
      <c r="BJ19" s="229"/>
      <c r="BK19" s="223">
        <v>0</v>
      </c>
      <c r="BL19" s="273">
        <v>0</v>
      </c>
    </row>
    <row r="20" spans="1:64" ht="17.25" customHeight="1">
      <c r="A20" s="261" t="s">
        <v>628</v>
      </c>
      <c r="B20" s="235" t="s">
        <v>786</v>
      </c>
      <c r="C20" s="264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265">
        <v>0</v>
      </c>
      <c r="K20" s="265">
        <v>0</v>
      </c>
      <c r="L20" s="267">
        <v>0</v>
      </c>
      <c r="M20" s="228"/>
      <c r="N20" s="229"/>
      <c r="O20" s="229"/>
      <c r="P20" s="229"/>
      <c r="Q20" s="229"/>
      <c r="R20" s="229"/>
      <c r="S20" s="229"/>
      <c r="T20" s="230"/>
      <c r="U20" s="230"/>
      <c r="V20" s="223">
        <v>0</v>
      </c>
      <c r="W20" s="228"/>
      <c r="X20" s="229"/>
      <c r="Y20" s="229"/>
      <c r="Z20" s="229"/>
      <c r="AA20" s="229"/>
      <c r="AB20" s="229"/>
      <c r="AC20" s="229"/>
      <c r="AD20" s="229"/>
      <c r="AE20" s="229"/>
      <c r="AF20" s="223">
        <v>0</v>
      </c>
      <c r="AG20" s="273">
        <v>0</v>
      </c>
      <c r="AH20" s="264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v>0</v>
      </c>
      <c r="AO20" s="265">
        <v>0</v>
      </c>
      <c r="AP20" s="265">
        <v>0</v>
      </c>
      <c r="AQ20" s="267">
        <v>0</v>
      </c>
      <c r="AR20" s="228"/>
      <c r="AS20" s="229"/>
      <c r="AT20" s="229"/>
      <c r="AU20" s="229"/>
      <c r="AV20" s="229"/>
      <c r="AW20" s="229"/>
      <c r="AX20" s="229"/>
      <c r="AY20" s="230"/>
      <c r="AZ20" s="230"/>
      <c r="BA20" s="223">
        <v>0</v>
      </c>
      <c r="BB20" s="228"/>
      <c r="BC20" s="229"/>
      <c r="BD20" s="229"/>
      <c r="BE20" s="229"/>
      <c r="BF20" s="229"/>
      <c r="BG20" s="229"/>
      <c r="BH20" s="229"/>
      <c r="BI20" s="229"/>
      <c r="BJ20" s="229"/>
      <c r="BK20" s="223">
        <v>0</v>
      </c>
      <c r="BL20" s="273">
        <v>0</v>
      </c>
    </row>
    <row r="21" spans="1:64" ht="17.25" customHeight="1">
      <c r="A21" s="261" t="s">
        <v>629</v>
      </c>
      <c r="B21" s="235" t="s">
        <v>787</v>
      </c>
      <c r="C21" s="264">
        <v>926</v>
      </c>
      <c r="D21" s="141">
        <v>125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265">
        <v>0</v>
      </c>
      <c r="K21" s="265">
        <v>0</v>
      </c>
      <c r="L21" s="267">
        <v>1051</v>
      </c>
      <c r="M21" s="228"/>
      <c r="N21" s="229"/>
      <c r="O21" s="229"/>
      <c r="P21" s="229"/>
      <c r="Q21" s="229"/>
      <c r="R21" s="229"/>
      <c r="S21" s="229"/>
      <c r="T21" s="230"/>
      <c r="U21" s="230"/>
      <c r="V21" s="223">
        <v>0</v>
      </c>
      <c r="W21" s="228"/>
      <c r="X21" s="229"/>
      <c r="Y21" s="229"/>
      <c r="Z21" s="229"/>
      <c r="AA21" s="229"/>
      <c r="AB21" s="229"/>
      <c r="AC21" s="229"/>
      <c r="AD21" s="229"/>
      <c r="AE21" s="229"/>
      <c r="AF21" s="223">
        <v>0</v>
      </c>
      <c r="AG21" s="273">
        <v>1051</v>
      </c>
      <c r="AH21" s="264">
        <v>3930</v>
      </c>
      <c r="AI21" s="141">
        <v>531</v>
      </c>
      <c r="AJ21" s="141">
        <v>0</v>
      </c>
      <c r="AK21" s="141">
        <v>0</v>
      </c>
      <c r="AL21" s="141">
        <v>0</v>
      </c>
      <c r="AM21" s="141">
        <v>0</v>
      </c>
      <c r="AN21" s="141">
        <v>0</v>
      </c>
      <c r="AO21" s="265">
        <v>0</v>
      </c>
      <c r="AP21" s="265">
        <v>0</v>
      </c>
      <c r="AQ21" s="267">
        <v>4461</v>
      </c>
      <c r="AR21" s="228"/>
      <c r="AS21" s="229"/>
      <c r="AT21" s="229"/>
      <c r="AU21" s="229"/>
      <c r="AV21" s="229"/>
      <c r="AW21" s="229"/>
      <c r="AX21" s="229"/>
      <c r="AY21" s="230"/>
      <c r="AZ21" s="230"/>
      <c r="BA21" s="223">
        <v>0</v>
      </c>
      <c r="BB21" s="228"/>
      <c r="BC21" s="229"/>
      <c r="BD21" s="229"/>
      <c r="BE21" s="229"/>
      <c r="BF21" s="229"/>
      <c r="BG21" s="229"/>
      <c r="BH21" s="229"/>
      <c r="BI21" s="229"/>
      <c r="BJ21" s="229"/>
      <c r="BK21" s="223">
        <v>0</v>
      </c>
      <c r="BL21" s="273">
        <v>4461</v>
      </c>
    </row>
    <row r="22" spans="1:64" ht="17.25" customHeight="1">
      <c r="A22" s="261" t="s">
        <v>630</v>
      </c>
      <c r="B22" s="235" t="s">
        <v>788</v>
      </c>
      <c r="C22" s="264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265">
        <v>0</v>
      </c>
      <c r="K22" s="265">
        <v>0</v>
      </c>
      <c r="L22" s="267">
        <v>0</v>
      </c>
      <c r="M22" s="228"/>
      <c r="N22" s="229"/>
      <c r="O22" s="229"/>
      <c r="P22" s="229"/>
      <c r="Q22" s="229"/>
      <c r="R22" s="229"/>
      <c r="S22" s="229"/>
      <c r="T22" s="230"/>
      <c r="U22" s="230"/>
      <c r="V22" s="223">
        <v>0</v>
      </c>
      <c r="W22" s="228"/>
      <c r="X22" s="229"/>
      <c r="Y22" s="229"/>
      <c r="Z22" s="229"/>
      <c r="AA22" s="229"/>
      <c r="AB22" s="229"/>
      <c r="AC22" s="229"/>
      <c r="AD22" s="229"/>
      <c r="AE22" s="229"/>
      <c r="AF22" s="223">
        <v>0</v>
      </c>
      <c r="AG22" s="273">
        <v>0</v>
      </c>
      <c r="AH22" s="264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v>0</v>
      </c>
      <c r="AO22" s="265">
        <v>0</v>
      </c>
      <c r="AP22" s="265">
        <v>0</v>
      </c>
      <c r="AQ22" s="267">
        <v>0</v>
      </c>
      <c r="AR22" s="228"/>
      <c r="AS22" s="229"/>
      <c r="AT22" s="229"/>
      <c r="AU22" s="229"/>
      <c r="AV22" s="229"/>
      <c r="AW22" s="229"/>
      <c r="AX22" s="229"/>
      <c r="AY22" s="230"/>
      <c r="AZ22" s="230"/>
      <c r="BA22" s="223">
        <v>0</v>
      </c>
      <c r="BB22" s="228"/>
      <c r="BC22" s="229"/>
      <c r="BD22" s="229"/>
      <c r="BE22" s="229"/>
      <c r="BF22" s="229"/>
      <c r="BG22" s="229"/>
      <c r="BH22" s="229"/>
      <c r="BI22" s="229"/>
      <c r="BJ22" s="229"/>
      <c r="BK22" s="223">
        <v>0</v>
      </c>
      <c r="BL22" s="273">
        <v>0</v>
      </c>
    </row>
    <row r="23" spans="1:64" ht="17.25" customHeight="1">
      <c r="A23" s="263" t="s">
        <v>875</v>
      </c>
      <c r="B23" s="235" t="s">
        <v>880</v>
      </c>
      <c r="C23" s="264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265">
        <v>0</v>
      </c>
      <c r="K23" s="265">
        <v>0</v>
      </c>
      <c r="L23" s="267">
        <v>0</v>
      </c>
      <c r="M23" s="228"/>
      <c r="N23" s="229"/>
      <c r="O23" s="229"/>
      <c r="P23" s="229"/>
      <c r="Q23" s="229"/>
      <c r="R23" s="229"/>
      <c r="S23" s="229"/>
      <c r="T23" s="230"/>
      <c r="U23" s="230"/>
      <c r="V23" s="223">
        <v>0</v>
      </c>
      <c r="W23" s="228"/>
      <c r="X23" s="229"/>
      <c r="Y23" s="229"/>
      <c r="Z23" s="229"/>
      <c r="AA23" s="229"/>
      <c r="AB23" s="229"/>
      <c r="AC23" s="229"/>
      <c r="AD23" s="229"/>
      <c r="AE23" s="229"/>
      <c r="AF23" s="223">
        <v>0</v>
      </c>
      <c r="AG23" s="273">
        <v>0</v>
      </c>
      <c r="AH23" s="264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v>0</v>
      </c>
      <c r="AO23" s="265">
        <v>0</v>
      </c>
      <c r="AP23" s="265">
        <v>0</v>
      </c>
      <c r="AQ23" s="267">
        <v>0</v>
      </c>
      <c r="AR23" s="228"/>
      <c r="AS23" s="229"/>
      <c r="AT23" s="229"/>
      <c r="AU23" s="229"/>
      <c r="AV23" s="229"/>
      <c r="AW23" s="229"/>
      <c r="AX23" s="229"/>
      <c r="AY23" s="230"/>
      <c r="AZ23" s="230"/>
      <c r="BA23" s="223">
        <v>0</v>
      </c>
      <c r="BB23" s="228"/>
      <c r="BC23" s="229"/>
      <c r="BD23" s="229"/>
      <c r="BE23" s="229"/>
      <c r="BF23" s="229"/>
      <c r="BG23" s="229"/>
      <c r="BH23" s="229"/>
      <c r="BI23" s="229"/>
      <c r="BJ23" s="229"/>
      <c r="BK23" s="223">
        <v>0</v>
      </c>
      <c r="BL23" s="273">
        <v>0</v>
      </c>
    </row>
    <row r="24" spans="1:64" ht="17.25" customHeight="1">
      <c r="A24" s="261" t="s">
        <v>631</v>
      </c>
      <c r="B24" s="235" t="s">
        <v>811</v>
      </c>
      <c r="C24" s="264"/>
      <c r="D24" s="141"/>
      <c r="E24" s="141"/>
      <c r="F24" s="141"/>
      <c r="G24" s="141"/>
      <c r="H24" s="141"/>
      <c r="I24" s="141"/>
      <c r="J24" s="265"/>
      <c r="K24" s="265"/>
      <c r="L24" s="267">
        <v>0</v>
      </c>
      <c r="M24" s="228">
        <v>0</v>
      </c>
      <c r="N24" s="229">
        <v>0</v>
      </c>
      <c r="O24" s="229">
        <v>0</v>
      </c>
      <c r="P24" s="229">
        <v>0</v>
      </c>
      <c r="Q24" s="229">
        <v>0</v>
      </c>
      <c r="R24" s="229">
        <v>0</v>
      </c>
      <c r="S24" s="229">
        <v>0</v>
      </c>
      <c r="T24" s="230">
        <v>0</v>
      </c>
      <c r="U24" s="230">
        <v>0</v>
      </c>
      <c r="V24" s="223">
        <v>0</v>
      </c>
      <c r="W24" s="228"/>
      <c r="X24" s="229"/>
      <c r="Y24" s="229"/>
      <c r="Z24" s="229"/>
      <c r="AA24" s="229"/>
      <c r="AB24" s="229"/>
      <c r="AC24" s="229"/>
      <c r="AD24" s="229"/>
      <c r="AE24" s="229"/>
      <c r="AF24" s="223">
        <v>0</v>
      </c>
      <c r="AG24" s="273">
        <v>0</v>
      </c>
      <c r="AH24" s="264"/>
      <c r="AI24" s="141"/>
      <c r="AJ24" s="141"/>
      <c r="AK24" s="141"/>
      <c r="AL24" s="141"/>
      <c r="AM24" s="141"/>
      <c r="AN24" s="141"/>
      <c r="AO24" s="265"/>
      <c r="AP24" s="265"/>
      <c r="AQ24" s="267">
        <v>0</v>
      </c>
      <c r="AR24" s="264">
        <v>0</v>
      </c>
      <c r="AS24" s="141">
        <v>0</v>
      </c>
      <c r="AT24" s="141">
        <v>0</v>
      </c>
      <c r="AU24" s="141">
        <v>0</v>
      </c>
      <c r="AV24" s="141">
        <v>0</v>
      </c>
      <c r="AW24" s="141">
        <v>0</v>
      </c>
      <c r="AX24" s="141">
        <v>0</v>
      </c>
      <c r="AY24" s="265">
        <v>0</v>
      </c>
      <c r="AZ24" s="265">
        <v>0</v>
      </c>
      <c r="BA24" s="223">
        <v>0</v>
      </c>
      <c r="BB24" s="228"/>
      <c r="BC24" s="229"/>
      <c r="BD24" s="229"/>
      <c r="BE24" s="229"/>
      <c r="BF24" s="229"/>
      <c r="BG24" s="229"/>
      <c r="BH24" s="229"/>
      <c r="BI24" s="229"/>
      <c r="BJ24" s="229"/>
      <c r="BK24" s="223">
        <v>0</v>
      </c>
      <c r="BL24" s="273">
        <v>0</v>
      </c>
    </row>
    <row r="25" spans="1:64" ht="17.25" customHeight="1">
      <c r="A25" s="261" t="s">
        <v>632</v>
      </c>
      <c r="B25" s="235" t="s">
        <v>789</v>
      </c>
      <c r="C25" s="264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265">
        <v>0</v>
      </c>
      <c r="K25" s="265">
        <v>0</v>
      </c>
      <c r="L25" s="267">
        <v>0</v>
      </c>
      <c r="M25" s="228"/>
      <c r="N25" s="229"/>
      <c r="O25" s="229"/>
      <c r="P25" s="229"/>
      <c r="Q25" s="229"/>
      <c r="R25" s="229"/>
      <c r="S25" s="229"/>
      <c r="T25" s="230"/>
      <c r="U25" s="230"/>
      <c r="V25" s="223">
        <v>0</v>
      </c>
      <c r="W25" s="228"/>
      <c r="X25" s="229"/>
      <c r="Y25" s="229"/>
      <c r="Z25" s="229"/>
      <c r="AA25" s="229"/>
      <c r="AB25" s="229"/>
      <c r="AC25" s="229"/>
      <c r="AD25" s="229"/>
      <c r="AE25" s="229"/>
      <c r="AF25" s="223">
        <v>0</v>
      </c>
      <c r="AG25" s="273">
        <v>0</v>
      </c>
      <c r="AH25" s="264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15621</v>
      </c>
      <c r="AN25" s="141">
        <v>0</v>
      </c>
      <c r="AO25" s="265">
        <v>0</v>
      </c>
      <c r="AP25" s="265">
        <v>0</v>
      </c>
      <c r="AQ25" s="267">
        <v>15621</v>
      </c>
      <c r="AR25" s="228"/>
      <c r="AS25" s="229"/>
      <c r="AT25" s="229"/>
      <c r="AU25" s="229"/>
      <c r="AV25" s="229"/>
      <c r="AW25" s="229"/>
      <c r="AX25" s="229"/>
      <c r="AY25" s="230"/>
      <c r="AZ25" s="230"/>
      <c r="BA25" s="223">
        <v>0</v>
      </c>
      <c r="BB25" s="228"/>
      <c r="BC25" s="229"/>
      <c r="BD25" s="229"/>
      <c r="BE25" s="229"/>
      <c r="BF25" s="229"/>
      <c r="BG25" s="229"/>
      <c r="BH25" s="229"/>
      <c r="BI25" s="229"/>
      <c r="BJ25" s="229"/>
      <c r="BK25" s="223">
        <v>0</v>
      </c>
      <c r="BL25" s="273">
        <v>15621</v>
      </c>
    </row>
    <row r="26" spans="1:64" ht="17.25" customHeight="1">
      <c r="A26" s="263" t="s">
        <v>633</v>
      </c>
      <c r="B26" s="235" t="s">
        <v>939</v>
      </c>
      <c r="C26" s="264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265">
        <v>0</v>
      </c>
      <c r="K26" s="265">
        <v>0</v>
      </c>
      <c r="L26" s="267">
        <v>0</v>
      </c>
      <c r="M26" s="228"/>
      <c r="N26" s="229"/>
      <c r="O26" s="229"/>
      <c r="P26" s="229"/>
      <c r="Q26" s="229"/>
      <c r="R26" s="229"/>
      <c r="S26" s="229"/>
      <c r="T26" s="230"/>
      <c r="U26" s="230"/>
      <c r="V26" s="223">
        <v>0</v>
      </c>
      <c r="W26" s="228"/>
      <c r="X26" s="229"/>
      <c r="Y26" s="229"/>
      <c r="Z26" s="229"/>
      <c r="AA26" s="229"/>
      <c r="AB26" s="229"/>
      <c r="AC26" s="229"/>
      <c r="AD26" s="229"/>
      <c r="AE26" s="229"/>
      <c r="AF26" s="223">
        <v>0</v>
      </c>
      <c r="AG26" s="273">
        <v>0</v>
      </c>
      <c r="AH26" s="264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v>0</v>
      </c>
      <c r="AO26" s="265">
        <v>0</v>
      </c>
      <c r="AP26" s="265">
        <v>0</v>
      </c>
      <c r="AQ26" s="267">
        <v>0</v>
      </c>
      <c r="AR26" s="228"/>
      <c r="AS26" s="229"/>
      <c r="AT26" s="229"/>
      <c r="AU26" s="229"/>
      <c r="AV26" s="229"/>
      <c r="AW26" s="229"/>
      <c r="AX26" s="229"/>
      <c r="AY26" s="230"/>
      <c r="AZ26" s="230"/>
      <c r="BA26" s="223">
        <v>0</v>
      </c>
      <c r="BB26" s="228"/>
      <c r="BC26" s="229"/>
      <c r="BD26" s="229"/>
      <c r="BE26" s="229"/>
      <c r="BF26" s="229"/>
      <c r="BG26" s="229"/>
      <c r="BH26" s="229"/>
      <c r="BI26" s="229"/>
      <c r="BJ26" s="229"/>
      <c r="BK26" s="223">
        <v>0</v>
      </c>
      <c r="BL26" s="273">
        <v>0</v>
      </c>
    </row>
    <row r="27" spans="1:64" ht="17.25" customHeight="1">
      <c r="A27" s="261" t="s">
        <v>634</v>
      </c>
      <c r="B27" s="235" t="s">
        <v>790</v>
      </c>
      <c r="C27" s="264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265">
        <v>0</v>
      </c>
      <c r="K27" s="265">
        <v>0</v>
      </c>
      <c r="L27" s="267">
        <v>0</v>
      </c>
      <c r="M27" s="228"/>
      <c r="N27" s="229"/>
      <c r="O27" s="229"/>
      <c r="P27" s="229"/>
      <c r="Q27" s="229"/>
      <c r="R27" s="229"/>
      <c r="S27" s="229"/>
      <c r="T27" s="230"/>
      <c r="U27" s="230"/>
      <c r="V27" s="223">
        <v>0</v>
      </c>
      <c r="W27" s="228"/>
      <c r="X27" s="229"/>
      <c r="Y27" s="229"/>
      <c r="Z27" s="229"/>
      <c r="AA27" s="229"/>
      <c r="AB27" s="229"/>
      <c r="AC27" s="229"/>
      <c r="AD27" s="229"/>
      <c r="AE27" s="229"/>
      <c r="AF27" s="223">
        <v>0</v>
      </c>
      <c r="AG27" s="273">
        <v>0</v>
      </c>
      <c r="AH27" s="264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v>0</v>
      </c>
      <c r="AO27" s="265">
        <v>0</v>
      </c>
      <c r="AP27" s="265">
        <v>0</v>
      </c>
      <c r="AQ27" s="267">
        <v>0</v>
      </c>
      <c r="AR27" s="228"/>
      <c r="AS27" s="229"/>
      <c r="AT27" s="229"/>
      <c r="AU27" s="229"/>
      <c r="AV27" s="229"/>
      <c r="AW27" s="229"/>
      <c r="AX27" s="229"/>
      <c r="AY27" s="230"/>
      <c r="AZ27" s="230"/>
      <c r="BA27" s="223">
        <v>0</v>
      </c>
      <c r="BB27" s="228"/>
      <c r="BC27" s="229"/>
      <c r="BD27" s="229"/>
      <c r="BE27" s="229"/>
      <c r="BF27" s="229"/>
      <c r="BG27" s="229"/>
      <c r="BH27" s="229"/>
      <c r="BI27" s="229"/>
      <c r="BJ27" s="229"/>
      <c r="BK27" s="223">
        <v>0</v>
      </c>
      <c r="BL27" s="273">
        <v>0</v>
      </c>
    </row>
    <row r="28" spans="1:64" ht="17.25" customHeight="1">
      <c r="A28" s="261" t="s">
        <v>635</v>
      </c>
      <c r="B28" s="235" t="s">
        <v>791</v>
      </c>
      <c r="C28" s="264">
        <v>0</v>
      </c>
      <c r="D28" s="141">
        <v>0</v>
      </c>
      <c r="E28" s="141">
        <v>0</v>
      </c>
      <c r="F28" s="141">
        <v>0</v>
      </c>
      <c r="G28" s="141">
        <v>6530</v>
      </c>
      <c r="H28" s="141">
        <v>0</v>
      </c>
      <c r="I28" s="141">
        <v>0</v>
      </c>
      <c r="J28" s="265">
        <v>59598</v>
      </c>
      <c r="K28" s="265">
        <v>142000</v>
      </c>
      <c r="L28" s="267">
        <v>208128</v>
      </c>
      <c r="M28" s="228"/>
      <c r="N28" s="229"/>
      <c r="O28" s="229"/>
      <c r="P28" s="229"/>
      <c r="Q28" s="229"/>
      <c r="R28" s="229"/>
      <c r="S28" s="229"/>
      <c r="T28" s="230"/>
      <c r="U28" s="230"/>
      <c r="V28" s="223">
        <v>0</v>
      </c>
      <c r="W28" s="228"/>
      <c r="X28" s="229"/>
      <c r="Y28" s="229"/>
      <c r="Z28" s="229"/>
      <c r="AA28" s="229"/>
      <c r="AB28" s="229"/>
      <c r="AC28" s="229"/>
      <c r="AD28" s="229"/>
      <c r="AE28" s="229"/>
      <c r="AF28" s="223">
        <v>0</v>
      </c>
      <c r="AG28" s="273">
        <v>208128</v>
      </c>
      <c r="AH28" s="264">
        <v>0</v>
      </c>
      <c r="AI28" s="141">
        <v>0</v>
      </c>
      <c r="AJ28" s="141">
        <v>18431</v>
      </c>
      <c r="AK28" s="141">
        <v>0</v>
      </c>
      <c r="AL28" s="141">
        <v>148530</v>
      </c>
      <c r="AM28" s="141">
        <v>0</v>
      </c>
      <c r="AN28" s="141">
        <v>0</v>
      </c>
      <c r="AO28" s="265">
        <v>82317</v>
      </c>
      <c r="AP28" s="265">
        <v>0</v>
      </c>
      <c r="AQ28" s="267">
        <v>249278</v>
      </c>
      <c r="AR28" s="228"/>
      <c r="AS28" s="229"/>
      <c r="AT28" s="229"/>
      <c r="AU28" s="229"/>
      <c r="AV28" s="229"/>
      <c r="AW28" s="229"/>
      <c r="AX28" s="229"/>
      <c r="AY28" s="230"/>
      <c r="AZ28" s="230"/>
      <c r="BA28" s="223">
        <v>0</v>
      </c>
      <c r="BB28" s="228"/>
      <c r="BC28" s="229"/>
      <c r="BD28" s="229"/>
      <c r="BE28" s="229"/>
      <c r="BF28" s="229"/>
      <c r="BG28" s="229"/>
      <c r="BH28" s="229"/>
      <c r="BI28" s="229"/>
      <c r="BJ28" s="229"/>
      <c r="BK28" s="223">
        <v>0</v>
      </c>
      <c r="BL28" s="273">
        <v>249278</v>
      </c>
    </row>
    <row r="29" spans="1:64" ht="17.25" customHeight="1">
      <c r="A29" s="261" t="s">
        <v>636</v>
      </c>
      <c r="B29" s="235" t="s">
        <v>792</v>
      </c>
      <c r="C29" s="264">
        <v>0</v>
      </c>
      <c r="D29" s="141">
        <v>0</v>
      </c>
      <c r="E29" s="141">
        <v>2540</v>
      </c>
      <c r="F29" s="141">
        <v>0</v>
      </c>
      <c r="G29" s="141">
        <v>74650</v>
      </c>
      <c r="H29" s="141">
        <v>0</v>
      </c>
      <c r="I29" s="141">
        <v>6450</v>
      </c>
      <c r="J29" s="265">
        <v>5000</v>
      </c>
      <c r="K29" s="265">
        <v>0</v>
      </c>
      <c r="L29" s="267">
        <v>88640</v>
      </c>
      <c r="M29" s="228"/>
      <c r="N29" s="229"/>
      <c r="O29" s="229"/>
      <c r="P29" s="229"/>
      <c r="Q29" s="229"/>
      <c r="R29" s="229"/>
      <c r="S29" s="229"/>
      <c r="T29" s="230"/>
      <c r="U29" s="230"/>
      <c r="V29" s="223">
        <v>0</v>
      </c>
      <c r="W29" s="228"/>
      <c r="X29" s="229"/>
      <c r="Y29" s="229"/>
      <c r="Z29" s="229"/>
      <c r="AA29" s="229"/>
      <c r="AB29" s="229"/>
      <c r="AC29" s="229"/>
      <c r="AD29" s="229"/>
      <c r="AE29" s="229"/>
      <c r="AF29" s="223">
        <v>0</v>
      </c>
      <c r="AG29" s="273">
        <v>88640</v>
      </c>
      <c r="AH29" s="264">
        <v>0</v>
      </c>
      <c r="AI29" s="141">
        <v>0</v>
      </c>
      <c r="AJ29" s="141">
        <v>2767</v>
      </c>
      <c r="AK29" s="141">
        <v>0</v>
      </c>
      <c r="AL29" s="141">
        <v>75226</v>
      </c>
      <c r="AM29" s="141">
        <v>4042</v>
      </c>
      <c r="AN29" s="141">
        <v>4407</v>
      </c>
      <c r="AO29" s="265">
        <v>349860</v>
      </c>
      <c r="AP29" s="265">
        <v>0</v>
      </c>
      <c r="AQ29" s="267">
        <v>436302</v>
      </c>
      <c r="AR29" s="228"/>
      <c r="AS29" s="229"/>
      <c r="AT29" s="229"/>
      <c r="AU29" s="229"/>
      <c r="AV29" s="229"/>
      <c r="AW29" s="229"/>
      <c r="AX29" s="229"/>
      <c r="AY29" s="230"/>
      <c r="AZ29" s="230"/>
      <c r="BA29" s="223">
        <v>0</v>
      </c>
      <c r="BB29" s="228"/>
      <c r="BC29" s="229"/>
      <c r="BD29" s="229"/>
      <c r="BE29" s="229"/>
      <c r="BF29" s="229"/>
      <c r="BG29" s="229"/>
      <c r="BH29" s="229"/>
      <c r="BI29" s="229"/>
      <c r="BJ29" s="229"/>
      <c r="BK29" s="223">
        <v>0</v>
      </c>
      <c r="BL29" s="273">
        <v>436302</v>
      </c>
    </row>
    <row r="30" spans="1:64" ht="17.25" customHeight="1">
      <c r="A30" s="261" t="s">
        <v>637</v>
      </c>
      <c r="B30" s="235" t="s">
        <v>793</v>
      </c>
      <c r="C30" s="264">
        <v>0</v>
      </c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265">
        <v>0</v>
      </c>
      <c r="K30" s="265">
        <v>0</v>
      </c>
      <c r="L30" s="267">
        <v>0</v>
      </c>
      <c r="M30" s="228"/>
      <c r="N30" s="229"/>
      <c r="O30" s="229"/>
      <c r="P30" s="229"/>
      <c r="Q30" s="229"/>
      <c r="R30" s="229"/>
      <c r="S30" s="229"/>
      <c r="T30" s="230"/>
      <c r="U30" s="230"/>
      <c r="V30" s="223">
        <v>0</v>
      </c>
      <c r="W30" s="228"/>
      <c r="X30" s="229"/>
      <c r="Y30" s="229"/>
      <c r="Z30" s="229"/>
      <c r="AA30" s="229"/>
      <c r="AB30" s="229"/>
      <c r="AC30" s="229"/>
      <c r="AD30" s="229"/>
      <c r="AE30" s="229"/>
      <c r="AF30" s="223">
        <v>0</v>
      </c>
      <c r="AG30" s="273">
        <v>0</v>
      </c>
      <c r="AH30" s="264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265">
        <v>0</v>
      </c>
      <c r="AP30" s="265">
        <v>0</v>
      </c>
      <c r="AQ30" s="267">
        <v>0</v>
      </c>
      <c r="AR30" s="228"/>
      <c r="AS30" s="229"/>
      <c r="AT30" s="229"/>
      <c r="AU30" s="229"/>
      <c r="AV30" s="229"/>
      <c r="AW30" s="229"/>
      <c r="AX30" s="229"/>
      <c r="AY30" s="230"/>
      <c r="AZ30" s="230"/>
      <c r="BA30" s="223">
        <v>0</v>
      </c>
      <c r="BB30" s="228"/>
      <c r="BC30" s="229"/>
      <c r="BD30" s="229"/>
      <c r="BE30" s="229"/>
      <c r="BF30" s="229"/>
      <c r="BG30" s="229"/>
      <c r="BH30" s="229"/>
      <c r="BI30" s="229"/>
      <c r="BJ30" s="229"/>
      <c r="BK30" s="223">
        <v>0</v>
      </c>
      <c r="BL30" s="273">
        <v>0</v>
      </c>
    </row>
    <row r="31" spans="1:64" ht="17.25" customHeight="1">
      <c r="A31" s="261" t="s">
        <v>638</v>
      </c>
      <c r="B31" s="235" t="s">
        <v>812</v>
      </c>
      <c r="C31" s="264"/>
      <c r="D31" s="141"/>
      <c r="E31" s="141"/>
      <c r="F31" s="141"/>
      <c r="G31" s="141"/>
      <c r="H31" s="141"/>
      <c r="I31" s="141"/>
      <c r="J31" s="265"/>
      <c r="K31" s="265"/>
      <c r="L31" s="267">
        <v>0</v>
      </c>
      <c r="M31" s="228">
        <v>0</v>
      </c>
      <c r="N31" s="229">
        <v>0</v>
      </c>
      <c r="O31" s="229">
        <v>10</v>
      </c>
      <c r="P31" s="229">
        <v>0</v>
      </c>
      <c r="Q31" s="229">
        <v>0</v>
      </c>
      <c r="R31" s="229">
        <v>0</v>
      </c>
      <c r="S31" s="229">
        <v>0</v>
      </c>
      <c r="T31" s="230">
        <v>7000</v>
      </c>
      <c r="U31" s="230">
        <v>0</v>
      </c>
      <c r="V31" s="223">
        <v>7010</v>
      </c>
      <c r="W31" s="228"/>
      <c r="X31" s="229"/>
      <c r="Y31" s="229"/>
      <c r="Z31" s="229"/>
      <c r="AA31" s="229"/>
      <c r="AB31" s="229"/>
      <c r="AC31" s="229"/>
      <c r="AD31" s="229"/>
      <c r="AE31" s="229"/>
      <c r="AF31" s="223">
        <v>0</v>
      </c>
      <c r="AG31" s="273">
        <v>7010</v>
      </c>
      <c r="AH31" s="264"/>
      <c r="AI31" s="141"/>
      <c r="AJ31" s="141"/>
      <c r="AK31" s="141"/>
      <c r="AL31" s="141"/>
      <c r="AM31" s="141"/>
      <c r="AN31" s="141"/>
      <c r="AO31" s="265"/>
      <c r="AP31" s="265"/>
      <c r="AQ31" s="267">
        <v>0</v>
      </c>
      <c r="AR31" s="264">
        <v>0</v>
      </c>
      <c r="AS31" s="141">
        <v>0</v>
      </c>
      <c r="AT31" s="141">
        <v>10</v>
      </c>
      <c r="AU31" s="141">
        <v>0</v>
      </c>
      <c r="AV31" s="141">
        <v>0</v>
      </c>
      <c r="AW31" s="141">
        <v>0</v>
      </c>
      <c r="AX31" s="141">
        <v>0</v>
      </c>
      <c r="AY31" s="265">
        <v>16000</v>
      </c>
      <c r="AZ31" s="265">
        <v>0</v>
      </c>
      <c r="BA31" s="223">
        <v>16010</v>
      </c>
      <c r="BB31" s="228"/>
      <c r="BC31" s="229"/>
      <c r="BD31" s="229"/>
      <c r="BE31" s="229"/>
      <c r="BF31" s="229"/>
      <c r="BG31" s="229"/>
      <c r="BH31" s="229"/>
      <c r="BI31" s="229"/>
      <c r="BJ31" s="229"/>
      <c r="BK31" s="223">
        <v>0</v>
      </c>
      <c r="BL31" s="273">
        <v>16010</v>
      </c>
    </row>
    <row r="32" spans="1:64" ht="17.25" customHeight="1">
      <c r="A32" s="261" t="s">
        <v>639</v>
      </c>
      <c r="B32" s="235" t="s">
        <v>879</v>
      </c>
      <c r="C32" s="264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265">
        <v>0</v>
      </c>
      <c r="K32" s="265">
        <v>0</v>
      </c>
      <c r="L32" s="267">
        <v>0</v>
      </c>
      <c r="M32" s="228"/>
      <c r="N32" s="229"/>
      <c r="O32" s="229"/>
      <c r="P32" s="229"/>
      <c r="Q32" s="229"/>
      <c r="R32" s="229"/>
      <c r="S32" s="229"/>
      <c r="T32" s="230"/>
      <c r="U32" s="230"/>
      <c r="V32" s="223">
        <v>0</v>
      </c>
      <c r="W32" s="228"/>
      <c r="X32" s="229"/>
      <c r="Y32" s="229"/>
      <c r="Z32" s="229"/>
      <c r="AA32" s="229"/>
      <c r="AB32" s="229"/>
      <c r="AC32" s="229"/>
      <c r="AD32" s="229"/>
      <c r="AE32" s="229"/>
      <c r="AF32" s="223">
        <v>0</v>
      </c>
      <c r="AG32" s="273">
        <v>0</v>
      </c>
      <c r="AH32" s="264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v>0</v>
      </c>
      <c r="AO32" s="265">
        <v>0</v>
      </c>
      <c r="AP32" s="265">
        <v>0</v>
      </c>
      <c r="AQ32" s="267">
        <v>0</v>
      </c>
      <c r="AR32" s="228"/>
      <c r="AS32" s="229"/>
      <c r="AT32" s="229"/>
      <c r="AU32" s="229"/>
      <c r="AV32" s="229"/>
      <c r="AW32" s="229"/>
      <c r="AX32" s="229"/>
      <c r="AY32" s="230"/>
      <c r="AZ32" s="230"/>
      <c r="BA32" s="223">
        <v>0</v>
      </c>
      <c r="BB32" s="228"/>
      <c r="BC32" s="229"/>
      <c r="BD32" s="229"/>
      <c r="BE32" s="229"/>
      <c r="BF32" s="229"/>
      <c r="BG32" s="229"/>
      <c r="BH32" s="229"/>
      <c r="BI32" s="229"/>
      <c r="BJ32" s="229"/>
      <c r="BK32" s="223">
        <v>0</v>
      </c>
      <c r="BL32" s="273">
        <v>0</v>
      </c>
    </row>
    <row r="33" spans="1:64" ht="17.25" customHeight="1">
      <c r="A33" s="263" t="s">
        <v>877</v>
      </c>
      <c r="B33" s="235" t="s">
        <v>794</v>
      </c>
      <c r="C33" s="264"/>
      <c r="D33" s="141"/>
      <c r="E33" s="141"/>
      <c r="F33" s="141"/>
      <c r="G33" s="141"/>
      <c r="H33" s="141"/>
      <c r="I33" s="141"/>
      <c r="J33" s="265"/>
      <c r="K33" s="265"/>
      <c r="L33" s="267">
        <v>0</v>
      </c>
      <c r="M33" s="228">
        <v>0</v>
      </c>
      <c r="N33" s="229">
        <v>0</v>
      </c>
      <c r="O33" s="229">
        <v>876</v>
      </c>
      <c r="P33" s="229">
        <v>0</v>
      </c>
      <c r="Q33" s="229">
        <v>0</v>
      </c>
      <c r="R33" s="229">
        <v>5870</v>
      </c>
      <c r="S33" s="229">
        <v>0</v>
      </c>
      <c r="T33" s="230">
        <v>0</v>
      </c>
      <c r="U33" s="230">
        <v>0</v>
      </c>
      <c r="V33" s="223">
        <v>6746</v>
      </c>
      <c r="W33" s="228"/>
      <c r="X33" s="229"/>
      <c r="Y33" s="229"/>
      <c r="Z33" s="229"/>
      <c r="AA33" s="229"/>
      <c r="AB33" s="229"/>
      <c r="AC33" s="229"/>
      <c r="AD33" s="229"/>
      <c r="AE33" s="229"/>
      <c r="AF33" s="223">
        <v>0</v>
      </c>
      <c r="AG33" s="273">
        <v>6746</v>
      </c>
      <c r="AH33" s="264"/>
      <c r="AI33" s="141"/>
      <c r="AJ33" s="141"/>
      <c r="AK33" s="141"/>
      <c r="AL33" s="141"/>
      <c r="AM33" s="141"/>
      <c r="AN33" s="141"/>
      <c r="AO33" s="265"/>
      <c r="AP33" s="265"/>
      <c r="AQ33" s="267">
        <v>0</v>
      </c>
      <c r="AR33" s="264">
        <v>0</v>
      </c>
      <c r="AS33" s="141">
        <v>0</v>
      </c>
      <c r="AT33" s="141">
        <v>876</v>
      </c>
      <c r="AU33" s="141">
        <v>0</v>
      </c>
      <c r="AV33" s="141">
        <v>0</v>
      </c>
      <c r="AW33" s="141">
        <v>5870</v>
      </c>
      <c r="AX33" s="141">
        <v>0</v>
      </c>
      <c r="AY33" s="265">
        <v>0</v>
      </c>
      <c r="AZ33" s="265">
        <v>0</v>
      </c>
      <c r="BA33" s="223">
        <v>6746</v>
      </c>
      <c r="BB33" s="228"/>
      <c r="BC33" s="229"/>
      <c r="BD33" s="229"/>
      <c r="BE33" s="229"/>
      <c r="BF33" s="229"/>
      <c r="BG33" s="229"/>
      <c r="BH33" s="229"/>
      <c r="BI33" s="229"/>
      <c r="BJ33" s="229"/>
      <c r="BK33" s="223">
        <v>0</v>
      </c>
      <c r="BL33" s="273">
        <v>6746</v>
      </c>
    </row>
    <row r="34" spans="1:64" ht="17.25" customHeight="1">
      <c r="A34" s="261" t="s">
        <v>640</v>
      </c>
      <c r="B34" s="235" t="s">
        <v>795</v>
      </c>
      <c r="C34" s="264">
        <v>0</v>
      </c>
      <c r="D34" s="141">
        <v>0</v>
      </c>
      <c r="E34" s="141">
        <v>9269</v>
      </c>
      <c r="F34" s="141">
        <v>0</v>
      </c>
      <c r="G34" s="141">
        <v>0</v>
      </c>
      <c r="H34" s="141">
        <v>0</v>
      </c>
      <c r="I34" s="141">
        <v>330365</v>
      </c>
      <c r="J34" s="265">
        <v>0</v>
      </c>
      <c r="K34" s="265">
        <v>0</v>
      </c>
      <c r="L34" s="267">
        <v>339634</v>
      </c>
      <c r="M34" s="228"/>
      <c r="N34" s="229"/>
      <c r="O34" s="229"/>
      <c r="P34" s="229"/>
      <c r="Q34" s="229"/>
      <c r="R34" s="229"/>
      <c r="S34" s="229"/>
      <c r="T34" s="230"/>
      <c r="U34" s="230"/>
      <c r="V34" s="223">
        <v>0</v>
      </c>
      <c r="W34" s="228"/>
      <c r="X34" s="229"/>
      <c r="Y34" s="229"/>
      <c r="Z34" s="229"/>
      <c r="AA34" s="229"/>
      <c r="AB34" s="229"/>
      <c r="AC34" s="229"/>
      <c r="AD34" s="229"/>
      <c r="AE34" s="229"/>
      <c r="AF34" s="223">
        <v>0</v>
      </c>
      <c r="AG34" s="273">
        <v>339634</v>
      </c>
      <c r="AH34" s="264">
        <v>0</v>
      </c>
      <c r="AI34" s="141">
        <v>0</v>
      </c>
      <c r="AJ34" s="141">
        <v>17058</v>
      </c>
      <c r="AK34" s="141">
        <v>0</v>
      </c>
      <c r="AL34" s="141">
        <v>0</v>
      </c>
      <c r="AM34" s="141">
        <v>0</v>
      </c>
      <c r="AN34" s="141">
        <v>864747</v>
      </c>
      <c r="AO34" s="265">
        <v>0</v>
      </c>
      <c r="AP34" s="265">
        <v>0</v>
      </c>
      <c r="AQ34" s="267">
        <v>881805</v>
      </c>
      <c r="AR34" s="228"/>
      <c r="AS34" s="229"/>
      <c r="AT34" s="229"/>
      <c r="AU34" s="229"/>
      <c r="AV34" s="229"/>
      <c r="AW34" s="229"/>
      <c r="AX34" s="229"/>
      <c r="AY34" s="230"/>
      <c r="AZ34" s="230"/>
      <c r="BA34" s="223">
        <v>0</v>
      </c>
      <c r="BB34" s="228"/>
      <c r="BC34" s="229"/>
      <c r="BD34" s="229"/>
      <c r="BE34" s="229"/>
      <c r="BF34" s="229"/>
      <c r="BG34" s="229"/>
      <c r="BH34" s="229"/>
      <c r="BI34" s="229"/>
      <c r="BJ34" s="229"/>
      <c r="BK34" s="223">
        <v>0</v>
      </c>
      <c r="BL34" s="273">
        <v>881805</v>
      </c>
    </row>
    <row r="35" spans="1:64" ht="17.25" customHeight="1">
      <c r="A35" s="261" t="s">
        <v>641</v>
      </c>
      <c r="B35" s="235" t="s">
        <v>720</v>
      </c>
      <c r="C35" s="228">
        <v>0</v>
      </c>
      <c r="D35" s="229">
        <v>0</v>
      </c>
      <c r="E35" s="229">
        <v>162052</v>
      </c>
      <c r="F35" s="229">
        <v>0</v>
      </c>
      <c r="G35" s="229">
        <v>0</v>
      </c>
      <c r="H35" s="229">
        <v>0</v>
      </c>
      <c r="I35" s="229">
        <v>0</v>
      </c>
      <c r="J35" s="230">
        <v>0</v>
      </c>
      <c r="K35" s="230">
        <v>0</v>
      </c>
      <c r="L35" s="267">
        <v>162052</v>
      </c>
      <c r="M35" s="228"/>
      <c r="N35" s="229"/>
      <c r="O35" s="229"/>
      <c r="P35" s="229"/>
      <c r="Q35" s="229"/>
      <c r="R35" s="229"/>
      <c r="S35" s="229"/>
      <c r="T35" s="230"/>
      <c r="U35" s="230"/>
      <c r="V35" s="223">
        <v>0</v>
      </c>
      <c r="W35" s="228"/>
      <c r="X35" s="229"/>
      <c r="Y35" s="229"/>
      <c r="Z35" s="229"/>
      <c r="AA35" s="229"/>
      <c r="AB35" s="229"/>
      <c r="AC35" s="229"/>
      <c r="AD35" s="229"/>
      <c r="AE35" s="229"/>
      <c r="AF35" s="223">
        <v>0</v>
      </c>
      <c r="AG35" s="273">
        <v>162052</v>
      </c>
      <c r="AH35" s="264">
        <v>0</v>
      </c>
      <c r="AI35" s="141">
        <v>0</v>
      </c>
      <c r="AJ35" s="141">
        <v>167458</v>
      </c>
      <c r="AK35" s="141">
        <v>0</v>
      </c>
      <c r="AL35" s="141">
        <v>0</v>
      </c>
      <c r="AM35" s="141">
        <v>0</v>
      </c>
      <c r="AN35" s="141">
        <v>0</v>
      </c>
      <c r="AO35" s="265">
        <v>0</v>
      </c>
      <c r="AP35" s="265">
        <v>0</v>
      </c>
      <c r="AQ35" s="267">
        <v>167458</v>
      </c>
      <c r="AR35" s="228"/>
      <c r="AS35" s="229"/>
      <c r="AT35" s="229"/>
      <c r="AU35" s="229"/>
      <c r="AV35" s="229"/>
      <c r="AW35" s="229"/>
      <c r="AX35" s="229"/>
      <c r="AY35" s="230"/>
      <c r="AZ35" s="230"/>
      <c r="BA35" s="223">
        <v>0</v>
      </c>
      <c r="BB35" s="228"/>
      <c r="BC35" s="229"/>
      <c r="BD35" s="229"/>
      <c r="BE35" s="229"/>
      <c r="BF35" s="229"/>
      <c r="BG35" s="229"/>
      <c r="BH35" s="229"/>
      <c r="BI35" s="229"/>
      <c r="BJ35" s="229"/>
      <c r="BK35" s="223">
        <v>0</v>
      </c>
      <c r="BL35" s="273">
        <v>167458</v>
      </c>
    </row>
    <row r="36" spans="1:64" ht="17.25" customHeight="1">
      <c r="A36" s="261" t="s">
        <v>642</v>
      </c>
      <c r="B36" s="235" t="s">
        <v>796</v>
      </c>
      <c r="C36" s="228">
        <v>0</v>
      </c>
      <c r="D36" s="229">
        <v>0</v>
      </c>
      <c r="E36" s="229">
        <v>393012</v>
      </c>
      <c r="F36" s="229">
        <v>0</v>
      </c>
      <c r="G36" s="229">
        <v>7786</v>
      </c>
      <c r="H36" s="229">
        <v>140535</v>
      </c>
      <c r="I36" s="229">
        <v>139050</v>
      </c>
      <c r="J36" s="230">
        <v>708</v>
      </c>
      <c r="K36" s="230">
        <v>0</v>
      </c>
      <c r="L36" s="267">
        <v>681091</v>
      </c>
      <c r="M36" s="228">
        <v>2345</v>
      </c>
      <c r="N36" s="229">
        <v>634</v>
      </c>
      <c r="O36" s="229">
        <v>2604</v>
      </c>
      <c r="P36" s="229">
        <v>0</v>
      </c>
      <c r="Q36" s="229">
        <v>0</v>
      </c>
      <c r="R36" s="229">
        <v>0</v>
      </c>
      <c r="S36" s="229">
        <v>0</v>
      </c>
      <c r="T36" s="230">
        <v>0</v>
      </c>
      <c r="U36" s="230">
        <v>0</v>
      </c>
      <c r="V36" s="223">
        <v>5583</v>
      </c>
      <c r="W36" s="228"/>
      <c r="X36" s="229"/>
      <c r="Y36" s="229"/>
      <c r="Z36" s="229"/>
      <c r="AA36" s="229"/>
      <c r="AB36" s="229"/>
      <c r="AC36" s="229"/>
      <c r="AD36" s="229"/>
      <c r="AE36" s="229"/>
      <c r="AF36" s="223">
        <v>0</v>
      </c>
      <c r="AG36" s="273">
        <v>686674</v>
      </c>
      <c r="AH36" s="264">
        <v>0</v>
      </c>
      <c r="AI36" s="141">
        <v>0</v>
      </c>
      <c r="AJ36" s="141">
        <v>416276</v>
      </c>
      <c r="AK36" s="141">
        <v>0</v>
      </c>
      <c r="AL36" s="141">
        <v>7786</v>
      </c>
      <c r="AM36" s="141">
        <v>166595</v>
      </c>
      <c r="AN36" s="141">
        <v>137734</v>
      </c>
      <c r="AO36" s="265">
        <v>708</v>
      </c>
      <c r="AP36" s="265">
        <v>0</v>
      </c>
      <c r="AQ36" s="267">
        <v>729099</v>
      </c>
      <c r="AR36" s="264">
        <v>2345</v>
      </c>
      <c r="AS36" s="141">
        <v>634</v>
      </c>
      <c r="AT36" s="141">
        <v>3008</v>
      </c>
      <c r="AU36" s="141">
        <v>0</v>
      </c>
      <c r="AV36" s="141">
        <v>0</v>
      </c>
      <c r="AW36" s="141">
        <v>0</v>
      </c>
      <c r="AX36" s="141">
        <v>0</v>
      </c>
      <c r="AY36" s="265">
        <v>0</v>
      </c>
      <c r="AZ36" s="265">
        <v>0</v>
      </c>
      <c r="BA36" s="223">
        <v>5987</v>
      </c>
      <c r="BB36" s="228"/>
      <c r="BC36" s="229"/>
      <c r="BD36" s="229"/>
      <c r="BE36" s="229"/>
      <c r="BF36" s="229"/>
      <c r="BG36" s="229"/>
      <c r="BH36" s="229"/>
      <c r="BI36" s="229"/>
      <c r="BJ36" s="229"/>
      <c r="BK36" s="223">
        <v>0</v>
      </c>
      <c r="BL36" s="273">
        <v>735086</v>
      </c>
    </row>
    <row r="37" spans="1:64" ht="17.25" customHeight="1">
      <c r="A37" s="261" t="s">
        <v>643</v>
      </c>
      <c r="B37" s="235" t="s">
        <v>797</v>
      </c>
      <c r="C37" s="228">
        <v>0</v>
      </c>
      <c r="D37" s="229">
        <v>0</v>
      </c>
      <c r="E37" s="229">
        <v>28130</v>
      </c>
      <c r="F37" s="229">
        <v>0</v>
      </c>
      <c r="G37" s="229">
        <v>0</v>
      </c>
      <c r="H37" s="229">
        <v>0</v>
      </c>
      <c r="I37" s="229">
        <v>0</v>
      </c>
      <c r="J37" s="230">
        <v>0</v>
      </c>
      <c r="K37" s="230">
        <v>0</v>
      </c>
      <c r="L37" s="267">
        <v>28130</v>
      </c>
      <c r="M37" s="228"/>
      <c r="N37" s="229"/>
      <c r="O37" s="229"/>
      <c r="P37" s="229"/>
      <c r="Q37" s="229"/>
      <c r="R37" s="229"/>
      <c r="S37" s="229"/>
      <c r="T37" s="230"/>
      <c r="U37" s="230"/>
      <c r="V37" s="223">
        <v>0</v>
      </c>
      <c r="W37" s="228"/>
      <c r="X37" s="229"/>
      <c r="Y37" s="229"/>
      <c r="Z37" s="229"/>
      <c r="AA37" s="229"/>
      <c r="AB37" s="229"/>
      <c r="AC37" s="229"/>
      <c r="AD37" s="229"/>
      <c r="AE37" s="229"/>
      <c r="AF37" s="223">
        <v>0</v>
      </c>
      <c r="AG37" s="273">
        <v>28130</v>
      </c>
      <c r="AH37" s="264">
        <v>0</v>
      </c>
      <c r="AI37" s="141">
        <v>0</v>
      </c>
      <c r="AJ37" s="141">
        <v>35274</v>
      </c>
      <c r="AK37" s="141">
        <v>0</v>
      </c>
      <c r="AL37" s="141">
        <v>0</v>
      </c>
      <c r="AM37" s="141">
        <v>0</v>
      </c>
      <c r="AN37" s="141">
        <v>0</v>
      </c>
      <c r="AO37" s="265">
        <v>0</v>
      </c>
      <c r="AP37" s="265">
        <v>0</v>
      </c>
      <c r="AQ37" s="267">
        <v>35274</v>
      </c>
      <c r="AR37" s="228"/>
      <c r="AS37" s="229"/>
      <c r="AT37" s="229"/>
      <c r="AU37" s="229"/>
      <c r="AV37" s="229"/>
      <c r="AW37" s="229"/>
      <c r="AX37" s="229"/>
      <c r="AY37" s="230"/>
      <c r="AZ37" s="230"/>
      <c r="BA37" s="223">
        <v>0</v>
      </c>
      <c r="BB37" s="228"/>
      <c r="BC37" s="229"/>
      <c r="BD37" s="229"/>
      <c r="BE37" s="229"/>
      <c r="BF37" s="229"/>
      <c r="BG37" s="229"/>
      <c r="BH37" s="229"/>
      <c r="BI37" s="229"/>
      <c r="BJ37" s="229"/>
      <c r="BK37" s="223">
        <v>0</v>
      </c>
      <c r="BL37" s="273">
        <v>35274</v>
      </c>
    </row>
    <row r="38" spans="1:64" ht="17.25" customHeight="1">
      <c r="A38" s="261" t="s">
        <v>644</v>
      </c>
      <c r="B38" s="235" t="s">
        <v>798</v>
      </c>
      <c r="C38" s="228">
        <v>0</v>
      </c>
      <c r="D38" s="229">
        <v>0</v>
      </c>
      <c r="E38" s="229">
        <v>109620</v>
      </c>
      <c r="F38" s="229">
        <v>0</v>
      </c>
      <c r="G38" s="229">
        <v>239472</v>
      </c>
      <c r="H38" s="229">
        <v>0</v>
      </c>
      <c r="I38" s="229">
        <v>0</v>
      </c>
      <c r="J38" s="230">
        <v>45892</v>
      </c>
      <c r="K38" s="230">
        <v>0</v>
      </c>
      <c r="L38" s="267">
        <v>394984</v>
      </c>
      <c r="M38" s="228"/>
      <c r="N38" s="229"/>
      <c r="O38" s="229"/>
      <c r="P38" s="229"/>
      <c r="Q38" s="229"/>
      <c r="R38" s="229"/>
      <c r="S38" s="229"/>
      <c r="T38" s="230"/>
      <c r="U38" s="230"/>
      <c r="V38" s="223">
        <v>0</v>
      </c>
      <c r="W38" s="228"/>
      <c r="X38" s="229"/>
      <c r="Y38" s="229"/>
      <c r="Z38" s="229"/>
      <c r="AA38" s="229"/>
      <c r="AB38" s="229"/>
      <c r="AC38" s="229"/>
      <c r="AD38" s="229"/>
      <c r="AE38" s="229"/>
      <c r="AF38" s="223">
        <v>0</v>
      </c>
      <c r="AG38" s="273">
        <v>394984</v>
      </c>
      <c r="AH38" s="264">
        <v>0</v>
      </c>
      <c r="AI38" s="141">
        <v>0</v>
      </c>
      <c r="AJ38" s="141">
        <v>129319</v>
      </c>
      <c r="AK38" s="141">
        <v>0</v>
      </c>
      <c r="AL38" s="141">
        <v>269472</v>
      </c>
      <c r="AM38" s="141">
        <v>59531</v>
      </c>
      <c r="AN38" s="141">
        <v>0</v>
      </c>
      <c r="AO38" s="265">
        <v>0</v>
      </c>
      <c r="AP38" s="265">
        <v>0</v>
      </c>
      <c r="AQ38" s="267">
        <v>458322</v>
      </c>
      <c r="AR38" s="228"/>
      <c r="AS38" s="229"/>
      <c r="AT38" s="229"/>
      <c r="AU38" s="229"/>
      <c r="AV38" s="229"/>
      <c r="AW38" s="229"/>
      <c r="AX38" s="229"/>
      <c r="AY38" s="230"/>
      <c r="AZ38" s="230"/>
      <c r="BA38" s="223">
        <v>0</v>
      </c>
      <c r="BB38" s="228"/>
      <c r="BC38" s="229"/>
      <c r="BD38" s="229"/>
      <c r="BE38" s="229"/>
      <c r="BF38" s="229"/>
      <c r="BG38" s="229"/>
      <c r="BH38" s="229"/>
      <c r="BI38" s="229"/>
      <c r="BJ38" s="229"/>
      <c r="BK38" s="223">
        <v>0</v>
      </c>
      <c r="BL38" s="273">
        <v>458322</v>
      </c>
    </row>
    <row r="39" spans="1:64" ht="17.25" customHeight="1">
      <c r="A39" s="261" t="s">
        <v>645</v>
      </c>
      <c r="B39" s="235" t="s">
        <v>813</v>
      </c>
      <c r="C39" s="228">
        <v>0</v>
      </c>
      <c r="D39" s="229">
        <v>0</v>
      </c>
      <c r="E39" s="229">
        <v>100000</v>
      </c>
      <c r="F39" s="229">
        <v>0</v>
      </c>
      <c r="G39" s="229">
        <v>0</v>
      </c>
      <c r="H39" s="229">
        <v>0</v>
      </c>
      <c r="I39" s="229">
        <v>0</v>
      </c>
      <c r="J39" s="230">
        <v>0</v>
      </c>
      <c r="K39" s="230">
        <v>0</v>
      </c>
      <c r="L39" s="267">
        <v>100000</v>
      </c>
      <c r="M39" s="228">
        <v>0</v>
      </c>
      <c r="N39" s="229">
        <v>0</v>
      </c>
      <c r="O39" s="229">
        <v>0</v>
      </c>
      <c r="P39" s="229">
        <v>0</v>
      </c>
      <c r="Q39" s="229">
        <v>85500</v>
      </c>
      <c r="R39" s="229">
        <v>0</v>
      </c>
      <c r="S39" s="229">
        <v>0</v>
      </c>
      <c r="T39" s="230">
        <v>0</v>
      </c>
      <c r="U39" s="230">
        <v>0</v>
      </c>
      <c r="V39" s="223">
        <v>85500</v>
      </c>
      <c r="W39" s="228"/>
      <c r="X39" s="229"/>
      <c r="Y39" s="229"/>
      <c r="Z39" s="229"/>
      <c r="AA39" s="229"/>
      <c r="AB39" s="229"/>
      <c r="AC39" s="229"/>
      <c r="AD39" s="229"/>
      <c r="AE39" s="229"/>
      <c r="AF39" s="223">
        <v>0</v>
      </c>
      <c r="AG39" s="273">
        <v>185500</v>
      </c>
      <c r="AH39" s="264">
        <v>0</v>
      </c>
      <c r="AI39" s="141">
        <v>0</v>
      </c>
      <c r="AJ39" s="141">
        <v>100000</v>
      </c>
      <c r="AK39" s="141">
        <v>0</v>
      </c>
      <c r="AL39" s="141">
        <v>0</v>
      </c>
      <c r="AM39" s="141">
        <v>0</v>
      </c>
      <c r="AN39" s="141">
        <v>0</v>
      </c>
      <c r="AO39" s="265">
        <v>0</v>
      </c>
      <c r="AP39" s="265">
        <v>0</v>
      </c>
      <c r="AQ39" s="267">
        <v>100000</v>
      </c>
      <c r="AR39" s="264">
        <v>0</v>
      </c>
      <c r="AS39" s="141">
        <v>0</v>
      </c>
      <c r="AT39" s="141">
        <v>0</v>
      </c>
      <c r="AU39" s="141">
        <v>0</v>
      </c>
      <c r="AV39" s="141">
        <v>88500</v>
      </c>
      <c r="AW39" s="141">
        <v>0</v>
      </c>
      <c r="AX39" s="141">
        <v>0</v>
      </c>
      <c r="AY39" s="265">
        <v>0</v>
      </c>
      <c r="AZ39" s="265">
        <v>0</v>
      </c>
      <c r="BA39" s="223">
        <v>88500</v>
      </c>
      <c r="BB39" s="228"/>
      <c r="BC39" s="229"/>
      <c r="BD39" s="229"/>
      <c r="BE39" s="229"/>
      <c r="BF39" s="229"/>
      <c r="BG39" s="229"/>
      <c r="BH39" s="229"/>
      <c r="BI39" s="229"/>
      <c r="BJ39" s="229"/>
      <c r="BK39" s="223">
        <v>0</v>
      </c>
      <c r="BL39" s="273">
        <v>188500</v>
      </c>
    </row>
    <row r="40" spans="1:64" ht="17.25" customHeight="1">
      <c r="A40" s="261" t="s">
        <v>646</v>
      </c>
      <c r="B40" s="235" t="s">
        <v>814</v>
      </c>
      <c r="C40" s="228"/>
      <c r="D40" s="229"/>
      <c r="E40" s="229"/>
      <c r="F40" s="229"/>
      <c r="G40" s="229"/>
      <c r="H40" s="229"/>
      <c r="I40" s="229"/>
      <c r="J40" s="230"/>
      <c r="K40" s="230"/>
      <c r="L40" s="267">
        <v>0</v>
      </c>
      <c r="M40" s="228">
        <v>0</v>
      </c>
      <c r="N40" s="229">
        <v>0</v>
      </c>
      <c r="O40" s="229">
        <v>0</v>
      </c>
      <c r="P40" s="229">
        <v>0</v>
      </c>
      <c r="Q40" s="229">
        <v>1000</v>
      </c>
      <c r="R40" s="229">
        <v>0</v>
      </c>
      <c r="S40" s="229">
        <v>0</v>
      </c>
      <c r="T40" s="230">
        <v>0</v>
      </c>
      <c r="U40" s="230">
        <v>0</v>
      </c>
      <c r="V40" s="223">
        <v>1000</v>
      </c>
      <c r="W40" s="228"/>
      <c r="X40" s="229"/>
      <c r="Y40" s="229"/>
      <c r="Z40" s="229"/>
      <c r="AA40" s="229"/>
      <c r="AB40" s="229"/>
      <c r="AC40" s="229"/>
      <c r="AD40" s="229"/>
      <c r="AE40" s="229"/>
      <c r="AF40" s="223">
        <v>0</v>
      </c>
      <c r="AG40" s="273">
        <v>1000</v>
      </c>
      <c r="AH40" s="228"/>
      <c r="AI40" s="229"/>
      <c r="AJ40" s="229"/>
      <c r="AK40" s="229"/>
      <c r="AL40" s="229"/>
      <c r="AM40" s="229"/>
      <c r="AN40" s="229"/>
      <c r="AO40" s="230"/>
      <c r="AP40" s="230"/>
      <c r="AQ40" s="267">
        <v>0</v>
      </c>
      <c r="AR40" s="264">
        <v>0</v>
      </c>
      <c r="AS40" s="141">
        <v>0</v>
      </c>
      <c r="AT40" s="141">
        <v>0</v>
      </c>
      <c r="AU40" s="141">
        <v>0</v>
      </c>
      <c r="AV40" s="141">
        <v>1000</v>
      </c>
      <c r="AW40" s="141">
        <v>0</v>
      </c>
      <c r="AX40" s="141">
        <v>0</v>
      </c>
      <c r="AY40" s="265">
        <v>0</v>
      </c>
      <c r="AZ40" s="265">
        <v>0</v>
      </c>
      <c r="BA40" s="223">
        <v>1000</v>
      </c>
      <c r="BB40" s="228"/>
      <c r="BC40" s="229"/>
      <c r="BD40" s="229"/>
      <c r="BE40" s="229"/>
      <c r="BF40" s="229"/>
      <c r="BG40" s="229"/>
      <c r="BH40" s="229"/>
      <c r="BI40" s="229"/>
      <c r="BJ40" s="229"/>
      <c r="BK40" s="223">
        <v>0</v>
      </c>
      <c r="BL40" s="273">
        <v>1000</v>
      </c>
    </row>
    <row r="41" spans="1:64" ht="17.25" customHeight="1">
      <c r="A41" s="261" t="s">
        <v>647</v>
      </c>
      <c r="B41" s="235" t="s">
        <v>815</v>
      </c>
      <c r="C41" s="228"/>
      <c r="D41" s="229"/>
      <c r="E41" s="229"/>
      <c r="F41" s="229"/>
      <c r="G41" s="229"/>
      <c r="H41" s="229"/>
      <c r="I41" s="229"/>
      <c r="J41" s="230"/>
      <c r="K41" s="230"/>
      <c r="L41" s="267">
        <v>0</v>
      </c>
      <c r="M41" s="228">
        <v>0</v>
      </c>
      <c r="N41" s="229">
        <v>0</v>
      </c>
      <c r="O41" s="229">
        <v>57216</v>
      </c>
      <c r="P41" s="229">
        <v>0</v>
      </c>
      <c r="Q41" s="229">
        <v>0</v>
      </c>
      <c r="R41" s="229">
        <v>0</v>
      </c>
      <c r="S41" s="229">
        <v>0</v>
      </c>
      <c r="T41" s="230">
        <v>0</v>
      </c>
      <c r="U41" s="230">
        <v>0</v>
      </c>
      <c r="V41" s="223">
        <v>57216</v>
      </c>
      <c r="W41" s="228"/>
      <c r="X41" s="229"/>
      <c r="Y41" s="229"/>
      <c r="Z41" s="229"/>
      <c r="AA41" s="229"/>
      <c r="AB41" s="229"/>
      <c r="AC41" s="229"/>
      <c r="AD41" s="229"/>
      <c r="AE41" s="229"/>
      <c r="AF41" s="223">
        <v>0</v>
      </c>
      <c r="AG41" s="273">
        <v>57216</v>
      </c>
      <c r="AH41" s="228"/>
      <c r="AI41" s="229"/>
      <c r="AJ41" s="229"/>
      <c r="AK41" s="229"/>
      <c r="AL41" s="229"/>
      <c r="AM41" s="229"/>
      <c r="AN41" s="229"/>
      <c r="AO41" s="230"/>
      <c r="AP41" s="230"/>
      <c r="AQ41" s="267">
        <v>0</v>
      </c>
      <c r="AR41" s="264">
        <v>0</v>
      </c>
      <c r="AS41" s="141">
        <v>0</v>
      </c>
      <c r="AT41" s="141">
        <v>62465</v>
      </c>
      <c r="AU41" s="141">
        <v>0</v>
      </c>
      <c r="AV41" s="141">
        <v>0</v>
      </c>
      <c r="AW41" s="141">
        <v>0</v>
      </c>
      <c r="AX41" s="141">
        <v>0</v>
      </c>
      <c r="AY41" s="265">
        <v>0</v>
      </c>
      <c r="AZ41" s="265">
        <v>0</v>
      </c>
      <c r="BA41" s="223">
        <v>62465</v>
      </c>
      <c r="BB41" s="228"/>
      <c r="BC41" s="229"/>
      <c r="BD41" s="229"/>
      <c r="BE41" s="229"/>
      <c r="BF41" s="229"/>
      <c r="BG41" s="229"/>
      <c r="BH41" s="229"/>
      <c r="BI41" s="229"/>
      <c r="BJ41" s="229"/>
      <c r="BK41" s="223">
        <v>0</v>
      </c>
      <c r="BL41" s="273">
        <v>62465</v>
      </c>
    </row>
    <row r="42" spans="1:64" ht="17.25" customHeight="1">
      <c r="A42" s="261" t="s">
        <v>648</v>
      </c>
      <c r="B42" s="235" t="s">
        <v>816</v>
      </c>
      <c r="C42" s="228"/>
      <c r="D42" s="229"/>
      <c r="E42" s="229"/>
      <c r="F42" s="229"/>
      <c r="G42" s="229"/>
      <c r="H42" s="229"/>
      <c r="I42" s="229"/>
      <c r="J42" s="230"/>
      <c r="K42" s="230"/>
      <c r="L42" s="267">
        <v>0</v>
      </c>
      <c r="M42" s="228">
        <v>0</v>
      </c>
      <c r="N42" s="229">
        <v>0</v>
      </c>
      <c r="O42" s="229">
        <v>57088</v>
      </c>
      <c r="P42" s="229">
        <v>0</v>
      </c>
      <c r="Q42" s="229">
        <v>0</v>
      </c>
      <c r="R42" s="229">
        <v>0</v>
      </c>
      <c r="S42" s="229">
        <v>0</v>
      </c>
      <c r="T42" s="230">
        <v>0</v>
      </c>
      <c r="U42" s="230">
        <v>0</v>
      </c>
      <c r="V42" s="223">
        <v>57088</v>
      </c>
      <c r="W42" s="228"/>
      <c r="X42" s="229"/>
      <c r="Y42" s="229"/>
      <c r="Z42" s="229"/>
      <c r="AA42" s="229"/>
      <c r="AB42" s="229"/>
      <c r="AC42" s="229"/>
      <c r="AD42" s="229"/>
      <c r="AE42" s="229"/>
      <c r="AF42" s="223">
        <v>0</v>
      </c>
      <c r="AG42" s="273">
        <v>57088</v>
      </c>
      <c r="AH42" s="228"/>
      <c r="AI42" s="229"/>
      <c r="AJ42" s="229"/>
      <c r="AK42" s="229"/>
      <c r="AL42" s="229"/>
      <c r="AM42" s="229"/>
      <c r="AN42" s="229"/>
      <c r="AO42" s="230"/>
      <c r="AP42" s="230"/>
      <c r="AQ42" s="267">
        <v>0</v>
      </c>
      <c r="AR42" s="264">
        <v>0</v>
      </c>
      <c r="AS42" s="141">
        <v>0</v>
      </c>
      <c r="AT42" s="141">
        <v>65981</v>
      </c>
      <c r="AU42" s="141">
        <v>0</v>
      </c>
      <c r="AV42" s="141">
        <v>0</v>
      </c>
      <c r="AW42" s="141">
        <v>0</v>
      </c>
      <c r="AX42" s="141">
        <v>0</v>
      </c>
      <c r="AY42" s="265">
        <v>0</v>
      </c>
      <c r="AZ42" s="265">
        <v>0</v>
      </c>
      <c r="BA42" s="223">
        <v>65981</v>
      </c>
      <c r="BB42" s="228"/>
      <c r="BC42" s="229"/>
      <c r="BD42" s="229"/>
      <c r="BE42" s="229"/>
      <c r="BF42" s="229"/>
      <c r="BG42" s="229"/>
      <c r="BH42" s="229"/>
      <c r="BI42" s="229"/>
      <c r="BJ42" s="229"/>
      <c r="BK42" s="223">
        <v>0</v>
      </c>
      <c r="BL42" s="273">
        <v>65981</v>
      </c>
    </row>
    <row r="43" spans="1:64" ht="17.25" customHeight="1">
      <c r="A43" s="261" t="s">
        <v>656</v>
      </c>
      <c r="B43" s="235" t="s">
        <v>817</v>
      </c>
      <c r="C43" s="228"/>
      <c r="D43" s="229"/>
      <c r="E43" s="229"/>
      <c r="F43" s="229"/>
      <c r="G43" s="229"/>
      <c r="H43" s="229"/>
      <c r="I43" s="229"/>
      <c r="J43" s="230"/>
      <c r="K43" s="230"/>
      <c r="L43" s="267">
        <v>0</v>
      </c>
      <c r="M43" s="228">
        <v>0</v>
      </c>
      <c r="N43" s="229">
        <v>0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30">
        <v>0</v>
      </c>
      <c r="U43" s="230">
        <v>0</v>
      </c>
      <c r="V43" s="223">
        <v>0</v>
      </c>
      <c r="W43" s="228"/>
      <c r="X43" s="229"/>
      <c r="Y43" s="229"/>
      <c r="Z43" s="229"/>
      <c r="AA43" s="229"/>
      <c r="AB43" s="229"/>
      <c r="AC43" s="229"/>
      <c r="AD43" s="229"/>
      <c r="AE43" s="229"/>
      <c r="AF43" s="223">
        <v>0</v>
      </c>
      <c r="AG43" s="273">
        <v>0</v>
      </c>
      <c r="AH43" s="228"/>
      <c r="AI43" s="229"/>
      <c r="AJ43" s="229"/>
      <c r="AK43" s="229"/>
      <c r="AL43" s="229"/>
      <c r="AM43" s="229"/>
      <c r="AN43" s="229"/>
      <c r="AO43" s="230"/>
      <c r="AP43" s="230"/>
      <c r="AQ43" s="267">
        <v>0</v>
      </c>
      <c r="AR43" s="264">
        <v>0</v>
      </c>
      <c r="AS43" s="141">
        <v>0</v>
      </c>
      <c r="AT43" s="141">
        <v>0</v>
      </c>
      <c r="AU43" s="141">
        <v>0</v>
      </c>
      <c r="AV43" s="141">
        <v>2150</v>
      </c>
      <c r="AW43" s="141">
        <v>0</v>
      </c>
      <c r="AX43" s="141">
        <v>0</v>
      </c>
      <c r="AY43" s="265">
        <v>0</v>
      </c>
      <c r="AZ43" s="265">
        <v>0</v>
      </c>
      <c r="BA43" s="223">
        <v>2150</v>
      </c>
      <c r="BB43" s="228"/>
      <c r="BC43" s="229"/>
      <c r="BD43" s="229"/>
      <c r="BE43" s="229"/>
      <c r="BF43" s="229"/>
      <c r="BG43" s="229"/>
      <c r="BH43" s="229"/>
      <c r="BI43" s="229"/>
      <c r="BJ43" s="229"/>
      <c r="BK43" s="223">
        <v>0</v>
      </c>
      <c r="BL43" s="273">
        <v>2150</v>
      </c>
    </row>
    <row r="44" spans="1:64" ht="17.25" customHeight="1">
      <c r="A44" s="261" t="s">
        <v>649</v>
      </c>
      <c r="B44" s="235" t="s">
        <v>818</v>
      </c>
      <c r="C44" s="228"/>
      <c r="D44" s="229"/>
      <c r="E44" s="229"/>
      <c r="F44" s="229"/>
      <c r="G44" s="229"/>
      <c r="H44" s="229"/>
      <c r="I44" s="229"/>
      <c r="J44" s="230"/>
      <c r="K44" s="230"/>
      <c r="L44" s="267">
        <v>0</v>
      </c>
      <c r="M44" s="228">
        <v>0</v>
      </c>
      <c r="N44" s="229">
        <v>0</v>
      </c>
      <c r="O44" s="229">
        <v>0</v>
      </c>
      <c r="P44" s="229">
        <v>0</v>
      </c>
      <c r="Q44" s="229">
        <v>22000</v>
      </c>
      <c r="R44" s="229">
        <v>0</v>
      </c>
      <c r="S44" s="229">
        <v>0</v>
      </c>
      <c r="T44" s="230">
        <v>0</v>
      </c>
      <c r="U44" s="230">
        <v>0</v>
      </c>
      <c r="V44" s="223">
        <v>22000</v>
      </c>
      <c r="W44" s="228"/>
      <c r="X44" s="229"/>
      <c r="Y44" s="229"/>
      <c r="Z44" s="229"/>
      <c r="AA44" s="229"/>
      <c r="AB44" s="229"/>
      <c r="AC44" s="229"/>
      <c r="AD44" s="229"/>
      <c r="AE44" s="229"/>
      <c r="AF44" s="223">
        <v>0</v>
      </c>
      <c r="AG44" s="273">
        <v>22000</v>
      </c>
      <c r="AH44" s="228"/>
      <c r="AI44" s="229"/>
      <c r="AJ44" s="229"/>
      <c r="AK44" s="229"/>
      <c r="AL44" s="229"/>
      <c r="AM44" s="229"/>
      <c r="AN44" s="229"/>
      <c r="AO44" s="230"/>
      <c r="AP44" s="230"/>
      <c r="AQ44" s="267">
        <v>0</v>
      </c>
      <c r="AR44" s="264">
        <v>0</v>
      </c>
      <c r="AS44" s="141">
        <v>0</v>
      </c>
      <c r="AT44" s="141">
        <v>0</v>
      </c>
      <c r="AU44" s="141">
        <v>0</v>
      </c>
      <c r="AV44" s="141">
        <v>29865</v>
      </c>
      <c r="AW44" s="141">
        <v>0</v>
      </c>
      <c r="AX44" s="141">
        <v>0</v>
      </c>
      <c r="AY44" s="265">
        <v>0</v>
      </c>
      <c r="AZ44" s="265">
        <v>0</v>
      </c>
      <c r="BA44" s="223">
        <v>29865</v>
      </c>
      <c r="BB44" s="228"/>
      <c r="BC44" s="229"/>
      <c r="BD44" s="229"/>
      <c r="BE44" s="229"/>
      <c r="BF44" s="229"/>
      <c r="BG44" s="229"/>
      <c r="BH44" s="229"/>
      <c r="BI44" s="229"/>
      <c r="BJ44" s="229"/>
      <c r="BK44" s="223">
        <v>0</v>
      </c>
      <c r="BL44" s="273">
        <v>29865</v>
      </c>
    </row>
    <row r="45" spans="1:64" ht="17.25" customHeight="1">
      <c r="A45" s="263" t="s">
        <v>1063</v>
      </c>
      <c r="B45" s="235" t="s">
        <v>1065</v>
      </c>
      <c r="C45" s="228"/>
      <c r="D45" s="229"/>
      <c r="E45" s="229"/>
      <c r="F45" s="229"/>
      <c r="G45" s="229"/>
      <c r="H45" s="229"/>
      <c r="I45" s="229"/>
      <c r="J45" s="230"/>
      <c r="K45" s="230"/>
      <c r="L45" s="267">
        <v>0</v>
      </c>
      <c r="M45" s="228">
        <v>0</v>
      </c>
      <c r="N45" s="229">
        <v>0</v>
      </c>
      <c r="O45" s="229">
        <v>0</v>
      </c>
      <c r="P45" s="229">
        <v>0</v>
      </c>
      <c r="Q45" s="229">
        <v>20000</v>
      </c>
      <c r="R45" s="229">
        <v>0</v>
      </c>
      <c r="S45" s="229">
        <v>0</v>
      </c>
      <c r="T45" s="230">
        <v>0</v>
      </c>
      <c r="U45" s="230">
        <v>0</v>
      </c>
      <c r="V45" s="223">
        <v>20000</v>
      </c>
      <c r="W45" s="228"/>
      <c r="X45" s="229"/>
      <c r="Y45" s="229"/>
      <c r="Z45" s="229"/>
      <c r="AA45" s="229"/>
      <c r="AB45" s="229"/>
      <c r="AC45" s="229"/>
      <c r="AD45" s="229"/>
      <c r="AE45" s="229"/>
      <c r="AF45" s="223">
        <v>0</v>
      </c>
      <c r="AG45" s="273">
        <v>20000</v>
      </c>
      <c r="AH45" s="228"/>
      <c r="AI45" s="229"/>
      <c r="AJ45" s="229"/>
      <c r="AK45" s="229"/>
      <c r="AL45" s="229"/>
      <c r="AM45" s="229"/>
      <c r="AN45" s="229"/>
      <c r="AO45" s="230"/>
      <c r="AP45" s="230"/>
      <c r="AQ45" s="267">
        <v>0</v>
      </c>
      <c r="AR45" s="264">
        <v>0</v>
      </c>
      <c r="AS45" s="141">
        <v>0</v>
      </c>
      <c r="AT45" s="141">
        <v>0</v>
      </c>
      <c r="AU45" s="141">
        <v>0</v>
      </c>
      <c r="AV45" s="141">
        <v>0</v>
      </c>
      <c r="AW45" s="141">
        <v>0</v>
      </c>
      <c r="AX45" s="141">
        <v>0</v>
      </c>
      <c r="AY45" s="265">
        <v>20000</v>
      </c>
      <c r="AZ45" s="265">
        <v>0</v>
      </c>
      <c r="BA45" s="223">
        <v>20000</v>
      </c>
      <c r="BB45" s="228"/>
      <c r="BC45" s="229"/>
      <c r="BD45" s="229"/>
      <c r="BE45" s="229"/>
      <c r="BF45" s="229"/>
      <c r="BG45" s="229"/>
      <c r="BH45" s="229"/>
      <c r="BI45" s="229"/>
      <c r="BJ45" s="229"/>
      <c r="BK45" s="223">
        <v>0</v>
      </c>
      <c r="BL45" s="273">
        <v>20000</v>
      </c>
    </row>
    <row r="46" spans="1:64" ht="17.25" customHeight="1">
      <c r="A46" s="261" t="s">
        <v>650</v>
      </c>
      <c r="B46" s="235" t="s">
        <v>819</v>
      </c>
      <c r="C46" s="228"/>
      <c r="D46" s="229"/>
      <c r="E46" s="229"/>
      <c r="F46" s="229"/>
      <c r="G46" s="229"/>
      <c r="H46" s="229"/>
      <c r="I46" s="229"/>
      <c r="J46" s="230"/>
      <c r="K46" s="230"/>
      <c r="L46" s="267">
        <v>0</v>
      </c>
      <c r="M46" s="228">
        <v>4760</v>
      </c>
      <c r="N46" s="229">
        <v>1770</v>
      </c>
      <c r="O46" s="229">
        <v>2693</v>
      </c>
      <c r="P46" s="229">
        <v>0</v>
      </c>
      <c r="Q46" s="229">
        <v>0</v>
      </c>
      <c r="R46" s="229">
        <v>635</v>
      </c>
      <c r="S46" s="229">
        <v>0</v>
      </c>
      <c r="T46" s="230">
        <v>0</v>
      </c>
      <c r="U46" s="230">
        <v>0</v>
      </c>
      <c r="V46" s="223">
        <v>9858</v>
      </c>
      <c r="W46" s="228"/>
      <c r="X46" s="229"/>
      <c r="Y46" s="229"/>
      <c r="Z46" s="229"/>
      <c r="AA46" s="229"/>
      <c r="AB46" s="229"/>
      <c r="AC46" s="229"/>
      <c r="AD46" s="229"/>
      <c r="AE46" s="229"/>
      <c r="AF46" s="223">
        <v>0</v>
      </c>
      <c r="AG46" s="273">
        <v>9858</v>
      </c>
      <c r="AH46" s="228"/>
      <c r="AI46" s="229"/>
      <c r="AJ46" s="229"/>
      <c r="AK46" s="229"/>
      <c r="AL46" s="229"/>
      <c r="AM46" s="229"/>
      <c r="AN46" s="229"/>
      <c r="AO46" s="230"/>
      <c r="AP46" s="230"/>
      <c r="AQ46" s="267">
        <v>0</v>
      </c>
      <c r="AR46" s="264">
        <v>6260</v>
      </c>
      <c r="AS46" s="141">
        <v>670</v>
      </c>
      <c r="AT46" s="141">
        <v>2793</v>
      </c>
      <c r="AU46" s="141">
        <v>0</v>
      </c>
      <c r="AV46" s="141">
        <v>565</v>
      </c>
      <c r="AW46" s="141">
        <v>635</v>
      </c>
      <c r="AX46" s="141">
        <v>0</v>
      </c>
      <c r="AY46" s="265">
        <v>0</v>
      </c>
      <c r="AZ46" s="265">
        <v>0</v>
      </c>
      <c r="BA46" s="223">
        <v>10923</v>
      </c>
      <c r="BB46" s="228"/>
      <c r="BC46" s="229"/>
      <c r="BD46" s="229"/>
      <c r="BE46" s="229"/>
      <c r="BF46" s="229"/>
      <c r="BG46" s="229"/>
      <c r="BH46" s="229"/>
      <c r="BI46" s="229"/>
      <c r="BJ46" s="229"/>
      <c r="BK46" s="223">
        <v>0</v>
      </c>
      <c r="BL46" s="273">
        <v>10923</v>
      </c>
    </row>
    <row r="47" spans="1:64" ht="17.25" customHeight="1">
      <c r="A47" s="261" t="s">
        <v>657</v>
      </c>
      <c r="B47" s="235" t="s">
        <v>799</v>
      </c>
      <c r="C47" s="228">
        <v>0</v>
      </c>
      <c r="D47" s="229">
        <v>0</v>
      </c>
      <c r="E47" s="229">
        <v>0</v>
      </c>
      <c r="F47" s="229">
        <v>0</v>
      </c>
      <c r="G47" s="229">
        <v>0</v>
      </c>
      <c r="H47" s="229">
        <v>23697</v>
      </c>
      <c r="I47" s="229">
        <v>57300</v>
      </c>
      <c r="J47" s="230">
        <v>0</v>
      </c>
      <c r="K47" s="230">
        <v>0</v>
      </c>
      <c r="L47" s="267">
        <v>80997</v>
      </c>
      <c r="M47" s="228"/>
      <c r="N47" s="229"/>
      <c r="O47" s="229"/>
      <c r="P47" s="229"/>
      <c r="Q47" s="229"/>
      <c r="R47" s="229"/>
      <c r="S47" s="229"/>
      <c r="T47" s="230"/>
      <c r="U47" s="230"/>
      <c r="V47" s="223">
        <v>0</v>
      </c>
      <c r="W47" s="228"/>
      <c r="X47" s="229"/>
      <c r="Y47" s="229"/>
      <c r="Z47" s="229"/>
      <c r="AA47" s="229"/>
      <c r="AB47" s="229"/>
      <c r="AC47" s="229"/>
      <c r="AD47" s="229"/>
      <c r="AE47" s="229"/>
      <c r="AF47" s="223">
        <v>0</v>
      </c>
      <c r="AG47" s="273">
        <v>80997</v>
      </c>
      <c r="AH47" s="264">
        <v>0</v>
      </c>
      <c r="AI47" s="141">
        <v>0</v>
      </c>
      <c r="AJ47" s="141">
        <v>4249</v>
      </c>
      <c r="AK47" s="141">
        <v>0</v>
      </c>
      <c r="AL47" s="141">
        <v>10000</v>
      </c>
      <c r="AM47" s="141">
        <v>33103</v>
      </c>
      <c r="AN47" s="141">
        <v>57092</v>
      </c>
      <c r="AO47" s="265">
        <v>0</v>
      </c>
      <c r="AP47" s="265">
        <v>0</v>
      </c>
      <c r="AQ47" s="267">
        <v>104444</v>
      </c>
      <c r="AR47" s="228"/>
      <c r="AS47" s="229"/>
      <c r="AT47" s="229"/>
      <c r="AU47" s="229"/>
      <c r="AV47" s="229"/>
      <c r="AW47" s="229"/>
      <c r="AX47" s="229"/>
      <c r="AY47" s="230"/>
      <c r="AZ47" s="230"/>
      <c r="BA47" s="223">
        <v>0</v>
      </c>
      <c r="BB47" s="228"/>
      <c r="BC47" s="229"/>
      <c r="BD47" s="229"/>
      <c r="BE47" s="229"/>
      <c r="BF47" s="229"/>
      <c r="BG47" s="229"/>
      <c r="BH47" s="229"/>
      <c r="BI47" s="229"/>
      <c r="BJ47" s="229"/>
      <c r="BK47" s="223">
        <v>0</v>
      </c>
      <c r="BL47" s="273">
        <v>104444</v>
      </c>
    </row>
    <row r="48" spans="1:64" ht="17.25" customHeight="1">
      <c r="A48" s="263" t="s">
        <v>876</v>
      </c>
      <c r="B48" s="235" t="s">
        <v>881</v>
      </c>
      <c r="C48" s="228">
        <v>0</v>
      </c>
      <c r="D48" s="229">
        <v>0</v>
      </c>
      <c r="E48" s="229">
        <v>0</v>
      </c>
      <c r="F48" s="229">
        <v>0</v>
      </c>
      <c r="G48" s="229">
        <v>0</v>
      </c>
      <c r="H48" s="229">
        <v>0</v>
      </c>
      <c r="I48" s="229">
        <v>0</v>
      </c>
      <c r="J48" s="230">
        <v>0</v>
      </c>
      <c r="K48" s="230">
        <v>0</v>
      </c>
      <c r="L48" s="267">
        <v>0</v>
      </c>
      <c r="M48" s="228"/>
      <c r="N48" s="229"/>
      <c r="O48" s="229"/>
      <c r="P48" s="229"/>
      <c r="Q48" s="229"/>
      <c r="R48" s="229"/>
      <c r="S48" s="229"/>
      <c r="T48" s="230"/>
      <c r="U48" s="230"/>
      <c r="V48" s="223">
        <v>0</v>
      </c>
      <c r="W48" s="228"/>
      <c r="X48" s="229"/>
      <c r="Y48" s="229"/>
      <c r="Z48" s="229"/>
      <c r="AA48" s="229"/>
      <c r="AB48" s="229"/>
      <c r="AC48" s="229"/>
      <c r="AD48" s="229"/>
      <c r="AE48" s="229"/>
      <c r="AF48" s="223">
        <v>0</v>
      </c>
      <c r="AG48" s="273">
        <v>0</v>
      </c>
      <c r="AH48" s="264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v>0</v>
      </c>
      <c r="AN48" s="141">
        <v>0</v>
      </c>
      <c r="AO48" s="265">
        <v>0</v>
      </c>
      <c r="AP48" s="265">
        <v>0</v>
      </c>
      <c r="AQ48" s="267">
        <v>0</v>
      </c>
      <c r="AR48" s="228"/>
      <c r="AS48" s="229"/>
      <c r="AT48" s="229"/>
      <c r="AU48" s="229"/>
      <c r="AV48" s="229"/>
      <c r="AW48" s="229"/>
      <c r="AX48" s="229"/>
      <c r="AY48" s="230"/>
      <c r="AZ48" s="230"/>
      <c r="BA48" s="223">
        <v>0</v>
      </c>
      <c r="BB48" s="228"/>
      <c r="BC48" s="229"/>
      <c r="BD48" s="229"/>
      <c r="BE48" s="229"/>
      <c r="BF48" s="229"/>
      <c r="BG48" s="229"/>
      <c r="BH48" s="229"/>
      <c r="BI48" s="229"/>
      <c r="BJ48" s="229"/>
      <c r="BK48" s="223">
        <v>0</v>
      </c>
      <c r="BL48" s="273">
        <v>0</v>
      </c>
    </row>
    <row r="49" spans="1:64" ht="17.25" customHeight="1">
      <c r="A49" s="261" t="s">
        <v>651</v>
      </c>
      <c r="B49" s="235" t="s">
        <v>820</v>
      </c>
      <c r="C49" s="228"/>
      <c r="D49" s="229"/>
      <c r="E49" s="229"/>
      <c r="F49" s="229"/>
      <c r="G49" s="229"/>
      <c r="H49" s="229"/>
      <c r="I49" s="229"/>
      <c r="J49" s="230"/>
      <c r="K49" s="230"/>
      <c r="L49" s="267">
        <v>0</v>
      </c>
      <c r="M49" s="228">
        <v>0</v>
      </c>
      <c r="N49" s="229">
        <v>0</v>
      </c>
      <c r="O49" s="229">
        <v>0</v>
      </c>
      <c r="P49" s="229">
        <v>5000</v>
      </c>
      <c r="Q49" s="229">
        <v>0</v>
      </c>
      <c r="R49" s="229">
        <v>0</v>
      </c>
      <c r="S49" s="229">
        <v>0</v>
      </c>
      <c r="T49" s="230">
        <v>0</v>
      </c>
      <c r="U49" s="230">
        <v>0</v>
      </c>
      <c r="V49" s="223">
        <v>5000</v>
      </c>
      <c r="W49" s="228"/>
      <c r="X49" s="229"/>
      <c r="Y49" s="229"/>
      <c r="Z49" s="229"/>
      <c r="AA49" s="229"/>
      <c r="AB49" s="229"/>
      <c r="AC49" s="229"/>
      <c r="AD49" s="229"/>
      <c r="AE49" s="229"/>
      <c r="AF49" s="223">
        <v>0</v>
      </c>
      <c r="AG49" s="273">
        <v>5000</v>
      </c>
      <c r="AH49" s="228"/>
      <c r="AI49" s="229"/>
      <c r="AJ49" s="229"/>
      <c r="AK49" s="229"/>
      <c r="AL49" s="229"/>
      <c r="AM49" s="229"/>
      <c r="AN49" s="229"/>
      <c r="AO49" s="230"/>
      <c r="AP49" s="230"/>
      <c r="AQ49" s="267">
        <v>0</v>
      </c>
      <c r="AR49" s="264">
        <v>0</v>
      </c>
      <c r="AS49" s="141">
        <v>0</v>
      </c>
      <c r="AT49" s="141">
        <v>0</v>
      </c>
      <c r="AU49" s="141">
        <v>5455</v>
      </c>
      <c r="AV49" s="141">
        <v>0</v>
      </c>
      <c r="AW49" s="141">
        <v>0</v>
      </c>
      <c r="AX49" s="141">
        <v>0</v>
      </c>
      <c r="AY49" s="265">
        <v>0</v>
      </c>
      <c r="AZ49" s="265">
        <v>0</v>
      </c>
      <c r="BA49" s="223">
        <v>5455</v>
      </c>
      <c r="BB49" s="228"/>
      <c r="BC49" s="229"/>
      <c r="BD49" s="229"/>
      <c r="BE49" s="229"/>
      <c r="BF49" s="229"/>
      <c r="BG49" s="229"/>
      <c r="BH49" s="229"/>
      <c r="BI49" s="229"/>
      <c r="BJ49" s="229"/>
      <c r="BK49" s="223">
        <v>0</v>
      </c>
      <c r="BL49" s="273">
        <v>5455</v>
      </c>
    </row>
    <row r="50" spans="1:64" ht="17.25" customHeight="1">
      <c r="A50" s="261" t="s">
        <v>654</v>
      </c>
      <c r="B50" s="235" t="s">
        <v>800</v>
      </c>
      <c r="C50" s="228">
        <v>0</v>
      </c>
      <c r="D50" s="229">
        <v>0</v>
      </c>
      <c r="E50" s="229">
        <v>0</v>
      </c>
      <c r="F50" s="229">
        <v>0</v>
      </c>
      <c r="G50" s="229">
        <v>0</v>
      </c>
      <c r="H50" s="229">
        <v>0</v>
      </c>
      <c r="I50" s="229">
        <v>0</v>
      </c>
      <c r="J50" s="230">
        <v>0</v>
      </c>
      <c r="K50" s="230">
        <v>0</v>
      </c>
      <c r="L50" s="267">
        <v>0</v>
      </c>
      <c r="M50" s="228">
        <v>0</v>
      </c>
      <c r="N50" s="229">
        <v>0</v>
      </c>
      <c r="O50" s="229">
        <v>0</v>
      </c>
      <c r="P50" s="229">
        <v>0</v>
      </c>
      <c r="Q50" s="229">
        <v>0</v>
      </c>
      <c r="R50" s="229">
        <v>0</v>
      </c>
      <c r="S50" s="229">
        <v>0</v>
      </c>
      <c r="T50" s="230">
        <v>0</v>
      </c>
      <c r="U50" s="230">
        <v>0</v>
      </c>
      <c r="V50" s="223">
        <v>0</v>
      </c>
      <c r="W50" s="228"/>
      <c r="X50" s="229"/>
      <c r="Y50" s="229"/>
      <c r="Z50" s="229"/>
      <c r="AA50" s="229"/>
      <c r="AB50" s="229"/>
      <c r="AC50" s="229"/>
      <c r="AD50" s="229"/>
      <c r="AE50" s="229"/>
      <c r="AF50" s="223">
        <v>0</v>
      </c>
      <c r="AG50" s="273">
        <v>0</v>
      </c>
      <c r="AH50" s="264">
        <v>0</v>
      </c>
      <c r="AI50" s="141">
        <v>0</v>
      </c>
      <c r="AJ50" s="141">
        <v>0</v>
      </c>
      <c r="AK50" s="141">
        <v>0</v>
      </c>
      <c r="AL50" s="141">
        <v>0</v>
      </c>
      <c r="AM50" s="141">
        <v>0</v>
      </c>
      <c r="AN50" s="141">
        <v>0</v>
      </c>
      <c r="AO50" s="265">
        <v>0</v>
      </c>
      <c r="AP50" s="265">
        <v>0</v>
      </c>
      <c r="AQ50" s="267">
        <v>0</v>
      </c>
      <c r="AR50" s="264">
        <v>0</v>
      </c>
      <c r="AS50" s="141">
        <v>0</v>
      </c>
      <c r="AT50" s="141">
        <v>0</v>
      </c>
      <c r="AU50" s="141">
        <v>1000</v>
      </c>
      <c r="AV50" s="141">
        <v>0</v>
      </c>
      <c r="AW50" s="141">
        <v>0</v>
      </c>
      <c r="AX50" s="141">
        <v>0</v>
      </c>
      <c r="AY50" s="265">
        <v>0</v>
      </c>
      <c r="AZ50" s="265">
        <v>0</v>
      </c>
      <c r="BA50" s="223">
        <v>1000</v>
      </c>
      <c r="BB50" s="228"/>
      <c r="BC50" s="229"/>
      <c r="BD50" s="229"/>
      <c r="BE50" s="229"/>
      <c r="BF50" s="229"/>
      <c r="BG50" s="229"/>
      <c r="BH50" s="229"/>
      <c r="BI50" s="229"/>
      <c r="BJ50" s="229"/>
      <c r="BK50" s="223">
        <v>0</v>
      </c>
      <c r="BL50" s="273">
        <v>1000</v>
      </c>
    </row>
    <row r="51" spans="1:64" ht="17.25" customHeight="1">
      <c r="A51" s="261" t="s">
        <v>655</v>
      </c>
      <c r="B51" s="235" t="s">
        <v>801</v>
      </c>
      <c r="C51" s="228">
        <v>0</v>
      </c>
      <c r="D51" s="229">
        <v>0</v>
      </c>
      <c r="E51" s="229">
        <v>13</v>
      </c>
      <c r="F51" s="229">
        <v>186384</v>
      </c>
      <c r="G51" s="229">
        <v>0</v>
      </c>
      <c r="H51" s="229">
        <v>0</v>
      </c>
      <c r="I51" s="229">
        <v>0</v>
      </c>
      <c r="J51" s="230">
        <v>0</v>
      </c>
      <c r="K51" s="230">
        <v>0</v>
      </c>
      <c r="L51" s="267">
        <v>186397</v>
      </c>
      <c r="M51" s="228">
        <v>8500</v>
      </c>
      <c r="N51" s="229">
        <v>0</v>
      </c>
      <c r="O51" s="229">
        <v>10</v>
      </c>
      <c r="P51" s="229">
        <v>59475</v>
      </c>
      <c r="Q51" s="229">
        <v>0</v>
      </c>
      <c r="R51" s="229">
        <v>0</v>
      </c>
      <c r="S51" s="229">
        <v>0</v>
      </c>
      <c r="T51" s="230">
        <v>0</v>
      </c>
      <c r="U51" s="230">
        <v>0</v>
      </c>
      <c r="V51" s="223">
        <v>67985</v>
      </c>
      <c r="W51" s="228"/>
      <c r="X51" s="229"/>
      <c r="Y51" s="229"/>
      <c r="Z51" s="229"/>
      <c r="AA51" s="229"/>
      <c r="AB51" s="229"/>
      <c r="AC51" s="229"/>
      <c r="AD51" s="229"/>
      <c r="AE51" s="229"/>
      <c r="AF51" s="223">
        <v>0</v>
      </c>
      <c r="AG51" s="273">
        <v>254382</v>
      </c>
      <c r="AH51" s="264">
        <v>0</v>
      </c>
      <c r="AI51" s="141">
        <v>0</v>
      </c>
      <c r="AJ51" s="141">
        <v>1601</v>
      </c>
      <c r="AK51" s="141">
        <v>165296</v>
      </c>
      <c r="AL51" s="141">
        <v>0</v>
      </c>
      <c r="AM51" s="141">
        <v>0</v>
      </c>
      <c r="AN51" s="141">
        <v>0</v>
      </c>
      <c r="AO51" s="265">
        <v>0</v>
      </c>
      <c r="AP51" s="265">
        <v>0</v>
      </c>
      <c r="AQ51" s="267">
        <v>166897</v>
      </c>
      <c r="AR51" s="264">
        <v>28500</v>
      </c>
      <c r="AS51" s="141">
        <v>0</v>
      </c>
      <c r="AT51" s="141">
        <v>5242</v>
      </c>
      <c r="AU51" s="141">
        <v>55770</v>
      </c>
      <c r="AV51" s="141">
        <v>0</v>
      </c>
      <c r="AW51" s="141">
        <v>0</v>
      </c>
      <c r="AX51" s="141">
        <v>0</v>
      </c>
      <c r="AY51" s="265">
        <v>3000</v>
      </c>
      <c r="AZ51" s="265">
        <v>0</v>
      </c>
      <c r="BA51" s="223">
        <v>92512</v>
      </c>
      <c r="BB51" s="228"/>
      <c r="BC51" s="229"/>
      <c r="BD51" s="229"/>
      <c r="BE51" s="229"/>
      <c r="BF51" s="229"/>
      <c r="BG51" s="229"/>
      <c r="BH51" s="229"/>
      <c r="BI51" s="229"/>
      <c r="BJ51" s="229"/>
      <c r="BK51" s="223">
        <v>0</v>
      </c>
      <c r="BL51" s="273">
        <v>259409</v>
      </c>
    </row>
    <row r="52" spans="1:64" ht="17.25" customHeight="1">
      <c r="A52" s="261" t="s">
        <v>663</v>
      </c>
      <c r="B52" s="235" t="s">
        <v>802</v>
      </c>
      <c r="C52" s="228">
        <v>486</v>
      </c>
      <c r="D52" s="229">
        <v>118</v>
      </c>
      <c r="E52" s="229">
        <v>0</v>
      </c>
      <c r="F52" s="229">
        <v>0</v>
      </c>
      <c r="G52" s="229">
        <v>0</v>
      </c>
      <c r="H52" s="229">
        <v>0</v>
      </c>
      <c r="I52" s="229">
        <v>0</v>
      </c>
      <c r="J52" s="230">
        <v>0</v>
      </c>
      <c r="K52" s="230">
        <v>0</v>
      </c>
      <c r="L52" s="267">
        <v>604</v>
      </c>
      <c r="M52" s="228"/>
      <c r="N52" s="229"/>
      <c r="O52" s="229"/>
      <c r="P52" s="229"/>
      <c r="Q52" s="229"/>
      <c r="R52" s="229"/>
      <c r="S52" s="229"/>
      <c r="T52" s="230"/>
      <c r="U52" s="230"/>
      <c r="V52" s="223">
        <v>0</v>
      </c>
      <c r="W52" s="228"/>
      <c r="X52" s="229"/>
      <c r="Y52" s="229"/>
      <c r="Z52" s="229"/>
      <c r="AA52" s="229"/>
      <c r="AB52" s="229"/>
      <c r="AC52" s="229"/>
      <c r="AD52" s="229"/>
      <c r="AE52" s="229"/>
      <c r="AF52" s="223">
        <v>0</v>
      </c>
      <c r="AG52" s="273">
        <v>604</v>
      </c>
      <c r="AH52" s="264">
        <v>486</v>
      </c>
      <c r="AI52" s="141">
        <v>118</v>
      </c>
      <c r="AJ52" s="141">
        <v>0</v>
      </c>
      <c r="AK52" s="141">
        <v>0</v>
      </c>
      <c r="AL52" s="141">
        <v>0</v>
      </c>
      <c r="AM52" s="141">
        <v>0</v>
      </c>
      <c r="AN52" s="141">
        <v>0</v>
      </c>
      <c r="AO52" s="265">
        <v>0</v>
      </c>
      <c r="AP52" s="265">
        <v>0</v>
      </c>
      <c r="AQ52" s="267">
        <v>604</v>
      </c>
      <c r="AR52" s="228"/>
      <c r="AS52" s="229"/>
      <c r="AT52" s="229"/>
      <c r="AU52" s="229"/>
      <c r="AV52" s="229"/>
      <c r="AW52" s="229"/>
      <c r="AX52" s="229"/>
      <c r="AY52" s="230"/>
      <c r="AZ52" s="230"/>
      <c r="BA52" s="223">
        <v>0</v>
      </c>
      <c r="BB52" s="228"/>
      <c r="BC52" s="229"/>
      <c r="BD52" s="229"/>
      <c r="BE52" s="229"/>
      <c r="BF52" s="229"/>
      <c r="BG52" s="229"/>
      <c r="BH52" s="229"/>
      <c r="BI52" s="229"/>
      <c r="BJ52" s="229"/>
      <c r="BK52" s="223">
        <v>0</v>
      </c>
      <c r="BL52" s="273">
        <v>604</v>
      </c>
    </row>
    <row r="53" spans="1:64" ht="17.25" customHeight="1">
      <c r="A53" s="261" t="s">
        <v>658</v>
      </c>
      <c r="B53" s="234" t="s">
        <v>803</v>
      </c>
      <c r="C53" s="228">
        <v>0</v>
      </c>
      <c r="D53" s="229">
        <v>0</v>
      </c>
      <c r="E53" s="229">
        <v>6600</v>
      </c>
      <c r="F53" s="229">
        <v>0</v>
      </c>
      <c r="G53" s="229">
        <v>0</v>
      </c>
      <c r="H53" s="229">
        <v>0</v>
      </c>
      <c r="I53" s="229">
        <v>0</v>
      </c>
      <c r="J53" s="230">
        <v>0</v>
      </c>
      <c r="K53" s="230">
        <v>0</v>
      </c>
      <c r="L53" s="267">
        <v>6600</v>
      </c>
      <c r="M53" s="228"/>
      <c r="N53" s="229"/>
      <c r="O53" s="229"/>
      <c r="P53" s="229"/>
      <c r="Q53" s="229"/>
      <c r="R53" s="229"/>
      <c r="S53" s="229"/>
      <c r="T53" s="230"/>
      <c r="U53" s="230"/>
      <c r="V53" s="223">
        <v>0</v>
      </c>
      <c r="W53" s="228"/>
      <c r="X53" s="229"/>
      <c r="Y53" s="229"/>
      <c r="Z53" s="229"/>
      <c r="AA53" s="229"/>
      <c r="AB53" s="229"/>
      <c r="AC53" s="229"/>
      <c r="AD53" s="229"/>
      <c r="AE53" s="229"/>
      <c r="AF53" s="223">
        <v>0</v>
      </c>
      <c r="AG53" s="273">
        <v>6600</v>
      </c>
      <c r="AH53" s="264">
        <v>0</v>
      </c>
      <c r="AI53" s="141">
        <v>0</v>
      </c>
      <c r="AJ53" s="141">
        <v>6600</v>
      </c>
      <c r="AK53" s="141">
        <v>0</v>
      </c>
      <c r="AL53" s="141">
        <v>0</v>
      </c>
      <c r="AM53" s="141">
        <v>0</v>
      </c>
      <c r="AN53" s="141">
        <v>0</v>
      </c>
      <c r="AO53" s="265">
        <v>0</v>
      </c>
      <c r="AP53" s="265">
        <v>0</v>
      </c>
      <c r="AQ53" s="267">
        <v>6600</v>
      </c>
      <c r="AR53" s="228"/>
      <c r="AS53" s="229"/>
      <c r="AT53" s="229"/>
      <c r="AU53" s="229"/>
      <c r="AV53" s="229"/>
      <c r="AW53" s="229"/>
      <c r="AX53" s="229"/>
      <c r="AY53" s="230"/>
      <c r="AZ53" s="230"/>
      <c r="BA53" s="223">
        <v>0</v>
      </c>
      <c r="BB53" s="228"/>
      <c r="BC53" s="229"/>
      <c r="BD53" s="229"/>
      <c r="BE53" s="229"/>
      <c r="BF53" s="229"/>
      <c r="BG53" s="229"/>
      <c r="BH53" s="229"/>
      <c r="BI53" s="229"/>
      <c r="BJ53" s="229"/>
      <c r="BK53" s="223">
        <v>0</v>
      </c>
      <c r="BL53" s="273">
        <v>6600</v>
      </c>
    </row>
    <row r="54" spans="1:64" ht="17.25" customHeight="1" thickBot="1">
      <c r="A54" s="261" t="s">
        <v>659</v>
      </c>
      <c r="B54" s="234" t="s">
        <v>804</v>
      </c>
      <c r="C54" s="228">
        <v>0</v>
      </c>
      <c r="D54" s="229">
        <v>0</v>
      </c>
      <c r="E54" s="229">
        <v>0</v>
      </c>
      <c r="F54" s="229">
        <v>0</v>
      </c>
      <c r="G54" s="229">
        <v>142640</v>
      </c>
      <c r="H54" s="229">
        <v>0</v>
      </c>
      <c r="I54" s="229">
        <v>0</v>
      </c>
      <c r="J54" s="230">
        <v>0</v>
      </c>
      <c r="K54" s="230">
        <v>0</v>
      </c>
      <c r="L54" s="267">
        <v>142640</v>
      </c>
      <c r="M54" s="222"/>
      <c r="N54" s="224"/>
      <c r="O54" s="224"/>
      <c r="P54" s="224"/>
      <c r="Q54" s="229">
        <v>29500</v>
      </c>
      <c r="R54" s="224"/>
      <c r="S54" s="224"/>
      <c r="T54" s="224"/>
      <c r="U54" s="224"/>
      <c r="V54" s="223">
        <v>29500</v>
      </c>
      <c r="W54" s="228"/>
      <c r="X54" s="229"/>
      <c r="Y54" s="229"/>
      <c r="Z54" s="229"/>
      <c r="AA54" s="229"/>
      <c r="AB54" s="229"/>
      <c r="AC54" s="229"/>
      <c r="AD54" s="229"/>
      <c r="AE54" s="229"/>
      <c r="AF54" s="223">
        <v>0</v>
      </c>
      <c r="AG54" s="273">
        <v>172140</v>
      </c>
      <c r="AH54" s="264">
        <v>0</v>
      </c>
      <c r="AI54" s="141">
        <v>0</v>
      </c>
      <c r="AJ54" s="141">
        <v>0</v>
      </c>
      <c r="AK54" s="141">
        <v>0</v>
      </c>
      <c r="AL54" s="141">
        <v>187779</v>
      </c>
      <c r="AM54" s="141">
        <v>0</v>
      </c>
      <c r="AN54" s="141">
        <v>0</v>
      </c>
      <c r="AO54" s="265">
        <v>0</v>
      </c>
      <c r="AP54" s="265">
        <v>0</v>
      </c>
      <c r="AQ54" s="267">
        <v>187779</v>
      </c>
      <c r="AR54" s="222"/>
      <c r="AS54" s="224"/>
      <c r="AT54" s="224"/>
      <c r="AU54" s="224"/>
      <c r="AV54" s="141">
        <v>16057</v>
      </c>
      <c r="AW54" s="224"/>
      <c r="AX54" s="224"/>
      <c r="AY54" s="224"/>
      <c r="AZ54" s="224"/>
      <c r="BA54" s="223">
        <v>16057</v>
      </c>
      <c r="BB54" s="228"/>
      <c r="BC54" s="229"/>
      <c r="BD54" s="229"/>
      <c r="BE54" s="229"/>
      <c r="BF54" s="229"/>
      <c r="BG54" s="229"/>
      <c r="BH54" s="229"/>
      <c r="BI54" s="229"/>
      <c r="BJ54" s="229"/>
      <c r="BK54" s="223">
        <v>0</v>
      </c>
      <c r="BL54" s="273">
        <v>203836</v>
      </c>
    </row>
    <row r="55" spans="1:64" ht="19.5" customHeight="1" thickBot="1">
      <c r="A55" s="834" t="s">
        <v>942</v>
      </c>
      <c r="B55" s="835"/>
      <c r="C55" s="134">
        <v>54792</v>
      </c>
      <c r="D55" s="135">
        <v>14279</v>
      </c>
      <c r="E55" s="135">
        <v>995168</v>
      </c>
      <c r="F55" s="135">
        <v>194926</v>
      </c>
      <c r="G55" s="135">
        <v>757114</v>
      </c>
      <c r="H55" s="135">
        <v>209355</v>
      </c>
      <c r="I55" s="135">
        <v>554599</v>
      </c>
      <c r="J55" s="135">
        <v>111198</v>
      </c>
      <c r="K55" s="136">
        <v>4440598</v>
      </c>
      <c r="L55" s="269">
        <v>7332029</v>
      </c>
      <c r="M55" s="134">
        <v>132835</v>
      </c>
      <c r="N55" s="135">
        <v>38473</v>
      </c>
      <c r="O55" s="135">
        <v>234592</v>
      </c>
      <c r="P55" s="135">
        <v>64475</v>
      </c>
      <c r="Q55" s="135">
        <v>173000</v>
      </c>
      <c r="R55" s="135">
        <v>13185</v>
      </c>
      <c r="S55" s="135">
        <v>0</v>
      </c>
      <c r="T55" s="135">
        <v>7000</v>
      </c>
      <c r="U55" s="135">
        <v>91593</v>
      </c>
      <c r="V55" s="136">
        <v>755153</v>
      </c>
      <c r="W55" s="134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0</v>
      </c>
      <c r="AC55" s="135">
        <v>0</v>
      </c>
      <c r="AD55" s="135">
        <v>0</v>
      </c>
      <c r="AE55" s="135">
        <v>265348</v>
      </c>
      <c r="AF55" s="136">
        <v>265348</v>
      </c>
      <c r="AG55" s="136">
        <v>8352530</v>
      </c>
      <c r="AH55" s="134">
        <v>59012</v>
      </c>
      <c r="AI55" s="135">
        <v>15014</v>
      </c>
      <c r="AJ55" s="135">
        <v>1091831</v>
      </c>
      <c r="AK55" s="135">
        <v>174118</v>
      </c>
      <c r="AL55" s="135">
        <v>1134670</v>
      </c>
      <c r="AM55" s="135">
        <v>361990</v>
      </c>
      <c r="AN55" s="135">
        <v>1084163</v>
      </c>
      <c r="AO55" s="135">
        <v>447885</v>
      </c>
      <c r="AP55" s="136">
        <v>5135697</v>
      </c>
      <c r="AQ55" s="269">
        <v>9504380</v>
      </c>
      <c r="AR55" s="134">
        <v>152869</v>
      </c>
      <c r="AS55" s="135">
        <v>36970</v>
      </c>
      <c r="AT55" s="135">
        <v>272133</v>
      </c>
      <c r="AU55" s="135">
        <v>62225</v>
      </c>
      <c r="AV55" s="135">
        <v>153137</v>
      </c>
      <c r="AW55" s="135">
        <v>22385</v>
      </c>
      <c r="AX55" s="135">
        <v>286</v>
      </c>
      <c r="AY55" s="135">
        <v>39000</v>
      </c>
      <c r="AZ55" s="135">
        <v>98810</v>
      </c>
      <c r="BA55" s="136">
        <v>837815</v>
      </c>
      <c r="BB55" s="134">
        <v>0</v>
      </c>
      <c r="BC55" s="135">
        <v>0</v>
      </c>
      <c r="BD55" s="135">
        <v>0</v>
      </c>
      <c r="BE55" s="135">
        <v>0</v>
      </c>
      <c r="BF55" s="135">
        <v>0</v>
      </c>
      <c r="BG55" s="135">
        <v>0</v>
      </c>
      <c r="BH55" s="135">
        <v>0</v>
      </c>
      <c r="BI55" s="135">
        <v>0</v>
      </c>
      <c r="BJ55" s="135">
        <v>265348</v>
      </c>
      <c r="BK55" s="136">
        <v>265348</v>
      </c>
      <c r="BL55" s="136">
        <v>10607543</v>
      </c>
    </row>
    <row r="57" spans="44:53" ht="12.75" customHeight="1">
      <c r="AR57" s="662"/>
      <c r="AS57" s="662"/>
      <c r="AT57" s="662"/>
      <c r="AU57" s="662"/>
      <c r="AV57" s="662"/>
      <c r="AW57" s="662"/>
      <c r="AX57" s="662"/>
      <c r="AY57" s="662"/>
      <c r="AZ57" s="662"/>
      <c r="BA57" s="662"/>
    </row>
  </sheetData>
  <sheetProtection/>
  <mergeCells count="27">
    <mergeCell ref="A55:B55"/>
    <mergeCell ref="AG6:AG9"/>
    <mergeCell ref="A6:A9"/>
    <mergeCell ref="B6:B9"/>
    <mergeCell ref="C6:L6"/>
    <mergeCell ref="W6:AF6"/>
    <mergeCell ref="L7:L9"/>
    <mergeCell ref="AF7:AF9"/>
    <mergeCell ref="W9:AE9"/>
    <mergeCell ref="C9:K9"/>
    <mergeCell ref="AH9:AP9"/>
    <mergeCell ref="BL6:BL9"/>
    <mergeCell ref="AQ7:AQ9"/>
    <mergeCell ref="BA7:BA9"/>
    <mergeCell ref="BK7:BK9"/>
    <mergeCell ref="AR9:AZ9"/>
    <mergeCell ref="BB9:BJ9"/>
    <mergeCell ref="V7:V9"/>
    <mergeCell ref="M9:U9"/>
    <mergeCell ref="J1:AG1"/>
    <mergeCell ref="J2:AG2"/>
    <mergeCell ref="AH1:BE1"/>
    <mergeCell ref="AH2:BE2"/>
    <mergeCell ref="AR6:BA6"/>
    <mergeCell ref="BB6:BK6"/>
    <mergeCell ref="M6:V6"/>
    <mergeCell ref="AH6:AQ6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60" r:id="rId1"/>
  <headerFooter alignWithMargins="0">
    <oddHeader>&amp;R&amp;"Times New Roman,Normál"&amp;10 4.b. számú melléklet</oddHeader>
    <oddFooter>&amp;L&amp;"Times New Roman,Normál"&amp;10&amp;F&amp;R&amp;"Times New Roman,Normál"&amp;10&amp;P</oddFooter>
  </headerFooter>
  <colBreaks count="1" manualBreakCount="1">
    <brk id="33" min="1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F22"/>
  <sheetViews>
    <sheetView zoomScalePageLayoutView="0" workbookViewId="0" topLeftCell="A1">
      <pane xSplit="2" ySplit="9" topLeftCell="AY13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A1" sqref="A1:IV16384"/>
    </sheetView>
  </sheetViews>
  <sheetFormatPr defaultColWidth="9.140625" defaultRowHeight="12.75" customHeight="1"/>
  <cols>
    <col min="1" max="1" width="8.7109375" style="87" customWidth="1"/>
    <col min="2" max="2" width="35.421875" style="87" customWidth="1"/>
    <col min="3" max="29" width="9.140625" style="87" customWidth="1"/>
    <col min="30" max="30" width="10.7109375" style="87" customWidth="1"/>
    <col min="31" max="57" width="9.140625" style="87" customWidth="1"/>
    <col min="58" max="58" width="10.7109375" style="87" customWidth="1"/>
    <col min="59" max="16384" width="9.140625" style="87" customWidth="1"/>
  </cols>
  <sheetData>
    <row r="1" spans="1:58" ht="15" customHeight="1">
      <c r="A1" s="736"/>
      <c r="B1" s="736"/>
      <c r="C1" s="822" t="s">
        <v>972</v>
      </c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2"/>
      <c r="U1" s="822"/>
      <c r="V1" s="822"/>
      <c r="W1" s="822"/>
      <c r="X1" s="822"/>
      <c r="Y1" s="822"/>
      <c r="Z1" s="822"/>
      <c r="AA1" s="822"/>
      <c r="AB1" s="822"/>
      <c r="AC1" s="822"/>
      <c r="AD1" s="822"/>
      <c r="AE1" s="822" t="s">
        <v>972</v>
      </c>
      <c r="AF1" s="822"/>
      <c r="AG1" s="822"/>
      <c r="AH1" s="822"/>
      <c r="AI1" s="822"/>
      <c r="AJ1" s="822"/>
      <c r="AK1" s="822"/>
      <c r="AL1" s="822"/>
      <c r="AM1" s="822"/>
      <c r="AN1" s="822"/>
      <c r="AO1" s="822"/>
      <c r="AP1" s="822"/>
      <c r="AQ1" s="822"/>
      <c r="AR1" s="822"/>
      <c r="AS1" s="822"/>
      <c r="AT1" s="822"/>
      <c r="AU1" s="822"/>
      <c r="AV1" s="822"/>
      <c r="AW1" s="822"/>
      <c r="AX1" s="822"/>
      <c r="AY1" s="822"/>
      <c r="AZ1" s="822"/>
      <c r="BA1" s="822"/>
      <c r="BB1" s="822"/>
      <c r="BC1" s="822"/>
      <c r="BD1" s="822"/>
      <c r="BE1" s="822"/>
      <c r="BF1" s="822"/>
    </row>
    <row r="2" spans="1:58" ht="15" customHeight="1">
      <c r="A2" s="736"/>
      <c r="B2" s="736"/>
      <c r="C2" s="845" t="s">
        <v>774</v>
      </c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 t="s">
        <v>774</v>
      </c>
      <c r="AF2" s="845"/>
      <c r="AG2" s="845"/>
      <c r="AH2" s="845"/>
      <c r="AI2" s="845"/>
      <c r="AJ2" s="845"/>
      <c r="AK2" s="845"/>
      <c r="AL2" s="845"/>
      <c r="AM2" s="845"/>
      <c r="AN2" s="845"/>
      <c r="AO2" s="845"/>
      <c r="AP2" s="845"/>
      <c r="AQ2" s="845"/>
      <c r="AR2" s="845"/>
      <c r="AS2" s="845"/>
      <c r="AT2" s="845"/>
      <c r="AU2" s="845"/>
      <c r="AV2" s="845"/>
      <c r="AW2" s="845"/>
      <c r="AX2" s="845"/>
      <c r="AY2" s="845"/>
      <c r="AZ2" s="845"/>
      <c r="BA2" s="845"/>
      <c r="BB2" s="845"/>
      <c r="BC2" s="845"/>
      <c r="BD2" s="845"/>
      <c r="BE2" s="845"/>
      <c r="BF2" s="845"/>
    </row>
    <row r="3" spans="1:58" ht="1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30:58" ht="15" customHeight="1">
      <c r="AD4" s="220" t="s">
        <v>671</v>
      </c>
      <c r="BF4" s="220" t="s">
        <v>671</v>
      </c>
    </row>
    <row r="5" ht="9" customHeight="1" thickBot="1"/>
    <row r="6" spans="1:58" ht="18" customHeight="1">
      <c r="A6" s="836" t="s">
        <v>499</v>
      </c>
      <c r="B6" s="838" t="s">
        <v>753</v>
      </c>
      <c r="C6" s="771" t="s">
        <v>968</v>
      </c>
      <c r="D6" s="772"/>
      <c r="E6" s="772"/>
      <c r="F6" s="772"/>
      <c r="G6" s="772"/>
      <c r="H6" s="772"/>
      <c r="I6" s="772"/>
      <c r="J6" s="772"/>
      <c r="K6" s="773"/>
      <c r="L6" s="771" t="s">
        <v>968</v>
      </c>
      <c r="M6" s="772"/>
      <c r="N6" s="772"/>
      <c r="O6" s="772"/>
      <c r="P6" s="772"/>
      <c r="Q6" s="772"/>
      <c r="R6" s="772"/>
      <c r="S6" s="772"/>
      <c r="T6" s="773"/>
      <c r="U6" s="771" t="s">
        <v>968</v>
      </c>
      <c r="V6" s="772"/>
      <c r="W6" s="772"/>
      <c r="X6" s="772"/>
      <c r="Y6" s="772"/>
      <c r="Z6" s="772"/>
      <c r="AA6" s="772"/>
      <c r="AB6" s="772"/>
      <c r="AC6" s="773"/>
      <c r="AD6" s="823" t="s">
        <v>601</v>
      </c>
      <c r="AE6" s="771" t="s">
        <v>1123</v>
      </c>
      <c r="AF6" s="772"/>
      <c r="AG6" s="772"/>
      <c r="AH6" s="772"/>
      <c r="AI6" s="772"/>
      <c r="AJ6" s="772"/>
      <c r="AK6" s="772"/>
      <c r="AL6" s="772"/>
      <c r="AM6" s="773"/>
      <c r="AN6" s="771" t="s">
        <v>1123</v>
      </c>
      <c r="AO6" s="772"/>
      <c r="AP6" s="772"/>
      <c r="AQ6" s="772"/>
      <c r="AR6" s="772"/>
      <c r="AS6" s="772"/>
      <c r="AT6" s="772"/>
      <c r="AU6" s="772"/>
      <c r="AV6" s="773"/>
      <c r="AW6" s="771" t="s">
        <v>1123</v>
      </c>
      <c r="AX6" s="772"/>
      <c r="AY6" s="772"/>
      <c r="AZ6" s="772"/>
      <c r="BA6" s="772"/>
      <c r="BB6" s="772"/>
      <c r="BC6" s="772"/>
      <c r="BD6" s="772"/>
      <c r="BE6" s="773"/>
      <c r="BF6" s="823" t="s">
        <v>601</v>
      </c>
    </row>
    <row r="7" spans="1:58" ht="27" customHeight="1">
      <c r="A7" s="837"/>
      <c r="B7" s="839"/>
      <c r="C7" s="215" t="s">
        <v>749</v>
      </c>
      <c r="D7" s="206" t="s">
        <v>750</v>
      </c>
      <c r="E7" s="206" t="s">
        <v>809</v>
      </c>
      <c r="F7" s="206" t="s">
        <v>751</v>
      </c>
      <c r="G7" s="206" t="s">
        <v>752</v>
      </c>
      <c r="H7" s="237" t="s">
        <v>757</v>
      </c>
      <c r="I7" s="237" t="s">
        <v>758</v>
      </c>
      <c r="J7" s="262" t="s">
        <v>759</v>
      </c>
      <c r="K7" s="840" t="s">
        <v>614</v>
      </c>
      <c r="L7" s="215" t="s">
        <v>749</v>
      </c>
      <c r="M7" s="206" t="s">
        <v>750</v>
      </c>
      <c r="N7" s="206" t="s">
        <v>809</v>
      </c>
      <c r="O7" s="206" t="s">
        <v>751</v>
      </c>
      <c r="P7" s="206" t="s">
        <v>752</v>
      </c>
      <c r="Q7" s="237" t="s">
        <v>757</v>
      </c>
      <c r="R7" s="237" t="s">
        <v>758</v>
      </c>
      <c r="S7" s="262" t="s">
        <v>759</v>
      </c>
      <c r="T7" s="840" t="s">
        <v>760</v>
      </c>
      <c r="U7" s="215" t="s">
        <v>749</v>
      </c>
      <c r="V7" s="206" t="s">
        <v>750</v>
      </c>
      <c r="W7" s="206" t="s">
        <v>809</v>
      </c>
      <c r="X7" s="206" t="s">
        <v>751</v>
      </c>
      <c r="Y7" s="206" t="s">
        <v>752</v>
      </c>
      <c r="Z7" s="237" t="s">
        <v>757</v>
      </c>
      <c r="AA7" s="237" t="s">
        <v>758</v>
      </c>
      <c r="AB7" s="262" t="s">
        <v>759</v>
      </c>
      <c r="AC7" s="828" t="s">
        <v>615</v>
      </c>
      <c r="AD7" s="824"/>
      <c r="AE7" s="215" t="s">
        <v>749</v>
      </c>
      <c r="AF7" s="206" t="s">
        <v>750</v>
      </c>
      <c r="AG7" s="206" t="s">
        <v>809</v>
      </c>
      <c r="AH7" s="206" t="s">
        <v>751</v>
      </c>
      <c r="AI7" s="206" t="s">
        <v>752</v>
      </c>
      <c r="AJ7" s="237" t="s">
        <v>757</v>
      </c>
      <c r="AK7" s="237" t="s">
        <v>758</v>
      </c>
      <c r="AL7" s="262" t="s">
        <v>759</v>
      </c>
      <c r="AM7" s="840" t="s">
        <v>614</v>
      </c>
      <c r="AN7" s="215" t="s">
        <v>749</v>
      </c>
      <c r="AO7" s="206" t="s">
        <v>750</v>
      </c>
      <c r="AP7" s="206" t="s">
        <v>809</v>
      </c>
      <c r="AQ7" s="206" t="s">
        <v>751</v>
      </c>
      <c r="AR7" s="206" t="s">
        <v>752</v>
      </c>
      <c r="AS7" s="237" t="s">
        <v>757</v>
      </c>
      <c r="AT7" s="237" t="s">
        <v>758</v>
      </c>
      <c r="AU7" s="262" t="s">
        <v>759</v>
      </c>
      <c r="AV7" s="840" t="s">
        <v>760</v>
      </c>
      <c r="AW7" s="215" t="s">
        <v>749</v>
      </c>
      <c r="AX7" s="206" t="s">
        <v>750</v>
      </c>
      <c r="AY7" s="206" t="s">
        <v>809</v>
      </c>
      <c r="AZ7" s="206" t="s">
        <v>751</v>
      </c>
      <c r="BA7" s="206" t="s">
        <v>752</v>
      </c>
      <c r="BB7" s="237" t="s">
        <v>757</v>
      </c>
      <c r="BC7" s="237" t="s">
        <v>758</v>
      </c>
      <c r="BD7" s="262" t="s">
        <v>759</v>
      </c>
      <c r="BE7" s="828" t="s">
        <v>615</v>
      </c>
      <c r="BF7" s="824"/>
    </row>
    <row r="8" spans="1:58" s="238" customFormat="1" ht="15" customHeight="1">
      <c r="A8" s="837"/>
      <c r="B8" s="839"/>
      <c r="C8" s="215" t="s">
        <v>415</v>
      </c>
      <c r="D8" s="206" t="s">
        <v>421</v>
      </c>
      <c r="E8" s="206" t="s">
        <v>437</v>
      </c>
      <c r="F8" s="206" t="s">
        <v>449</v>
      </c>
      <c r="G8" s="206" t="s">
        <v>457</v>
      </c>
      <c r="H8" s="206" t="s">
        <v>462</v>
      </c>
      <c r="I8" s="206" t="s">
        <v>466</v>
      </c>
      <c r="J8" s="270" t="s">
        <v>487</v>
      </c>
      <c r="K8" s="840"/>
      <c r="L8" s="215" t="s">
        <v>415</v>
      </c>
      <c r="M8" s="206" t="s">
        <v>421</v>
      </c>
      <c r="N8" s="206" t="s">
        <v>437</v>
      </c>
      <c r="O8" s="206" t="s">
        <v>449</v>
      </c>
      <c r="P8" s="206" t="s">
        <v>457</v>
      </c>
      <c r="Q8" s="206" t="s">
        <v>462</v>
      </c>
      <c r="R8" s="206" t="s">
        <v>466</v>
      </c>
      <c r="S8" s="270" t="s">
        <v>487</v>
      </c>
      <c r="T8" s="840"/>
      <c r="U8" s="215" t="s">
        <v>415</v>
      </c>
      <c r="V8" s="206" t="s">
        <v>421</v>
      </c>
      <c r="W8" s="206" t="s">
        <v>437</v>
      </c>
      <c r="X8" s="206" t="s">
        <v>449</v>
      </c>
      <c r="Y8" s="206" t="s">
        <v>457</v>
      </c>
      <c r="Z8" s="206" t="s">
        <v>462</v>
      </c>
      <c r="AA8" s="206" t="s">
        <v>466</v>
      </c>
      <c r="AB8" s="270" t="s">
        <v>487</v>
      </c>
      <c r="AC8" s="829"/>
      <c r="AD8" s="824"/>
      <c r="AE8" s="215" t="s">
        <v>415</v>
      </c>
      <c r="AF8" s="206" t="s">
        <v>421</v>
      </c>
      <c r="AG8" s="206" t="s">
        <v>437</v>
      </c>
      <c r="AH8" s="206" t="s">
        <v>449</v>
      </c>
      <c r="AI8" s="206" t="s">
        <v>457</v>
      </c>
      <c r="AJ8" s="206" t="s">
        <v>462</v>
      </c>
      <c r="AK8" s="206" t="s">
        <v>466</v>
      </c>
      <c r="AL8" s="270" t="s">
        <v>487</v>
      </c>
      <c r="AM8" s="840"/>
      <c r="AN8" s="215" t="s">
        <v>415</v>
      </c>
      <c r="AO8" s="206" t="s">
        <v>421</v>
      </c>
      <c r="AP8" s="206" t="s">
        <v>437</v>
      </c>
      <c r="AQ8" s="206" t="s">
        <v>449</v>
      </c>
      <c r="AR8" s="206" t="s">
        <v>457</v>
      </c>
      <c r="AS8" s="206" t="s">
        <v>462</v>
      </c>
      <c r="AT8" s="206" t="s">
        <v>466</v>
      </c>
      <c r="AU8" s="270" t="s">
        <v>487</v>
      </c>
      <c r="AV8" s="840"/>
      <c r="AW8" s="215" t="s">
        <v>415</v>
      </c>
      <c r="AX8" s="206" t="s">
        <v>421</v>
      </c>
      <c r="AY8" s="206" t="s">
        <v>437</v>
      </c>
      <c r="AZ8" s="206" t="s">
        <v>449</v>
      </c>
      <c r="BA8" s="206" t="s">
        <v>457</v>
      </c>
      <c r="BB8" s="206" t="s">
        <v>462</v>
      </c>
      <c r="BC8" s="206" t="s">
        <v>466</v>
      </c>
      <c r="BD8" s="270" t="s">
        <v>487</v>
      </c>
      <c r="BE8" s="829"/>
      <c r="BF8" s="824"/>
    </row>
    <row r="9" spans="1:58" ht="15" customHeight="1" thickBot="1">
      <c r="A9" s="837"/>
      <c r="B9" s="839"/>
      <c r="C9" s="831" t="s">
        <v>575</v>
      </c>
      <c r="D9" s="832"/>
      <c r="E9" s="832"/>
      <c r="F9" s="832"/>
      <c r="G9" s="832"/>
      <c r="H9" s="832"/>
      <c r="I9" s="832"/>
      <c r="J9" s="832"/>
      <c r="K9" s="841"/>
      <c r="L9" s="831" t="s">
        <v>576</v>
      </c>
      <c r="M9" s="832"/>
      <c r="N9" s="832"/>
      <c r="O9" s="832"/>
      <c r="P9" s="832"/>
      <c r="Q9" s="832"/>
      <c r="R9" s="832"/>
      <c r="S9" s="832"/>
      <c r="T9" s="841"/>
      <c r="U9" s="831" t="s">
        <v>771</v>
      </c>
      <c r="V9" s="832"/>
      <c r="W9" s="832"/>
      <c r="X9" s="832"/>
      <c r="Y9" s="832"/>
      <c r="Z9" s="832"/>
      <c r="AA9" s="832"/>
      <c r="AB9" s="832"/>
      <c r="AC9" s="830"/>
      <c r="AD9" s="824"/>
      <c r="AE9" s="831" t="s">
        <v>575</v>
      </c>
      <c r="AF9" s="832"/>
      <c r="AG9" s="832"/>
      <c r="AH9" s="832"/>
      <c r="AI9" s="832"/>
      <c r="AJ9" s="832"/>
      <c r="AK9" s="832"/>
      <c r="AL9" s="832"/>
      <c r="AM9" s="841"/>
      <c r="AN9" s="831" t="s">
        <v>576</v>
      </c>
      <c r="AO9" s="832"/>
      <c r="AP9" s="832"/>
      <c r="AQ9" s="832"/>
      <c r="AR9" s="832"/>
      <c r="AS9" s="832"/>
      <c r="AT9" s="832"/>
      <c r="AU9" s="832"/>
      <c r="AV9" s="841"/>
      <c r="AW9" s="831" t="s">
        <v>771</v>
      </c>
      <c r="AX9" s="832"/>
      <c r="AY9" s="832"/>
      <c r="AZ9" s="832"/>
      <c r="BA9" s="832"/>
      <c r="BB9" s="832"/>
      <c r="BC9" s="832"/>
      <c r="BD9" s="832"/>
      <c r="BE9" s="830"/>
      <c r="BF9" s="824"/>
    </row>
    <row r="10" spans="1:58" ht="17.25" customHeight="1">
      <c r="A10" s="261" t="s">
        <v>617</v>
      </c>
      <c r="B10" s="235" t="s">
        <v>777</v>
      </c>
      <c r="C10" s="264">
        <v>0</v>
      </c>
      <c r="D10" s="141">
        <v>0</v>
      </c>
      <c r="E10" s="141">
        <v>1022</v>
      </c>
      <c r="F10" s="141">
        <v>9816</v>
      </c>
      <c r="G10" s="141">
        <v>0</v>
      </c>
      <c r="H10" s="141">
        <v>0</v>
      </c>
      <c r="I10" s="141">
        <v>0</v>
      </c>
      <c r="J10" s="141">
        <v>0</v>
      </c>
      <c r="K10" s="239">
        <v>10838</v>
      </c>
      <c r="L10" s="228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3">
        <v>0</v>
      </c>
      <c r="U10" s="228"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v>0</v>
      </c>
      <c r="AA10" s="229">
        <v>0</v>
      </c>
      <c r="AB10" s="229">
        <v>0</v>
      </c>
      <c r="AC10" s="225">
        <v>0</v>
      </c>
      <c r="AD10" s="241">
        <v>10838</v>
      </c>
      <c r="AE10" s="264">
        <v>0</v>
      </c>
      <c r="AF10" s="141">
        <v>0</v>
      </c>
      <c r="AG10" s="141">
        <v>1022</v>
      </c>
      <c r="AH10" s="141">
        <v>9816</v>
      </c>
      <c r="AI10" s="141">
        <v>0</v>
      </c>
      <c r="AJ10" s="141">
        <v>0</v>
      </c>
      <c r="AK10" s="141">
        <v>0</v>
      </c>
      <c r="AL10" s="141">
        <v>0</v>
      </c>
      <c r="AM10" s="239">
        <v>10838</v>
      </c>
      <c r="AN10" s="264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v>0</v>
      </c>
      <c r="AU10" s="141">
        <v>0</v>
      </c>
      <c r="AV10" s="223">
        <v>0</v>
      </c>
      <c r="AW10" s="264">
        <v>0</v>
      </c>
      <c r="AX10" s="141">
        <v>0</v>
      </c>
      <c r="AY10" s="141">
        <v>0</v>
      </c>
      <c r="AZ10" s="141">
        <v>0</v>
      </c>
      <c r="BA10" s="141">
        <v>0</v>
      </c>
      <c r="BB10" s="141">
        <v>0</v>
      </c>
      <c r="BC10" s="141">
        <v>0</v>
      </c>
      <c r="BD10" s="141">
        <v>0</v>
      </c>
      <c r="BE10" s="225">
        <v>0</v>
      </c>
      <c r="BF10" s="241">
        <v>10838</v>
      </c>
    </row>
    <row r="11" spans="1:58" ht="17.25" customHeight="1">
      <c r="A11" s="261" t="s">
        <v>776</v>
      </c>
      <c r="B11" s="234" t="s">
        <v>862</v>
      </c>
      <c r="C11" s="264">
        <v>0</v>
      </c>
      <c r="D11" s="141">
        <v>0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239">
        <v>0</v>
      </c>
      <c r="L11" s="228"/>
      <c r="M11" s="229"/>
      <c r="N11" s="229"/>
      <c r="O11" s="229"/>
      <c r="P11" s="229"/>
      <c r="Q11" s="229"/>
      <c r="R11" s="229"/>
      <c r="S11" s="229"/>
      <c r="T11" s="223">
        <v>0</v>
      </c>
      <c r="U11" s="228"/>
      <c r="V11" s="229"/>
      <c r="W11" s="229"/>
      <c r="X11" s="229"/>
      <c r="Y11" s="229"/>
      <c r="Z11" s="229"/>
      <c r="AA11" s="229"/>
      <c r="AB11" s="229"/>
      <c r="AC11" s="225">
        <v>0</v>
      </c>
      <c r="AD11" s="242">
        <v>0</v>
      </c>
      <c r="AE11" s="264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239">
        <v>0</v>
      </c>
      <c r="AN11" s="228"/>
      <c r="AO11" s="229"/>
      <c r="AP11" s="229"/>
      <c r="AQ11" s="229"/>
      <c r="AR11" s="229"/>
      <c r="AS11" s="229"/>
      <c r="AT11" s="229"/>
      <c r="AU11" s="229"/>
      <c r="AV11" s="223">
        <v>0</v>
      </c>
      <c r="AW11" s="228"/>
      <c r="AX11" s="229"/>
      <c r="AY11" s="229"/>
      <c r="AZ11" s="229"/>
      <c r="BA11" s="229"/>
      <c r="BB11" s="229"/>
      <c r="BC11" s="229"/>
      <c r="BD11" s="229"/>
      <c r="BE11" s="225">
        <v>0</v>
      </c>
      <c r="BF11" s="242">
        <v>0</v>
      </c>
    </row>
    <row r="12" spans="1:58" ht="17.25" customHeight="1">
      <c r="A12" s="263" t="s">
        <v>618</v>
      </c>
      <c r="B12" s="235" t="s">
        <v>884</v>
      </c>
      <c r="C12" s="264"/>
      <c r="D12" s="141"/>
      <c r="E12" s="141"/>
      <c r="F12" s="141"/>
      <c r="G12" s="141"/>
      <c r="H12" s="141"/>
      <c r="I12" s="141"/>
      <c r="J12" s="141"/>
      <c r="K12" s="239">
        <v>0</v>
      </c>
      <c r="L12" s="228">
        <v>0</v>
      </c>
      <c r="M12" s="229">
        <v>0</v>
      </c>
      <c r="N12" s="229">
        <v>0</v>
      </c>
      <c r="O12" s="229">
        <v>0</v>
      </c>
      <c r="P12" s="229">
        <v>0</v>
      </c>
      <c r="Q12" s="229">
        <v>0</v>
      </c>
      <c r="R12" s="229">
        <v>0</v>
      </c>
      <c r="S12" s="229">
        <v>0</v>
      </c>
      <c r="T12" s="223">
        <v>0</v>
      </c>
      <c r="U12" s="228"/>
      <c r="V12" s="229"/>
      <c r="W12" s="229"/>
      <c r="X12" s="229"/>
      <c r="Y12" s="229"/>
      <c r="Z12" s="229"/>
      <c r="AA12" s="229"/>
      <c r="AB12" s="229"/>
      <c r="AC12" s="225">
        <v>0</v>
      </c>
      <c r="AD12" s="242">
        <v>0</v>
      </c>
      <c r="AE12" s="264"/>
      <c r="AF12" s="141"/>
      <c r="AG12" s="141"/>
      <c r="AH12" s="141"/>
      <c r="AI12" s="141"/>
      <c r="AJ12" s="141"/>
      <c r="AK12" s="141"/>
      <c r="AL12" s="141"/>
      <c r="AM12" s="239">
        <v>0</v>
      </c>
      <c r="AN12" s="264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223">
        <v>0</v>
      </c>
      <c r="AW12" s="228"/>
      <c r="AX12" s="229"/>
      <c r="AY12" s="229"/>
      <c r="AZ12" s="229"/>
      <c r="BA12" s="229"/>
      <c r="BB12" s="229"/>
      <c r="BC12" s="229"/>
      <c r="BD12" s="229"/>
      <c r="BE12" s="225">
        <v>0</v>
      </c>
      <c r="BF12" s="242">
        <v>0</v>
      </c>
    </row>
    <row r="13" spans="1:58" ht="17.25" customHeight="1">
      <c r="A13" s="263" t="s">
        <v>619</v>
      </c>
      <c r="B13" s="234" t="s">
        <v>863</v>
      </c>
      <c r="C13" s="264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239">
        <v>0</v>
      </c>
      <c r="L13" s="228"/>
      <c r="M13" s="229"/>
      <c r="N13" s="229"/>
      <c r="O13" s="229"/>
      <c r="P13" s="229"/>
      <c r="Q13" s="229"/>
      <c r="R13" s="229"/>
      <c r="S13" s="229"/>
      <c r="T13" s="223">
        <v>0</v>
      </c>
      <c r="U13" s="228"/>
      <c r="V13" s="229"/>
      <c r="W13" s="229"/>
      <c r="X13" s="229"/>
      <c r="Y13" s="229"/>
      <c r="Z13" s="229"/>
      <c r="AA13" s="229"/>
      <c r="AB13" s="229"/>
      <c r="AC13" s="225">
        <v>0</v>
      </c>
      <c r="AD13" s="242">
        <v>0</v>
      </c>
      <c r="AE13" s="264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239">
        <v>0</v>
      </c>
      <c r="AN13" s="228"/>
      <c r="AO13" s="229"/>
      <c r="AP13" s="229"/>
      <c r="AQ13" s="229"/>
      <c r="AR13" s="229"/>
      <c r="AS13" s="229"/>
      <c r="AT13" s="229"/>
      <c r="AU13" s="229"/>
      <c r="AV13" s="223">
        <v>0</v>
      </c>
      <c r="AW13" s="228"/>
      <c r="AX13" s="229"/>
      <c r="AY13" s="229"/>
      <c r="AZ13" s="229"/>
      <c r="BA13" s="229"/>
      <c r="BB13" s="229"/>
      <c r="BC13" s="229"/>
      <c r="BD13" s="229"/>
      <c r="BE13" s="225">
        <v>0</v>
      </c>
      <c r="BF13" s="242">
        <v>0</v>
      </c>
    </row>
    <row r="14" spans="1:58" ht="17.25" customHeight="1">
      <c r="A14" s="261" t="s">
        <v>621</v>
      </c>
      <c r="B14" s="234" t="s">
        <v>864</v>
      </c>
      <c r="C14" s="264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239">
        <v>0</v>
      </c>
      <c r="L14" s="228"/>
      <c r="M14" s="229"/>
      <c r="N14" s="229"/>
      <c r="O14" s="229"/>
      <c r="P14" s="229"/>
      <c r="Q14" s="229"/>
      <c r="R14" s="229"/>
      <c r="S14" s="229"/>
      <c r="T14" s="223">
        <v>0</v>
      </c>
      <c r="U14" s="228"/>
      <c r="V14" s="229"/>
      <c r="W14" s="229"/>
      <c r="X14" s="229"/>
      <c r="Y14" s="229"/>
      <c r="Z14" s="229"/>
      <c r="AA14" s="229"/>
      <c r="AB14" s="229"/>
      <c r="AC14" s="225">
        <v>0</v>
      </c>
      <c r="AD14" s="242">
        <v>0</v>
      </c>
      <c r="AE14" s="264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239">
        <v>0</v>
      </c>
      <c r="AN14" s="228"/>
      <c r="AO14" s="229"/>
      <c r="AP14" s="229"/>
      <c r="AQ14" s="229"/>
      <c r="AR14" s="229"/>
      <c r="AS14" s="229"/>
      <c r="AT14" s="229"/>
      <c r="AU14" s="229"/>
      <c r="AV14" s="223">
        <v>0</v>
      </c>
      <c r="AW14" s="228"/>
      <c r="AX14" s="229"/>
      <c r="AY14" s="229"/>
      <c r="AZ14" s="229"/>
      <c r="BA14" s="229"/>
      <c r="BB14" s="229"/>
      <c r="BC14" s="229"/>
      <c r="BD14" s="229"/>
      <c r="BE14" s="225">
        <v>0</v>
      </c>
      <c r="BF14" s="242">
        <v>0</v>
      </c>
    </row>
    <row r="15" spans="1:58" ht="17.25" customHeight="1">
      <c r="A15" s="263" t="s">
        <v>624</v>
      </c>
      <c r="B15" s="234" t="s">
        <v>782</v>
      </c>
      <c r="C15" s="264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1350398</v>
      </c>
      <c r="K15" s="239">
        <v>1350398</v>
      </c>
      <c r="L15" s="228">
        <v>0</v>
      </c>
      <c r="M15" s="229">
        <v>0</v>
      </c>
      <c r="N15" s="229">
        <v>0</v>
      </c>
      <c r="O15" s="229">
        <v>0</v>
      </c>
      <c r="P15" s="229">
        <v>0</v>
      </c>
      <c r="Q15" s="229">
        <v>0</v>
      </c>
      <c r="R15" s="229">
        <v>0</v>
      </c>
      <c r="S15" s="229">
        <v>8243</v>
      </c>
      <c r="T15" s="223">
        <v>8243</v>
      </c>
      <c r="U15" s="228">
        <v>0</v>
      </c>
      <c r="V15" s="229">
        <v>0</v>
      </c>
      <c r="W15" s="229">
        <v>0</v>
      </c>
      <c r="X15" s="229">
        <v>0</v>
      </c>
      <c r="Y15" s="229">
        <v>0</v>
      </c>
      <c r="Z15" s="229">
        <v>0</v>
      </c>
      <c r="AA15" s="229">
        <v>0</v>
      </c>
      <c r="AB15" s="229">
        <v>265348</v>
      </c>
      <c r="AC15" s="225">
        <v>265348</v>
      </c>
      <c r="AD15" s="242">
        <v>1623989</v>
      </c>
      <c r="AE15" s="264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1383990</v>
      </c>
      <c r="AM15" s="239">
        <v>1383990</v>
      </c>
      <c r="AN15" s="264"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v>0</v>
      </c>
      <c r="AU15" s="141">
        <v>8243</v>
      </c>
      <c r="AV15" s="223">
        <v>8243</v>
      </c>
      <c r="AW15" s="264">
        <v>0</v>
      </c>
      <c r="AX15" s="141">
        <v>0</v>
      </c>
      <c r="AY15" s="141"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265348</v>
      </c>
      <c r="BE15" s="225">
        <v>265348</v>
      </c>
      <c r="BF15" s="242">
        <v>1657581</v>
      </c>
    </row>
    <row r="16" spans="1:58" ht="17.25" customHeight="1">
      <c r="A16" s="261" t="s">
        <v>626</v>
      </c>
      <c r="B16" s="234" t="s">
        <v>784</v>
      </c>
      <c r="C16" s="264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239">
        <v>0</v>
      </c>
      <c r="L16" s="228"/>
      <c r="M16" s="229"/>
      <c r="N16" s="229"/>
      <c r="O16" s="229"/>
      <c r="P16" s="229"/>
      <c r="Q16" s="229"/>
      <c r="R16" s="229"/>
      <c r="S16" s="229"/>
      <c r="T16" s="223">
        <v>0</v>
      </c>
      <c r="U16" s="228"/>
      <c r="V16" s="229"/>
      <c r="W16" s="229"/>
      <c r="X16" s="229"/>
      <c r="Y16" s="229"/>
      <c r="Z16" s="229"/>
      <c r="AA16" s="229"/>
      <c r="AB16" s="229"/>
      <c r="AC16" s="225">
        <v>0</v>
      </c>
      <c r="AD16" s="242">
        <v>0</v>
      </c>
      <c r="AE16" s="264">
        <v>0</v>
      </c>
      <c r="AF16" s="141"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239">
        <v>0</v>
      </c>
      <c r="AN16" s="228"/>
      <c r="AO16" s="229"/>
      <c r="AP16" s="229"/>
      <c r="AQ16" s="229"/>
      <c r="AR16" s="229"/>
      <c r="AS16" s="229"/>
      <c r="AT16" s="229"/>
      <c r="AU16" s="229"/>
      <c r="AV16" s="223">
        <v>0</v>
      </c>
      <c r="AW16" s="228"/>
      <c r="AX16" s="229"/>
      <c r="AY16" s="229"/>
      <c r="AZ16" s="229"/>
      <c r="BA16" s="229"/>
      <c r="BB16" s="229"/>
      <c r="BC16" s="229"/>
      <c r="BD16" s="229"/>
      <c r="BE16" s="225">
        <v>0</v>
      </c>
      <c r="BF16" s="242">
        <v>0</v>
      </c>
    </row>
    <row r="17" spans="1:58" ht="17.25" customHeight="1">
      <c r="A17" s="263" t="s">
        <v>875</v>
      </c>
      <c r="B17" s="235" t="s">
        <v>880</v>
      </c>
      <c r="C17" s="264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239">
        <v>0</v>
      </c>
      <c r="L17" s="228"/>
      <c r="M17" s="229"/>
      <c r="N17" s="229"/>
      <c r="O17" s="229"/>
      <c r="P17" s="229"/>
      <c r="Q17" s="229"/>
      <c r="R17" s="229"/>
      <c r="S17" s="229"/>
      <c r="T17" s="223">
        <v>0</v>
      </c>
      <c r="U17" s="228"/>
      <c r="V17" s="229"/>
      <c r="W17" s="229"/>
      <c r="X17" s="229"/>
      <c r="Y17" s="229"/>
      <c r="Z17" s="229"/>
      <c r="AA17" s="229"/>
      <c r="AB17" s="229"/>
      <c r="AC17" s="225">
        <v>0</v>
      </c>
      <c r="AD17" s="242">
        <v>0</v>
      </c>
      <c r="AE17" s="264">
        <v>0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239">
        <v>0</v>
      </c>
      <c r="AN17" s="228"/>
      <c r="AO17" s="229"/>
      <c r="AP17" s="229"/>
      <c r="AQ17" s="229"/>
      <c r="AR17" s="229"/>
      <c r="AS17" s="229"/>
      <c r="AT17" s="229"/>
      <c r="AU17" s="229"/>
      <c r="AV17" s="223">
        <v>0</v>
      </c>
      <c r="AW17" s="228"/>
      <c r="AX17" s="229"/>
      <c r="AY17" s="229"/>
      <c r="AZ17" s="229"/>
      <c r="BA17" s="229"/>
      <c r="BB17" s="229"/>
      <c r="BC17" s="229"/>
      <c r="BD17" s="229"/>
      <c r="BE17" s="225">
        <v>0</v>
      </c>
      <c r="BF17" s="242">
        <v>0</v>
      </c>
    </row>
    <row r="18" spans="1:58" ht="17.25" customHeight="1">
      <c r="A18" s="263" t="s">
        <v>876</v>
      </c>
      <c r="B18" s="235" t="s">
        <v>881</v>
      </c>
      <c r="C18" s="264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239">
        <v>0</v>
      </c>
      <c r="L18" s="228"/>
      <c r="M18" s="229"/>
      <c r="N18" s="229"/>
      <c r="O18" s="229"/>
      <c r="P18" s="229"/>
      <c r="Q18" s="229"/>
      <c r="R18" s="229"/>
      <c r="S18" s="229"/>
      <c r="T18" s="223">
        <v>0</v>
      </c>
      <c r="U18" s="228"/>
      <c r="V18" s="229"/>
      <c r="W18" s="229"/>
      <c r="X18" s="229"/>
      <c r="Y18" s="229"/>
      <c r="Z18" s="229"/>
      <c r="AA18" s="229"/>
      <c r="AB18" s="229"/>
      <c r="AC18" s="225">
        <v>0</v>
      </c>
      <c r="AD18" s="242">
        <v>0</v>
      </c>
      <c r="AE18" s="264">
        <v>0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239">
        <v>0</v>
      </c>
      <c r="AN18" s="228"/>
      <c r="AO18" s="229"/>
      <c r="AP18" s="229"/>
      <c r="AQ18" s="229"/>
      <c r="AR18" s="229"/>
      <c r="AS18" s="229"/>
      <c r="AT18" s="229"/>
      <c r="AU18" s="229"/>
      <c r="AV18" s="223">
        <v>0</v>
      </c>
      <c r="AW18" s="228"/>
      <c r="AX18" s="229"/>
      <c r="AY18" s="229"/>
      <c r="AZ18" s="229"/>
      <c r="BA18" s="229"/>
      <c r="BB18" s="229"/>
      <c r="BC18" s="229"/>
      <c r="BD18" s="229"/>
      <c r="BE18" s="225">
        <v>0</v>
      </c>
      <c r="BF18" s="242">
        <v>0</v>
      </c>
    </row>
    <row r="19" spans="1:58" ht="17.25" customHeight="1">
      <c r="A19" s="261" t="s">
        <v>652</v>
      </c>
      <c r="B19" s="234" t="s">
        <v>867</v>
      </c>
      <c r="C19" s="264"/>
      <c r="D19" s="141"/>
      <c r="E19" s="141"/>
      <c r="F19" s="141"/>
      <c r="G19" s="141"/>
      <c r="H19" s="141"/>
      <c r="I19" s="141"/>
      <c r="J19" s="141"/>
      <c r="K19" s="239">
        <v>0</v>
      </c>
      <c r="L19" s="228"/>
      <c r="M19" s="229"/>
      <c r="N19" s="229"/>
      <c r="O19" s="229"/>
      <c r="P19" s="229"/>
      <c r="Q19" s="229"/>
      <c r="R19" s="229"/>
      <c r="S19" s="229"/>
      <c r="T19" s="223">
        <v>0</v>
      </c>
      <c r="U19" s="228"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v>0</v>
      </c>
      <c r="AA19" s="229">
        <v>0</v>
      </c>
      <c r="AB19" s="229">
        <v>0</v>
      </c>
      <c r="AC19" s="225">
        <v>0</v>
      </c>
      <c r="AD19" s="242">
        <v>0</v>
      </c>
      <c r="AE19" s="264"/>
      <c r="AF19" s="141"/>
      <c r="AG19" s="141"/>
      <c r="AH19" s="141"/>
      <c r="AI19" s="141"/>
      <c r="AJ19" s="141"/>
      <c r="AK19" s="141"/>
      <c r="AL19" s="141"/>
      <c r="AM19" s="239">
        <v>0</v>
      </c>
      <c r="AN19" s="228"/>
      <c r="AO19" s="229"/>
      <c r="AP19" s="229"/>
      <c r="AQ19" s="229"/>
      <c r="AR19" s="229"/>
      <c r="AS19" s="229"/>
      <c r="AT19" s="229"/>
      <c r="AU19" s="229"/>
      <c r="AV19" s="223">
        <v>0</v>
      </c>
      <c r="AW19" s="264">
        <v>0</v>
      </c>
      <c r="AX19" s="141">
        <v>0</v>
      </c>
      <c r="AY19" s="141"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0</v>
      </c>
      <c r="BE19" s="225">
        <v>0</v>
      </c>
      <c r="BF19" s="242">
        <v>0</v>
      </c>
    </row>
    <row r="20" spans="1:58" ht="17.25" customHeight="1">
      <c r="A20" s="261" t="s">
        <v>653</v>
      </c>
      <c r="B20" s="234" t="s">
        <v>865</v>
      </c>
      <c r="C20" s="264"/>
      <c r="D20" s="141"/>
      <c r="E20" s="141"/>
      <c r="F20" s="141"/>
      <c r="G20" s="141"/>
      <c r="H20" s="141"/>
      <c r="I20" s="141"/>
      <c r="J20" s="141"/>
      <c r="K20" s="239">
        <v>0</v>
      </c>
      <c r="L20" s="228"/>
      <c r="M20" s="229"/>
      <c r="N20" s="229"/>
      <c r="O20" s="229"/>
      <c r="P20" s="229"/>
      <c r="Q20" s="229"/>
      <c r="R20" s="229"/>
      <c r="S20" s="229"/>
      <c r="T20" s="223">
        <v>0</v>
      </c>
      <c r="U20" s="228">
        <v>0</v>
      </c>
      <c r="V20" s="229">
        <v>0</v>
      </c>
      <c r="W20" s="229">
        <v>0</v>
      </c>
      <c r="X20" s="229">
        <v>0</v>
      </c>
      <c r="Y20" s="229">
        <v>0</v>
      </c>
      <c r="Z20" s="229">
        <v>0</v>
      </c>
      <c r="AA20" s="229">
        <v>0</v>
      </c>
      <c r="AB20" s="229">
        <v>0</v>
      </c>
      <c r="AC20" s="225">
        <v>0</v>
      </c>
      <c r="AD20" s="242">
        <v>0</v>
      </c>
      <c r="AE20" s="264"/>
      <c r="AF20" s="141"/>
      <c r="AG20" s="141"/>
      <c r="AH20" s="141"/>
      <c r="AI20" s="141"/>
      <c r="AJ20" s="141"/>
      <c r="AK20" s="141"/>
      <c r="AL20" s="141"/>
      <c r="AM20" s="239">
        <v>0</v>
      </c>
      <c r="AN20" s="228"/>
      <c r="AO20" s="229"/>
      <c r="AP20" s="229"/>
      <c r="AQ20" s="229"/>
      <c r="AR20" s="229"/>
      <c r="AS20" s="229"/>
      <c r="AT20" s="229"/>
      <c r="AU20" s="229"/>
      <c r="AV20" s="223">
        <v>0</v>
      </c>
      <c r="AW20" s="264">
        <v>0</v>
      </c>
      <c r="AX20" s="141">
        <v>0</v>
      </c>
      <c r="AY20" s="141"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0</v>
      </c>
      <c r="BE20" s="225">
        <v>0</v>
      </c>
      <c r="BF20" s="242">
        <v>0</v>
      </c>
    </row>
    <row r="21" spans="1:58" ht="17.25" customHeight="1" thickBot="1">
      <c r="A21" s="261" t="s">
        <v>654</v>
      </c>
      <c r="B21" s="234" t="s">
        <v>866</v>
      </c>
      <c r="C21" s="264"/>
      <c r="D21" s="141"/>
      <c r="E21" s="141"/>
      <c r="F21" s="141"/>
      <c r="G21" s="141"/>
      <c r="H21" s="141"/>
      <c r="I21" s="141"/>
      <c r="J21" s="141"/>
      <c r="K21" s="239">
        <v>0</v>
      </c>
      <c r="L21" s="228"/>
      <c r="M21" s="229"/>
      <c r="N21" s="229"/>
      <c r="O21" s="229"/>
      <c r="P21" s="229"/>
      <c r="Q21" s="229"/>
      <c r="R21" s="229"/>
      <c r="S21" s="229"/>
      <c r="T21" s="223">
        <v>0</v>
      </c>
      <c r="U21" s="228"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v>0</v>
      </c>
      <c r="AA21" s="229">
        <v>0</v>
      </c>
      <c r="AB21" s="229">
        <v>0</v>
      </c>
      <c r="AC21" s="225">
        <v>0</v>
      </c>
      <c r="AD21" s="242">
        <v>0</v>
      </c>
      <c r="AE21" s="264"/>
      <c r="AF21" s="141"/>
      <c r="AG21" s="141"/>
      <c r="AH21" s="141"/>
      <c r="AI21" s="141"/>
      <c r="AJ21" s="141"/>
      <c r="AK21" s="141"/>
      <c r="AL21" s="141"/>
      <c r="AM21" s="239">
        <v>0</v>
      </c>
      <c r="AN21" s="228"/>
      <c r="AO21" s="229"/>
      <c r="AP21" s="229"/>
      <c r="AQ21" s="229"/>
      <c r="AR21" s="229"/>
      <c r="AS21" s="229"/>
      <c r="AT21" s="229"/>
      <c r="AU21" s="229"/>
      <c r="AV21" s="223">
        <v>0</v>
      </c>
      <c r="AW21" s="264">
        <v>0</v>
      </c>
      <c r="AX21" s="141">
        <v>0</v>
      </c>
      <c r="AY21" s="141"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0</v>
      </c>
      <c r="BE21" s="225">
        <v>0</v>
      </c>
      <c r="BF21" s="242">
        <v>0</v>
      </c>
    </row>
    <row r="22" spans="1:58" ht="19.5" customHeight="1" thickBot="1">
      <c r="A22" s="834" t="s">
        <v>770</v>
      </c>
      <c r="B22" s="835"/>
      <c r="C22" s="134">
        <v>0</v>
      </c>
      <c r="D22" s="135">
        <v>0</v>
      </c>
      <c r="E22" s="135">
        <v>1022</v>
      </c>
      <c r="F22" s="135">
        <v>9816</v>
      </c>
      <c r="G22" s="135">
        <v>0</v>
      </c>
      <c r="H22" s="135">
        <v>0</v>
      </c>
      <c r="I22" s="135">
        <v>0</v>
      </c>
      <c r="J22" s="135">
        <v>1350398</v>
      </c>
      <c r="K22" s="135">
        <v>1361236</v>
      </c>
      <c r="L22" s="134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0</v>
      </c>
      <c r="S22" s="135">
        <v>8243</v>
      </c>
      <c r="T22" s="135">
        <v>8243</v>
      </c>
      <c r="U22" s="134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265348</v>
      </c>
      <c r="AC22" s="135">
        <v>265348</v>
      </c>
      <c r="AD22" s="136">
        <v>1634827</v>
      </c>
      <c r="AE22" s="134">
        <v>0</v>
      </c>
      <c r="AF22" s="135">
        <v>0</v>
      </c>
      <c r="AG22" s="135">
        <v>1022</v>
      </c>
      <c r="AH22" s="135">
        <v>9816</v>
      </c>
      <c r="AI22" s="135">
        <v>0</v>
      </c>
      <c r="AJ22" s="135">
        <v>0</v>
      </c>
      <c r="AK22" s="135">
        <v>0</v>
      </c>
      <c r="AL22" s="135">
        <v>1383990</v>
      </c>
      <c r="AM22" s="135">
        <v>1394828</v>
      </c>
      <c r="AN22" s="134">
        <v>0</v>
      </c>
      <c r="AO22" s="135">
        <v>0</v>
      </c>
      <c r="AP22" s="135">
        <v>0</v>
      </c>
      <c r="AQ22" s="135">
        <v>0</v>
      </c>
      <c r="AR22" s="135">
        <v>0</v>
      </c>
      <c r="AS22" s="135">
        <v>0</v>
      </c>
      <c r="AT22" s="135">
        <v>0</v>
      </c>
      <c r="AU22" s="135">
        <v>8243</v>
      </c>
      <c r="AV22" s="135">
        <v>8243</v>
      </c>
      <c r="AW22" s="134">
        <v>0</v>
      </c>
      <c r="AX22" s="135">
        <v>0</v>
      </c>
      <c r="AY22" s="135">
        <v>0</v>
      </c>
      <c r="AZ22" s="135">
        <v>0</v>
      </c>
      <c r="BA22" s="135">
        <v>0</v>
      </c>
      <c r="BB22" s="135">
        <v>0</v>
      </c>
      <c r="BC22" s="135">
        <v>0</v>
      </c>
      <c r="BD22" s="135">
        <v>265348</v>
      </c>
      <c r="BE22" s="135">
        <v>265348</v>
      </c>
      <c r="BF22" s="136">
        <v>1668419</v>
      </c>
    </row>
  </sheetData>
  <sheetProtection/>
  <mergeCells count="27">
    <mergeCell ref="A22:B22"/>
    <mergeCell ref="L6:T6"/>
    <mergeCell ref="T7:T9"/>
    <mergeCell ref="L9:S9"/>
    <mergeCell ref="A6:A9"/>
    <mergeCell ref="B6:B9"/>
    <mergeCell ref="C9:J9"/>
    <mergeCell ref="AN9:AU9"/>
    <mergeCell ref="AW9:BD9"/>
    <mergeCell ref="K7:K9"/>
    <mergeCell ref="C6:K6"/>
    <mergeCell ref="U6:AC6"/>
    <mergeCell ref="AC7:AC9"/>
    <mergeCell ref="U9:AB9"/>
    <mergeCell ref="AE6:AM6"/>
    <mergeCell ref="AE9:AL9"/>
    <mergeCell ref="AD6:AD9"/>
    <mergeCell ref="C1:AD1"/>
    <mergeCell ref="C2:AD2"/>
    <mergeCell ref="AE1:BF1"/>
    <mergeCell ref="AE2:BF2"/>
    <mergeCell ref="AN6:AV6"/>
    <mergeCell ref="AW6:BE6"/>
    <mergeCell ref="BF6:BF9"/>
    <mergeCell ref="AM7:AM9"/>
    <mergeCell ref="AV7:AV9"/>
    <mergeCell ref="BE7:BE9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65" r:id="rId1"/>
  <headerFooter alignWithMargins="0">
    <oddHeader>&amp;R&amp;"Times New Roman,Normál"&amp;10 5.a. számú melléklet</oddHeader>
    <oddFooter>&amp;L&amp;"Times New Roman,Normál"&amp;10&amp;F&amp;R&amp;"Times New Roman,Normál"&amp;10&amp;P</oddFooter>
  </headerFooter>
  <colBreaks count="1" manualBreakCount="1">
    <brk id="30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L25"/>
  <sheetViews>
    <sheetView zoomScalePageLayoutView="0" workbookViewId="0" topLeftCell="A1">
      <pane xSplit="2" ySplit="9" topLeftCell="BG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IV16384"/>
    </sheetView>
  </sheetViews>
  <sheetFormatPr defaultColWidth="9.140625" defaultRowHeight="12.75" customHeight="1"/>
  <cols>
    <col min="1" max="1" width="8.7109375" style="87" customWidth="1"/>
    <col min="2" max="2" width="35.7109375" style="87" customWidth="1"/>
    <col min="3" max="32" width="9.140625" style="87" customWidth="1"/>
    <col min="33" max="33" width="10.7109375" style="87" customWidth="1"/>
    <col min="34" max="63" width="9.140625" style="87" customWidth="1"/>
    <col min="64" max="64" width="10.7109375" style="87" customWidth="1"/>
    <col min="65" max="16384" width="9.140625" style="87" customWidth="1"/>
  </cols>
  <sheetData>
    <row r="1" spans="1:64" ht="15" customHeight="1">
      <c r="A1" s="736"/>
      <c r="B1" s="736"/>
      <c r="C1" s="822" t="s">
        <v>972</v>
      </c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2"/>
      <c r="U1" s="822"/>
      <c r="V1" s="822"/>
      <c r="W1" s="822"/>
      <c r="X1" s="822"/>
      <c r="Y1" s="822"/>
      <c r="Z1" s="822"/>
      <c r="AA1" s="822"/>
      <c r="AB1" s="822"/>
      <c r="AC1" s="822"/>
      <c r="AD1" s="822"/>
      <c r="AE1" s="822"/>
      <c r="AF1" s="822"/>
      <c r="AG1" s="822"/>
      <c r="AH1" s="822" t="s">
        <v>972</v>
      </c>
      <c r="AI1" s="822"/>
      <c r="AJ1" s="822"/>
      <c r="AK1" s="822"/>
      <c r="AL1" s="822"/>
      <c r="AM1" s="822"/>
      <c r="AN1" s="822"/>
      <c r="AO1" s="822"/>
      <c r="AP1" s="822"/>
      <c r="AQ1" s="822"/>
      <c r="AR1" s="822"/>
      <c r="AS1" s="822"/>
      <c r="AT1" s="822"/>
      <c r="AU1" s="822"/>
      <c r="AV1" s="822"/>
      <c r="AW1" s="822"/>
      <c r="AX1" s="822"/>
      <c r="AY1" s="822"/>
      <c r="AZ1" s="822"/>
      <c r="BA1" s="822"/>
      <c r="BB1" s="822"/>
      <c r="BC1" s="822"/>
      <c r="BD1" s="822"/>
      <c r="BE1" s="822"/>
      <c r="BF1" s="822"/>
      <c r="BG1" s="822"/>
      <c r="BH1" s="822"/>
      <c r="BI1" s="822"/>
      <c r="BJ1" s="822"/>
      <c r="BK1" s="822"/>
      <c r="BL1" s="822"/>
    </row>
    <row r="2" spans="1:64" ht="15" customHeight="1">
      <c r="A2" s="736"/>
      <c r="B2" s="736"/>
      <c r="C2" s="845" t="s">
        <v>775</v>
      </c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/>
      <c r="AF2" s="845"/>
      <c r="AG2" s="845"/>
      <c r="AH2" s="845" t="s">
        <v>775</v>
      </c>
      <c r="AI2" s="845"/>
      <c r="AJ2" s="845"/>
      <c r="AK2" s="845"/>
      <c r="AL2" s="845"/>
      <c r="AM2" s="845"/>
      <c r="AN2" s="845"/>
      <c r="AO2" s="845"/>
      <c r="AP2" s="845"/>
      <c r="AQ2" s="845"/>
      <c r="AR2" s="845"/>
      <c r="AS2" s="845"/>
      <c r="AT2" s="845"/>
      <c r="AU2" s="845"/>
      <c r="AV2" s="845"/>
      <c r="AW2" s="845"/>
      <c r="AX2" s="845"/>
      <c r="AY2" s="845"/>
      <c r="AZ2" s="845"/>
      <c r="BA2" s="845"/>
      <c r="BB2" s="845"/>
      <c r="BC2" s="845"/>
      <c r="BD2" s="845"/>
      <c r="BE2" s="845"/>
      <c r="BF2" s="845"/>
      <c r="BG2" s="845"/>
      <c r="BH2" s="845"/>
      <c r="BI2" s="845"/>
      <c r="BJ2" s="845"/>
      <c r="BK2" s="845"/>
      <c r="BL2" s="845"/>
    </row>
    <row r="3" spans="1:64" ht="1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33:64" ht="15" customHeight="1">
      <c r="AG4" s="220" t="s">
        <v>671</v>
      </c>
      <c r="BL4" s="220" t="s">
        <v>671</v>
      </c>
    </row>
    <row r="5" ht="9" customHeight="1" thickBot="1"/>
    <row r="6" spans="1:64" ht="18" customHeight="1">
      <c r="A6" s="836" t="s">
        <v>499</v>
      </c>
      <c r="B6" s="843" t="s">
        <v>753</v>
      </c>
      <c r="C6" s="846" t="s">
        <v>968</v>
      </c>
      <c r="D6" s="847"/>
      <c r="E6" s="847"/>
      <c r="F6" s="847"/>
      <c r="G6" s="847"/>
      <c r="H6" s="847"/>
      <c r="I6" s="847"/>
      <c r="J6" s="847"/>
      <c r="K6" s="847"/>
      <c r="L6" s="848"/>
      <c r="M6" s="846" t="s">
        <v>968</v>
      </c>
      <c r="N6" s="847"/>
      <c r="O6" s="847"/>
      <c r="P6" s="847"/>
      <c r="Q6" s="847"/>
      <c r="R6" s="847"/>
      <c r="S6" s="847"/>
      <c r="T6" s="847"/>
      <c r="U6" s="847"/>
      <c r="V6" s="848"/>
      <c r="W6" s="846" t="s">
        <v>968</v>
      </c>
      <c r="X6" s="847"/>
      <c r="Y6" s="847"/>
      <c r="Z6" s="847"/>
      <c r="AA6" s="847"/>
      <c r="AB6" s="847"/>
      <c r="AC6" s="847"/>
      <c r="AD6" s="847"/>
      <c r="AE6" s="847"/>
      <c r="AF6" s="848"/>
      <c r="AG6" s="823" t="s">
        <v>601</v>
      </c>
      <c r="AH6" s="846" t="s">
        <v>1123</v>
      </c>
      <c r="AI6" s="847"/>
      <c r="AJ6" s="847"/>
      <c r="AK6" s="847"/>
      <c r="AL6" s="847"/>
      <c r="AM6" s="847"/>
      <c r="AN6" s="847"/>
      <c r="AO6" s="847"/>
      <c r="AP6" s="847"/>
      <c r="AQ6" s="848"/>
      <c r="AR6" s="846" t="s">
        <v>1124</v>
      </c>
      <c r="AS6" s="847"/>
      <c r="AT6" s="847"/>
      <c r="AU6" s="847"/>
      <c r="AV6" s="847"/>
      <c r="AW6" s="847"/>
      <c r="AX6" s="847"/>
      <c r="AY6" s="847"/>
      <c r="AZ6" s="847"/>
      <c r="BA6" s="848"/>
      <c r="BB6" s="846" t="s">
        <v>1123</v>
      </c>
      <c r="BC6" s="847"/>
      <c r="BD6" s="847"/>
      <c r="BE6" s="847"/>
      <c r="BF6" s="847"/>
      <c r="BG6" s="847"/>
      <c r="BH6" s="847"/>
      <c r="BI6" s="847"/>
      <c r="BJ6" s="847"/>
      <c r="BK6" s="848"/>
      <c r="BL6" s="823" t="s">
        <v>601</v>
      </c>
    </row>
    <row r="7" spans="1:64" ht="27" customHeight="1">
      <c r="A7" s="837"/>
      <c r="B7" s="844"/>
      <c r="C7" s="215" t="s">
        <v>756</v>
      </c>
      <c r="D7" s="206" t="s">
        <v>761</v>
      </c>
      <c r="E7" s="206" t="s">
        <v>21</v>
      </c>
      <c r="F7" s="206" t="s">
        <v>762</v>
      </c>
      <c r="G7" s="581" t="s">
        <v>935</v>
      </c>
      <c r="H7" s="45" t="s">
        <v>763</v>
      </c>
      <c r="I7" s="45" t="s">
        <v>764</v>
      </c>
      <c r="J7" s="45" t="s">
        <v>933</v>
      </c>
      <c r="K7" s="262" t="s">
        <v>821</v>
      </c>
      <c r="L7" s="849" t="s">
        <v>614</v>
      </c>
      <c r="M7" s="215" t="s">
        <v>756</v>
      </c>
      <c r="N7" s="206" t="s">
        <v>761</v>
      </c>
      <c r="O7" s="206" t="s">
        <v>21</v>
      </c>
      <c r="P7" s="206" t="s">
        <v>762</v>
      </c>
      <c r="Q7" s="581" t="s">
        <v>935</v>
      </c>
      <c r="R7" s="45" t="s">
        <v>763</v>
      </c>
      <c r="S7" s="45" t="s">
        <v>764</v>
      </c>
      <c r="T7" s="45" t="s">
        <v>933</v>
      </c>
      <c r="U7" s="262" t="s">
        <v>821</v>
      </c>
      <c r="V7" s="849" t="s">
        <v>760</v>
      </c>
      <c r="W7" s="215" t="s">
        <v>756</v>
      </c>
      <c r="X7" s="206" t="s">
        <v>761</v>
      </c>
      <c r="Y7" s="206" t="s">
        <v>21</v>
      </c>
      <c r="Z7" s="206" t="s">
        <v>762</v>
      </c>
      <c r="AA7" s="581" t="s">
        <v>935</v>
      </c>
      <c r="AB7" s="45" t="s">
        <v>763</v>
      </c>
      <c r="AC7" s="45" t="s">
        <v>764</v>
      </c>
      <c r="AD7" s="45" t="s">
        <v>933</v>
      </c>
      <c r="AE7" s="262" t="s">
        <v>821</v>
      </c>
      <c r="AF7" s="828" t="s">
        <v>615</v>
      </c>
      <c r="AG7" s="824"/>
      <c r="AH7" s="215" t="s">
        <v>756</v>
      </c>
      <c r="AI7" s="206" t="s">
        <v>761</v>
      </c>
      <c r="AJ7" s="206" t="s">
        <v>21</v>
      </c>
      <c r="AK7" s="206" t="s">
        <v>762</v>
      </c>
      <c r="AL7" s="581" t="s">
        <v>935</v>
      </c>
      <c r="AM7" s="45" t="s">
        <v>763</v>
      </c>
      <c r="AN7" s="45" t="s">
        <v>764</v>
      </c>
      <c r="AO7" s="45" t="s">
        <v>933</v>
      </c>
      <c r="AP7" s="262" t="s">
        <v>821</v>
      </c>
      <c r="AQ7" s="849" t="s">
        <v>614</v>
      </c>
      <c r="AR7" s="215" t="s">
        <v>756</v>
      </c>
      <c r="AS7" s="206" t="s">
        <v>761</v>
      </c>
      <c r="AT7" s="206" t="s">
        <v>21</v>
      </c>
      <c r="AU7" s="206" t="s">
        <v>762</v>
      </c>
      <c r="AV7" s="581" t="s">
        <v>935</v>
      </c>
      <c r="AW7" s="45" t="s">
        <v>763</v>
      </c>
      <c r="AX7" s="45" t="s">
        <v>764</v>
      </c>
      <c r="AY7" s="45" t="s">
        <v>933</v>
      </c>
      <c r="AZ7" s="262" t="s">
        <v>821</v>
      </c>
      <c r="BA7" s="849" t="s">
        <v>760</v>
      </c>
      <c r="BB7" s="215" t="s">
        <v>756</v>
      </c>
      <c r="BC7" s="206" t="s">
        <v>761</v>
      </c>
      <c r="BD7" s="206" t="s">
        <v>21</v>
      </c>
      <c r="BE7" s="206" t="s">
        <v>762</v>
      </c>
      <c r="BF7" s="581" t="s">
        <v>935</v>
      </c>
      <c r="BG7" s="45" t="s">
        <v>763</v>
      </c>
      <c r="BH7" s="45" t="s">
        <v>764</v>
      </c>
      <c r="BI7" s="45" t="s">
        <v>933</v>
      </c>
      <c r="BJ7" s="262" t="s">
        <v>821</v>
      </c>
      <c r="BK7" s="849" t="s">
        <v>615</v>
      </c>
      <c r="BL7" s="824"/>
    </row>
    <row r="8" spans="1:64" s="238" customFormat="1" ht="15" customHeight="1">
      <c r="A8" s="837"/>
      <c r="B8" s="844"/>
      <c r="C8" s="215" t="s">
        <v>230</v>
      </c>
      <c r="D8" s="206" t="s">
        <v>239</v>
      </c>
      <c r="E8" s="206" t="s">
        <v>237</v>
      </c>
      <c r="F8" s="206" t="s">
        <v>250</v>
      </c>
      <c r="G8" s="206" t="s">
        <v>262</v>
      </c>
      <c r="H8" s="206" t="s">
        <v>270</v>
      </c>
      <c r="I8" s="206" t="s">
        <v>276</v>
      </c>
      <c r="J8" s="206" t="s">
        <v>284</v>
      </c>
      <c r="K8" s="270" t="s">
        <v>312</v>
      </c>
      <c r="L8" s="850"/>
      <c r="M8" s="215" t="s">
        <v>230</v>
      </c>
      <c r="N8" s="206" t="s">
        <v>239</v>
      </c>
      <c r="O8" s="206" t="s">
        <v>237</v>
      </c>
      <c r="P8" s="206" t="s">
        <v>250</v>
      </c>
      <c r="Q8" s="206" t="s">
        <v>262</v>
      </c>
      <c r="R8" s="206" t="s">
        <v>270</v>
      </c>
      <c r="S8" s="206" t="s">
        <v>276</v>
      </c>
      <c r="T8" s="206" t="s">
        <v>284</v>
      </c>
      <c r="U8" s="270" t="s">
        <v>312</v>
      </c>
      <c r="V8" s="850"/>
      <c r="W8" s="215" t="s">
        <v>230</v>
      </c>
      <c r="X8" s="206" t="s">
        <v>239</v>
      </c>
      <c r="Y8" s="206" t="s">
        <v>237</v>
      </c>
      <c r="Z8" s="206" t="s">
        <v>250</v>
      </c>
      <c r="AA8" s="206" t="s">
        <v>262</v>
      </c>
      <c r="AB8" s="206" t="s">
        <v>270</v>
      </c>
      <c r="AC8" s="206" t="s">
        <v>276</v>
      </c>
      <c r="AD8" s="206" t="s">
        <v>284</v>
      </c>
      <c r="AE8" s="270" t="s">
        <v>312</v>
      </c>
      <c r="AF8" s="829"/>
      <c r="AG8" s="824"/>
      <c r="AH8" s="215" t="s">
        <v>230</v>
      </c>
      <c r="AI8" s="206" t="s">
        <v>239</v>
      </c>
      <c r="AJ8" s="206" t="s">
        <v>237</v>
      </c>
      <c r="AK8" s="206" t="s">
        <v>250</v>
      </c>
      <c r="AL8" s="206" t="s">
        <v>262</v>
      </c>
      <c r="AM8" s="206" t="s">
        <v>270</v>
      </c>
      <c r="AN8" s="206" t="s">
        <v>276</v>
      </c>
      <c r="AO8" s="206" t="s">
        <v>284</v>
      </c>
      <c r="AP8" s="270" t="s">
        <v>312</v>
      </c>
      <c r="AQ8" s="850"/>
      <c r="AR8" s="215" t="s">
        <v>230</v>
      </c>
      <c r="AS8" s="206" t="s">
        <v>239</v>
      </c>
      <c r="AT8" s="206" t="s">
        <v>237</v>
      </c>
      <c r="AU8" s="206" t="s">
        <v>250</v>
      </c>
      <c r="AV8" s="206" t="s">
        <v>262</v>
      </c>
      <c r="AW8" s="206" t="s">
        <v>270</v>
      </c>
      <c r="AX8" s="206" t="s">
        <v>276</v>
      </c>
      <c r="AY8" s="206" t="s">
        <v>284</v>
      </c>
      <c r="AZ8" s="270" t="s">
        <v>312</v>
      </c>
      <c r="BA8" s="850"/>
      <c r="BB8" s="215" t="s">
        <v>230</v>
      </c>
      <c r="BC8" s="206" t="s">
        <v>239</v>
      </c>
      <c r="BD8" s="206" t="s">
        <v>237</v>
      </c>
      <c r="BE8" s="206" t="s">
        <v>250</v>
      </c>
      <c r="BF8" s="206" t="s">
        <v>262</v>
      </c>
      <c r="BG8" s="206" t="s">
        <v>270</v>
      </c>
      <c r="BH8" s="206" t="s">
        <v>276</v>
      </c>
      <c r="BI8" s="206" t="s">
        <v>284</v>
      </c>
      <c r="BJ8" s="270" t="s">
        <v>312</v>
      </c>
      <c r="BK8" s="850"/>
      <c r="BL8" s="824"/>
    </row>
    <row r="9" spans="1:64" ht="15" customHeight="1" thickBot="1">
      <c r="A9" s="857"/>
      <c r="B9" s="858"/>
      <c r="C9" s="852" t="s">
        <v>575</v>
      </c>
      <c r="D9" s="853"/>
      <c r="E9" s="853"/>
      <c r="F9" s="853"/>
      <c r="G9" s="853"/>
      <c r="H9" s="853"/>
      <c r="I9" s="853"/>
      <c r="J9" s="853"/>
      <c r="K9" s="854"/>
      <c r="L9" s="851"/>
      <c r="M9" s="852" t="s">
        <v>576</v>
      </c>
      <c r="N9" s="853"/>
      <c r="O9" s="853"/>
      <c r="P9" s="853"/>
      <c r="Q9" s="853"/>
      <c r="R9" s="853"/>
      <c r="S9" s="853"/>
      <c r="T9" s="853"/>
      <c r="U9" s="854"/>
      <c r="V9" s="851"/>
      <c r="W9" s="852" t="s">
        <v>771</v>
      </c>
      <c r="X9" s="853"/>
      <c r="Y9" s="853"/>
      <c r="Z9" s="853"/>
      <c r="AA9" s="853"/>
      <c r="AB9" s="853"/>
      <c r="AC9" s="853"/>
      <c r="AD9" s="853"/>
      <c r="AE9" s="855"/>
      <c r="AF9" s="830"/>
      <c r="AG9" s="825"/>
      <c r="AH9" s="852" t="s">
        <v>575</v>
      </c>
      <c r="AI9" s="853"/>
      <c r="AJ9" s="853"/>
      <c r="AK9" s="853"/>
      <c r="AL9" s="853"/>
      <c r="AM9" s="853"/>
      <c r="AN9" s="853"/>
      <c r="AO9" s="853"/>
      <c r="AP9" s="854"/>
      <c r="AQ9" s="851"/>
      <c r="AR9" s="852" t="s">
        <v>576</v>
      </c>
      <c r="AS9" s="853"/>
      <c r="AT9" s="853"/>
      <c r="AU9" s="853"/>
      <c r="AV9" s="853"/>
      <c r="AW9" s="853"/>
      <c r="AX9" s="853"/>
      <c r="AY9" s="853"/>
      <c r="AZ9" s="854"/>
      <c r="BA9" s="851"/>
      <c r="BB9" s="852" t="s">
        <v>771</v>
      </c>
      <c r="BC9" s="853"/>
      <c r="BD9" s="853"/>
      <c r="BE9" s="853"/>
      <c r="BF9" s="853"/>
      <c r="BG9" s="853"/>
      <c r="BH9" s="853"/>
      <c r="BI9" s="853"/>
      <c r="BJ9" s="853"/>
      <c r="BK9" s="851"/>
      <c r="BL9" s="825"/>
    </row>
    <row r="10" spans="1:64" ht="17.25" customHeight="1">
      <c r="A10" s="261" t="s">
        <v>617</v>
      </c>
      <c r="B10" s="235" t="s">
        <v>777</v>
      </c>
      <c r="C10" s="264">
        <v>497166</v>
      </c>
      <c r="D10" s="141">
        <v>127430</v>
      </c>
      <c r="E10" s="141">
        <v>320023</v>
      </c>
      <c r="F10" s="141">
        <v>0</v>
      </c>
      <c r="G10" s="141">
        <v>0</v>
      </c>
      <c r="H10" s="141">
        <v>68206</v>
      </c>
      <c r="I10" s="141">
        <v>28829</v>
      </c>
      <c r="J10" s="141">
        <v>0</v>
      </c>
      <c r="K10" s="141">
        <v>0</v>
      </c>
      <c r="L10" s="239">
        <v>1041654</v>
      </c>
      <c r="M10" s="228">
        <v>5630</v>
      </c>
      <c r="N10" s="229">
        <v>2005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29">
        <v>0</v>
      </c>
      <c r="V10" s="223">
        <v>7635</v>
      </c>
      <c r="W10" s="228">
        <v>121053</v>
      </c>
      <c r="X10" s="229">
        <v>30948</v>
      </c>
      <c r="Y10" s="229">
        <v>38697</v>
      </c>
      <c r="Z10" s="229">
        <v>0</v>
      </c>
      <c r="AA10" s="229">
        <v>0</v>
      </c>
      <c r="AB10" s="229">
        <v>0</v>
      </c>
      <c r="AC10" s="229">
        <v>0</v>
      </c>
      <c r="AD10" s="229">
        <v>0</v>
      </c>
      <c r="AE10" s="229">
        <v>0</v>
      </c>
      <c r="AF10" s="225">
        <v>190698</v>
      </c>
      <c r="AG10" s="241">
        <v>1239987</v>
      </c>
      <c r="AH10" s="228">
        <v>482598</v>
      </c>
      <c r="AI10" s="229">
        <v>125018</v>
      </c>
      <c r="AJ10" s="229">
        <v>345823</v>
      </c>
      <c r="AK10" s="229">
        <v>25</v>
      </c>
      <c r="AL10" s="229">
        <v>0</v>
      </c>
      <c r="AM10" s="229">
        <v>69832</v>
      </c>
      <c r="AN10" s="229">
        <v>25669</v>
      </c>
      <c r="AO10" s="229">
        <v>0</v>
      </c>
      <c r="AP10" s="229">
        <v>0</v>
      </c>
      <c r="AQ10" s="239">
        <v>1048965</v>
      </c>
      <c r="AR10" s="228">
        <v>5320</v>
      </c>
      <c r="AS10" s="229">
        <v>1672</v>
      </c>
      <c r="AT10" s="229">
        <v>675</v>
      </c>
      <c r="AU10" s="229">
        <v>0</v>
      </c>
      <c r="AV10" s="229">
        <v>0</v>
      </c>
      <c r="AW10" s="229">
        <v>0</v>
      </c>
      <c r="AX10" s="229">
        <v>0</v>
      </c>
      <c r="AY10" s="229">
        <v>0</v>
      </c>
      <c r="AZ10" s="229">
        <v>0</v>
      </c>
      <c r="BA10" s="223">
        <v>7667</v>
      </c>
      <c r="BB10" s="228">
        <v>124653</v>
      </c>
      <c r="BC10" s="229">
        <v>31920</v>
      </c>
      <c r="BD10" s="229">
        <v>38697</v>
      </c>
      <c r="BE10" s="229">
        <v>0</v>
      </c>
      <c r="BF10" s="229">
        <v>0</v>
      </c>
      <c r="BG10" s="229">
        <v>0</v>
      </c>
      <c r="BH10" s="229">
        <v>0</v>
      </c>
      <c r="BI10" s="229">
        <v>0</v>
      </c>
      <c r="BJ10" s="229">
        <v>0</v>
      </c>
      <c r="BK10" s="225">
        <v>195270</v>
      </c>
      <c r="BL10" s="241">
        <v>1251902</v>
      </c>
    </row>
    <row r="11" spans="1:64" ht="17.25" customHeight="1">
      <c r="A11" s="261" t="s">
        <v>776</v>
      </c>
      <c r="B11" s="234" t="s">
        <v>862</v>
      </c>
      <c r="C11" s="228">
        <v>126318</v>
      </c>
      <c r="D11" s="229">
        <v>32696</v>
      </c>
      <c r="E11" s="229">
        <v>32417</v>
      </c>
      <c r="F11" s="229">
        <v>0</v>
      </c>
      <c r="G11" s="229">
        <v>0</v>
      </c>
      <c r="H11" s="229">
        <v>13837</v>
      </c>
      <c r="I11" s="229">
        <v>0</v>
      </c>
      <c r="J11" s="229">
        <v>0</v>
      </c>
      <c r="K11" s="229">
        <v>0</v>
      </c>
      <c r="L11" s="239">
        <v>205268</v>
      </c>
      <c r="M11" s="228"/>
      <c r="N11" s="229"/>
      <c r="O11" s="229"/>
      <c r="P11" s="229"/>
      <c r="Q11" s="229"/>
      <c r="R11" s="229"/>
      <c r="S11" s="229"/>
      <c r="T11" s="229"/>
      <c r="U11" s="229"/>
      <c r="V11" s="223">
        <v>0</v>
      </c>
      <c r="W11" s="228"/>
      <c r="X11" s="229"/>
      <c r="Y11" s="229"/>
      <c r="Z11" s="229"/>
      <c r="AA11" s="229"/>
      <c r="AB11" s="229"/>
      <c r="AC11" s="229"/>
      <c r="AD11" s="229"/>
      <c r="AE11" s="229"/>
      <c r="AF11" s="225">
        <v>0</v>
      </c>
      <c r="AG11" s="242">
        <v>205268</v>
      </c>
      <c r="AH11" s="228">
        <v>140690</v>
      </c>
      <c r="AI11" s="229">
        <v>35567</v>
      </c>
      <c r="AJ11" s="229">
        <v>36909</v>
      </c>
      <c r="AK11" s="229">
        <v>0</v>
      </c>
      <c r="AL11" s="229">
        <v>0</v>
      </c>
      <c r="AM11" s="229">
        <v>11252</v>
      </c>
      <c r="AN11" s="229">
        <v>0</v>
      </c>
      <c r="AO11" s="229">
        <v>0</v>
      </c>
      <c r="AP11" s="229">
        <v>0</v>
      </c>
      <c r="AQ11" s="239">
        <v>224418</v>
      </c>
      <c r="AR11" s="228"/>
      <c r="AS11" s="229"/>
      <c r="AT11" s="229"/>
      <c r="AU11" s="229"/>
      <c r="AV11" s="229"/>
      <c r="AW11" s="229"/>
      <c r="AX11" s="229"/>
      <c r="AY11" s="229"/>
      <c r="AZ11" s="229"/>
      <c r="BA11" s="223">
        <v>0</v>
      </c>
      <c r="BB11" s="228"/>
      <c r="BC11" s="229"/>
      <c r="BD11" s="229"/>
      <c r="BE11" s="229"/>
      <c r="BF11" s="229"/>
      <c r="BG11" s="229"/>
      <c r="BH11" s="229"/>
      <c r="BI11" s="229"/>
      <c r="BJ11" s="229"/>
      <c r="BK11" s="225">
        <v>0</v>
      </c>
      <c r="BL11" s="242">
        <v>224418</v>
      </c>
    </row>
    <row r="12" spans="1:64" ht="17.25" customHeight="1">
      <c r="A12" s="263" t="s">
        <v>618</v>
      </c>
      <c r="B12" s="235" t="s">
        <v>884</v>
      </c>
      <c r="C12" s="228"/>
      <c r="D12" s="229"/>
      <c r="E12" s="229"/>
      <c r="F12" s="229"/>
      <c r="G12" s="229"/>
      <c r="H12" s="229"/>
      <c r="I12" s="229"/>
      <c r="J12" s="229"/>
      <c r="K12" s="229"/>
      <c r="L12" s="239">
        <v>0</v>
      </c>
      <c r="M12" s="228">
        <v>120</v>
      </c>
      <c r="N12" s="229">
        <v>32</v>
      </c>
      <c r="O12" s="229">
        <v>0</v>
      </c>
      <c r="P12" s="229">
        <v>0</v>
      </c>
      <c r="Q12" s="229">
        <v>0</v>
      </c>
      <c r="R12" s="229">
        <v>0</v>
      </c>
      <c r="S12" s="229">
        <v>0</v>
      </c>
      <c r="T12" s="229">
        <v>0</v>
      </c>
      <c r="U12" s="229">
        <v>0</v>
      </c>
      <c r="V12" s="223">
        <v>152</v>
      </c>
      <c r="W12" s="228"/>
      <c r="X12" s="229"/>
      <c r="Y12" s="229"/>
      <c r="Z12" s="229"/>
      <c r="AA12" s="229"/>
      <c r="AB12" s="229"/>
      <c r="AC12" s="229"/>
      <c r="AD12" s="229"/>
      <c r="AE12" s="229"/>
      <c r="AF12" s="225">
        <v>0</v>
      </c>
      <c r="AG12" s="242">
        <v>152</v>
      </c>
      <c r="AH12" s="228"/>
      <c r="AI12" s="229"/>
      <c r="AJ12" s="229"/>
      <c r="AK12" s="229"/>
      <c r="AL12" s="229"/>
      <c r="AM12" s="229"/>
      <c r="AN12" s="229"/>
      <c r="AO12" s="229"/>
      <c r="AP12" s="229"/>
      <c r="AQ12" s="239">
        <v>0</v>
      </c>
      <c r="AR12" s="228">
        <v>120</v>
      </c>
      <c r="AS12" s="229">
        <v>32</v>
      </c>
      <c r="AT12" s="229">
        <v>0</v>
      </c>
      <c r="AU12" s="229">
        <v>0</v>
      </c>
      <c r="AV12" s="229">
        <v>0</v>
      </c>
      <c r="AW12" s="229">
        <v>0</v>
      </c>
      <c r="AX12" s="229">
        <v>0</v>
      </c>
      <c r="AY12" s="229">
        <v>0</v>
      </c>
      <c r="AZ12" s="229">
        <v>0</v>
      </c>
      <c r="BA12" s="223">
        <v>152</v>
      </c>
      <c r="BB12" s="228"/>
      <c r="BC12" s="229"/>
      <c r="BD12" s="229"/>
      <c r="BE12" s="229"/>
      <c r="BF12" s="229"/>
      <c r="BG12" s="229"/>
      <c r="BH12" s="229"/>
      <c r="BI12" s="229"/>
      <c r="BJ12" s="229"/>
      <c r="BK12" s="225">
        <v>0</v>
      </c>
      <c r="BL12" s="242">
        <v>152</v>
      </c>
    </row>
    <row r="13" spans="1:64" ht="17.25" customHeight="1">
      <c r="A13" s="261" t="s">
        <v>619</v>
      </c>
      <c r="B13" s="234" t="s">
        <v>863</v>
      </c>
      <c r="C13" s="228">
        <v>16295</v>
      </c>
      <c r="D13" s="229">
        <v>4141</v>
      </c>
      <c r="E13" s="229">
        <v>5627</v>
      </c>
      <c r="F13" s="229">
        <v>0</v>
      </c>
      <c r="G13" s="229">
        <v>0</v>
      </c>
      <c r="H13" s="229">
        <v>0</v>
      </c>
      <c r="I13" s="229">
        <v>0</v>
      </c>
      <c r="J13" s="229">
        <v>0</v>
      </c>
      <c r="K13" s="229">
        <v>0</v>
      </c>
      <c r="L13" s="239">
        <v>26063</v>
      </c>
      <c r="M13" s="228"/>
      <c r="N13" s="229"/>
      <c r="O13" s="229"/>
      <c r="P13" s="229"/>
      <c r="Q13" s="229"/>
      <c r="R13" s="229"/>
      <c r="S13" s="229"/>
      <c r="T13" s="229"/>
      <c r="U13" s="229"/>
      <c r="V13" s="223">
        <v>0</v>
      </c>
      <c r="W13" s="228"/>
      <c r="X13" s="229"/>
      <c r="Y13" s="229"/>
      <c r="Z13" s="229"/>
      <c r="AA13" s="229"/>
      <c r="AB13" s="229"/>
      <c r="AC13" s="229"/>
      <c r="AD13" s="229"/>
      <c r="AE13" s="229"/>
      <c r="AF13" s="225">
        <v>0</v>
      </c>
      <c r="AG13" s="242">
        <v>26063</v>
      </c>
      <c r="AH13" s="228">
        <v>16295</v>
      </c>
      <c r="AI13" s="229">
        <v>4141</v>
      </c>
      <c r="AJ13" s="229">
        <v>5627</v>
      </c>
      <c r="AK13" s="229">
        <v>0</v>
      </c>
      <c r="AL13" s="229">
        <v>0</v>
      </c>
      <c r="AM13" s="229">
        <v>0</v>
      </c>
      <c r="AN13" s="229">
        <v>0</v>
      </c>
      <c r="AO13" s="229">
        <v>0</v>
      </c>
      <c r="AP13" s="229">
        <v>0</v>
      </c>
      <c r="AQ13" s="239">
        <v>26063</v>
      </c>
      <c r="AR13" s="228"/>
      <c r="AS13" s="229"/>
      <c r="AT13" s="229"/>
      <c r="AU13" s="229"/>
      <c r="AV13" s="229"/>
      <c r="AW13" s="229"/>
      <c r="AX13" s="229"/>
      <c r="AY13" s="229"/>
      <c r="AZ13" s="229"/>
      <c r="BA13" s="223">
        <v>0</v>
      </c>
      <c r="BB13" s="228"/>
      <c r="BC13" s="229"/>
      <c r="BD13" s="229"/>
      <c r="BE13" s="229"/>
      <c r="BF13" s="229"/>
      <c r="BG13" s="229"/>
      <c r="BH13" s="229"/>
      <c r="BI13" s="229"/>
      <c r="BJ13" s="229"/>
      <c r="BK13" s="225">
        <v>0</v>
      </c>
      <c r="BL13" s="242">
        <v>26063</v>
      </c>
    </row>
    <row r="14" spans="1:64" ht="17.25" customHeight="1">
      <c r="A14" s="261" t="s">
        <v>621</v>
      </c>
      <c r="B14" s="234" t="s">
        <v>864</v>
      </c>
      <c r="C14" s="228">
        <v>0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239">
        <v>0</v>
      </c>
      <c r="M14" s="228"/>
      <c r="N14" s="229"/>
      <c r="O14" s="229"/>
      <c r="P14" s="229"/>
      <c r="Q14" s="229"/>
      <c r="R14" s="229"/>
      <c r="S14" s="229"/>
      <c r="T14" s="229"/>
      <c r="U14" s="229"/>
      <c r="V14" s="223">
        <v>0</v>
      </c>
      <c r="W14" s="228"/>
      <c r="X14" s="229"/>
      <c r="Y14" s="229"/>
      <c r="Z14" s="229"/>
      <c r="AA14" s="229"/>
      <c r="AB14" s="229"/>
      <c r="AC14" s="229"/>
      <c r="AD14" s="229"/>
      <c r="AE14" s="229"/>
      <c r="AF14" s="225">
        <v>0</v>
      </c>
      <c r="AG14" s="242">
        <v>0</v>
      </c>
      <c r="AH14" s="228">
        <v>0</v>
      </c>
      <c r="AI14" s="229">
        <v>0</v>
      </c>
      <c r="AJ14" s="229">
        <v>12</v>
      </c>
      <c r="AK14" s="229">
        <v>0</v>
      </c>
      <c r="AL14" s="229">
        <v>0</v>
      </c>
      <c r="AM14" s="229">
        <v>0</v>
      </c>
      <c r="AN14" s="229">
        <v>0</v>
      </c>
      <c r="AO14" s="229">
        <v>0</v>
      </c>
      <c r="AP14" s="229">
        <v>0</v>
      </c>
      <c r="AQ14" s="239">
        <v>12</v>
      </c>
      <c r="AR14" s="228"/>
      <c r="AS14" s="229"/>
      <c r="AT14" s="229"/>
      <c r="AU14" s="229"/>
      <c r="AV14" s="229"/>
      <c r="AW14" s="229"/>
      <c r="AX14" s="229"/>
      <c r="AY14" s="229"/>
      <c r="AZ14" s="229"/>
      <c r="BA14" s="223">
        <v>0</v>
      </c>
      <c r="BB14" s="228"/>
      <c r="BC14" s="229"/>
      <c r="BD14" s="229"/>
      <c r="BE14" s="229"/>
      <c r="BF14" s="229"/>
      <c r="BG14" s="229"/>
      <c r="BH14" s="229"/>
      <c r="BI14" s="229"/>
      <c r="BJ14" s="229"/>
      <c r="BK14" s="225">
        <v>0</v>
      </c>
      <c r="BL14" s="242">
        <v>12</v>
      </c>
    </row>
    <row r="15" spans="1:64" ht="17.25" customHeight="1">
      <c r="A15" s="263" t="s">
        <v>624</v>
      </c>
      <c r="B15" s="234" t="s">
        <v>782</v>
      </c>
      <c r="C15" s="228">
        <v>0</v>
      </c>
      <c r="D15" s="229">
        <v>0</v>
      </c>
      <c r="E15" s="229">
        <v>0</v>
      </c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0</v>
      </c>
      <c r="L15" s="239">
        <v>0</v>
      </c>
      <c r="M15" s="228">
        <v>0</v>
      </c>
      <c r="N15" s="229">
        <v>0</v>
      </c>
      <c r="O15" s="229">
        <v>0</v>
      </c>
      <c r="P15" s="229">
        <v>0</v>
      </c>
      <c r="Q15" s="229">
        <v>0</v>
      </c>
      <c r="R15" s="229">
        <v>0</v>
      </c>
      <c r="S15" s="229">
        <v>0</v>
      </c>
      <c r="T15" s="229">
        <v>0</v>
      </c>
      <c r="U15" s="229">
        <v>0</v>
      </c>
      <c r="V15" s="223">
        <v>0</v>
      </c>
      <c r="W15" s="228">
        <v>0</v>
      </c>
      <c r="X15" s="229">
        <v>0</v>
      </c>
      <c r="Y15" s="229">
        <v>0</v>
      </c>
      <c r="Z15" s="229">
        <v>0</v>
      </c>
      <c r="AA15" s="229">
        <v>0</v>
      </c>
      <c r="AB15" s="229">
        <v>0</v>
      </c>
      <c r="AC15" s="229">
        <v>0</v>
      </c>
      <c r="AD15" s="229">
        <v>0</v>
      </c>
      <c r="AE15" s="229">
        <v>0</v>
      </c>
      <c r="AF15" s="225">
        <v>0</v>
      </c>
      <c r="AG15" s="242">
        <v>0</v>
      </c>
      <c r="AH15" s="228">
        <v>0</v>
      </c>
      <c r="AI15" s="229">
        <v>0</v>
      </c>
      <c r="AJ15" s="229">
        <v>0</v>
      </c>
      <c r="AK15" s="229">
        <v>0</v>
      </c>
      <c r="AL15" s="229">
        <v>0</v>
      </c>
      <c r="AM15" s="229">
        <v>0</v>
      </c>
      <c r="AN15" s="229">
        <v>0</v>
      </c>
      <c r="AO15" s="229">
        <v>0</v>
      </c>
      <c r="AP15" s="229">
        <v>0</v>
      </c>
      <c r="AQ15" s="239">
        <v>0</v>
      </c>
      <c r="AR15" s="228">
        <v>0</v>
      </c>
      <c r="AS15" s="229">
        <v>0</v>
      </c>
      <c r="AT15" s="229">
        <v>0</v>
      </c>
      <c r="AU15" s="229">
        <v>0</v>
      </c>
      <c r="AV15" s="229">
        <v>0</v>
      </c>
      <c r="AW15" s="229">
        <v>0</v>
      </c>
      <c r="AX15" s="229">
        <v>0</v>
      </c>
      <c r="AY15" s="229">
        <v>0</v>
      </c>
      <c r="AZ15" s="229">
        <v>0</v>
      </c>
      <c r="BA15" s="223">
        <v>0</v>
      </c>
      <c r="BB15" s="228">
        <v>0</v>
      </c>
      <c r="BC15" s="229">
        <v>0</v>
      </c>
      <c r="BD15" s="229">
        <v>0</v>
      </c>
      <c r="BE15" s="229">
        <v>0</v>
      </c>
      <c r="BF15" s="229">
        <v>0</v>
      </c>
      <c r="BG15" s="229">
        <v>0</v>
      </c>
      <c r="BH15" s="229">
        <v>0</v>
      </c>
      <c r="BI15" s="229">
        <v>0</v>
      </c>
      <c r="BJ15" s="229">
        <v>0</v>
      </c>
      <c r="BK15" s="225">
        <v>0</v>
      </c>
      <c r="BL15" s="242">
        <v>0</v>
      </c>
    </row>
    <row r="16" spans="1:64" ht="17.25" customHeight="1">
      <c r="A16" s="261" t="s">
        <v>626</v>
      </c>
      <c r="B16" s="234" t="s">
        <v>784</v>
      </c>
      <c r="C16" s="228">
        <v>51214</v>
      </c>
      <c r="D16" s="229">
        <v>12638</v>
      </c>
      <c r="E16" s="229">
        <v>22201</v>
      </c>
      <c r="F16" s="229">
        <v>0</v>
      </c>
      <c r="G16" s="229">
        <v>0</v>
      </c>
      <c r="H16" s="229">
        <v>984</v>
      </c>
      <c r="I16" s="229">
        <v>0</v>
      </c>
      <c r="J16" s="229">
        <v>0</v>
      </c>
      <c r="K16" s="229">
        <v>0</v>
      </c>
      <c r="L16" s="239">
        <v>87037</v>
      </c>
      <c r="M16" s="228"/>
      <c r="N16" s="229"/>
      <c r="O16" s="229"/>
      <c r="P16" s="229"/>
      <c r="Q16" s="229"/>
      <c r="R16" s="229"/>
      <c r="S16" s="229"/>
      <c r="T16" s="229"/>
      <c r="U16" s="229"/>
      <c r="V16" s="223">
        <v>0</v>
      </c>
      <c r="W16" s="228"/>
      <c r="X16" s="229"/>
      <c r="Y16" s="229"/>
      <c r="Z16" s="229"/>
      <c r="AA16" s="229"/>
      <c r="AB16" s="229"/>
      <c r="AC16" s="229"/>
      <c r="AD16" s="229"/>
      <c r="AE16" s="229"/>
      <c r="AF16" s="225">
        <v>0</v>
      </c>
      <c r="AG16" s="242">
        <v>87037</v>
      </c>
      <c r="AH16" s="228">
        <v>53214</v>
      </c>
      <c r="AI16" s="229">
        <v>13178</v>
      </c>
      <c r="AJ16" s="229">
        <v>22201</v>
      </c>
      <c r="AK16" s="229">
        <v>0</v>
      </c>
      <c r="AL16" s="229">
        <v>0</v>
      </c>
      <c r="AM16" s="229">
        <v>984</v>
      </c>
      <c r="AN16" s="229">
        <v>0</v>
      </c>
      <c r="AO16" s="229">
        <v>0</v>
      </c>
      <c r="AP16" s="229">
        <v>0</v>
      </c>
      <c r="AQ16" s="239">
        <v>89577</v>
      </c>
      <c r="AR16" s="228"/>
      <c r="AS16" s="229"/>
      <c r="AT16" s="229"/>
      <c r="AU16" s="229"/>
      <c r="AV16" s="229"/>
      <c r="AW16" s="229"/>
      <c r="AX16" s="229"/>
      <c r="AY16" s="229"/>
      <c r="AZ16" s="229"/>
      <c r="BA16" s="223">
        <v>0</v>
      </c>
      <c r="BB16" s="228"/>
      <c r="BC16" s="229"/>
      <c r="BD16" s="229"/>
      <c r="BE16" s="229"/>
      <c r="BF16" s="229"/>
      <c r="BG16" s="229"/>
      <c r="BH16" s="229"/>
      <c r="BI16" s="229"/>
      <c r="BJ16" s="229"/>
      <c r="BK16" s="225">
        <v>0</v>
      </c>
      <c r="BL16" s="242">
        <v>89577</v>
      </c>
    </row>
    <row r="17" spans="1:64" ht="17.25" customHeight="1">
      <c r="A17" s="263" t="s">
        <v>875</v>
      </c>
      <c r="B17" s="235" t="s">
        <v>880</v>
      </c>
      <c r="C17" s="228">
        <v>0</v>
      </c>
      <c r="D17" s="229">
        <v>0</v>
      </c>
      <c r="E17" s="229">
        <v>0</v>
      </c>
      <c r="F17" s="229">
        <v>0</v>
      </c>
      <c r="G17" s="229">
        <v>0</v>
      </c>
      <c r="H17" s="229">
        <v>0</v>
      </c>
      <c r="I17" s="229">
        <v>0</v>
      </c>
      <c r="J17" s="229">
        <v>0</v>
      </c>
      <c r="K17" s="229">
        <v>0</v>
      </c>
      <c r="L17" s="239">
        <v>0</v>
      </c>
      <c r="M17" s="228"/>
      <c r="N17" s="229"/>
      <c r="O17" s="229"/>
      <c r="P17" s="229"/>
      <c r="Q17" s="229"/>
      <c r="R17" s="229"/>
      <c r="S17" s="229"/>
      <c r="T17" s="229"/>
      <c r="U17" s="229"/>
      <c r="V17" s="223">
        <v>0</v>
      </c>
      <c r="W17" s="228"/>
      <c r="X17" s="229"/>
      <c r="Y17" s="229"/>
      <c r="Z17" s="229"/>
      <c r="AA17" s="229"/>
      <c r="AB17" s="229"/>
      <c r="AC17" s="229"/>
      <c r="AD17" s="229"/>
      <c r="AE17" s="229"/>
      <c r="AF17" s="225">
        <v>0</v>
      </c>
      <c r="AG17" s="242">
        <v>0</v>
      </c>
      <c r="AH17" s="228">
        <v>0</v>
      </c>
      <c r="AI17" s="229">
        <v>0</v>
      </c>
      <c r="AJ17" s="229">
        <v>0</v>
      </c>
      <c r="AK17" s="229">
        <v>0</v>
      </c>
      <c r="AL17" s="229">
        <v>0</v>
      </c>
      <c r="AM17" s="229">
        <v>0</v>
      </c>
      <c r="AN17" s="229">
        <v>0</v>
      </c>
      <c r="AO17" s="229">
        <v>0</v>
      </c>
      <c r="AP17" s="229">
        <v>0</v>
      </c>
      <c r="AQ17" s="239">
        <v>0</v>
      </c>
      <c r="AR17" s="228"/>
      <c r="AS17" s="229"/>
      <c r="AT17" s="229"/>
      <c r="AU17" s="229"/>
      <c r="AV17" s="229"/>
      <c r="AW17" s="229"/>
      <c r="AX17" s="229"/>
      <c r="AY17" s="229"/>
      <c r="AZ17" s="229"/>
      <c r="BA17" s="223">
        <v>0</v>
      </c>
      <c r="BB17" s="228"/>
      <c r="BC17" s="229"/>
      <c r="BD17" s="229"/>
      <c r="BE17" s="229"/>
      <c r="BF17" s="229"/>
      <c r="BG17" s="229"/>
      <c r="BH17" s="229"/>
      <c r="BI17" s="229"/>
      <c r="BJ17" s="229"/>
      <c r="BK17" s="225">
        <v>0</v>
      </c>
      <c r="BL17" s="242">
        <v>0</v>
      </c>
    </row>
    <row r="18" spans="1:64" ht="17.25" customHeight="1">
      <c r="A18" s="263" t="s">
        <v>877</v>
      </c>
      <c r="B18" s="235" t="s">
        <v>794</v>
      </c>
      <c r="C18" s="228"/>
      <c r="D18" s="229"/>
      <c r="E18" s="229"/>
      <c r="F18" s="229"/>
      <c r="G18" s="229"/>
      <c r="H18" s="229"/>
      <c r="I18" s="229"/>
      <c r="J18" s="229"/>
      <c r="K18" s="229"/>
      <c r="L18" s="239">
        <v>0</v>
      </c>
      <c r="M18" s="228">
        <v>359</v>
      </c>
      <c r="N18" s="229">
        <v>97</v>
      </c>
      <c r="O18" s="229">
        <v>0</v>
      </c>
      <c r="P18" s="229">
        <v>0</v>
      </c>
      <c r="Q18" s="229">
        <v>0</v>
      </c>
      <c r="R18" s="229">
        <v>0</v>
      </c>
      <c r="S18" s="229">
        <v>0</v>
      </c>
      <c r="T18" s="229">
        <v>0</v>
      </c>
      <c r="U18" s="229">
        <v>0</v>
      </c>
      <c r="V18" s="223">
        <v>456</v>
      </c>
      <c r="W18" s="228"/>
      <c r="X18" s="229"/>
      <c r="Y18" s="229"/>
      <c r="Z18" s="229"/>
      <c r="AA18" s="229"/>
      <c r="AB18" s="229"/>
      <c r="AC18" s="229"/>
      <c r="AD18" s="229"/>
      <c r="AE18" s="229"/>
      <c r="AF18" s="225">
        <v>0</v>
      </c>
      <c r="AG18" s="242">
        <v>456</v>
      </c>
      <c r="AH18" s="228"/>
      <c r="AI18" s="229"/>
      <c r="AJ18" s="229"/>
      <c r="AK18" s="229"/>
      <c r="AL18" s="229"/>
      <c r="AM18" s="229"/>
      <c r="AN18" s="229"/>
      <c r="AO18" s="229"/>
      <c r="AP18" s="229"/>
      <c r="AQ18" s="239">
        <v>0</v>
      </c>
      <c r="AR18" s="228">
        <v>359</v>
      </c>
      <c r="AS18" s="229">
        <v>97</v>
      </c>
      <c r="AT18" s="229">
        <v>0</v>
      </c>
      <c r="AU18" s="229">
        <v>0</v>
      </c>
      <c r="AV18" s="229">
        <v>0</v>
      </c>
      <c r="AW18" s="229">
        <v>0</v>
      </c>
      <c r="AX18" s="229">
        <v>0</v>
      </c>
      <c r="AY18" s="229">
        <v>0</v>
      </c>
      <c r="AZ18" s="229">
        <v>0</v>
      </c>
      <c r="BA18" s="223">
        <v>456</v>
      </c>
      <c r="BB18" s="228"/>
      <c r="BC18" s="229"/>
      <c r="BD18" s="229"/>
      <c r="BE18" s="229"/>
      <c r="BF18" s="229"/>
      <c r="BG18" s="229"/>
      <c r="BH18" s="229"/>
      <c r="BI18" s="229"/>
      <c r="BJ18" s="229"/>
      <c r="BK18" s="225">
        <v>0</v>
      </c>
      <c r="BL18" s="242">
        <v>456</v>
      </c>
    </row>
    <row r="19" spans="1:64" ht="17.25" customHeight="1">
      <c r="A19" s="261" t="s">
        <v>640</v>
      </c>
      <c r="B19" s="235" t="s">
        <v>795</v>
      </c>
      <c r="C19" s="228">
        <v>956</v>
      </c>
      <c r="D19" s="229">
        <v>258</v>
      </c>
      <c r="E19" s="229">
        <v>0</v>
      </c>
      <c r="F19" s="229">
        <v>0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39">
        <v>1214</v>
      </c>
      <c r="M19" s="228"/>
      <c r="N19" s="229"/>
      <c r="O19" s="229"/>
      <c r="P19" s="229"/>
      <c r="Q19" s="229"/>
      <c r="R19" s="229"/>
      <c r="S19" s="229"/>
      <c r="T19" s="229"/>
      <c r="U19" s="229"/>
      <c r="V19" s="223">
        <v>0</v>
      </c>
      <c r="W19" s="228"/>
      <c r="X19" s="229"/>
      <c r="Y19" s="229"/>
      <c r="Z19" s="229"/>
      <c r="AA19" s="229"/>
      <c r="AB19" s="229"/>
      <c r="AC19" s="229"/>
      <c r="AD19" s="229"/>
      <c r="AE19" s="229"/>
      <c r="AF19" s="225">
        <v>0</v>
      </c>
      <c r="AG19" s="242">
        <v>1214</v>
      </c>
      <c r="AH19" s="228">
        <v>956</v>
      </c>
      <c r="AI19" s="229">
        <v>258</v>
      </c>
      <c r="AJ19" s="229">
        <v>0</v>
      </c>
      <c r="AK19" s="229">
        <v>0</v>
      </c>
      <c r="AL19" s="229">
        <v>0</v>
      </c>
      <c r="AM19" s="229">
        <v>0</v>
      </c>
      <c r="AN19" s="229">
        <v>0</v>
      </c>
      <c r="AO19" s="229">
        <v>0</v>
      </c>
      <c r="AP19" s="229">
        <v>0</v>
      </c>
      <c r="AQ19" s="239">
        <v>1214</v>
      </c>
      <c r="AR19" s="228"/>
      <c r="AS19" s="229"/>
      <c r="AT19" s="229"/>
      <c r="AU19" s="229"/>
      <c r="AV19" s="229"/>
      <c r="AW19" s="229"/>
      <c r="AX19" s="229"/>
      <c r="AY19" s="229"/>
      <c r="AZ19" s="229"/>
      <c r="BA19" s="223">
        <v>0</v>
      </c>
      <c r="BB19" s="228"/>
      <c r="BC19" s="229"/>
      <c r="BD19" s="229"/>
      <c r="BE19" s="229"/>
      <c r="BF19" s="229"/>
      <c r="BG19" s="229"/>
      <c r="BH19" s="229"/>
      <c r="BI19" s="229"/>
      <c r="BJ19" s="229"/>
      <c r="BK19" s="225">
        <v>0</v>
      </c>
      <c r="BL19" s="242">
        <v>1214</v>
      </c>
    </row>
    <row r="20" spans="1:64" ht="17.25" customHeight="1">
      <c r="A20" s="263" t="s">
        <v>876</v>
      </c>
      <c r="B20" s="235" t="s">
        <v>881</v>
      </c>
      <c r="C20" s="228">
        <v>0</v>
      </c>
      <c r="D20" s="229">
        <v>0</v>
      </c>
      <c r="E20" s="229">
        <v>0</v>
      </c>
      <c r="F20" s="229">
        <v>0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39">
        <v>0</v>
      </c>
      <c r="M20" s="228"/>
      <c r="N20" s="229"/>
      <c r="O20" s="229"/>
      <c r="P20" s="229"/>
      <c r="Q20" s="229"/>
      <c r="R20" s="229"/>
      <c r="S20" s="229"/>
      <c r="T20" s="229"/>
      <c r="U20" s="229"/>
      <c r="V20" s="223">
        <v>0</v>
      </c>
      <c r="W20" s="228"/>
      <c r="X20" s="229"/>
      <c r="Y20" s="229"/>
      <c r="Z20" s="229"/>
      <c r="AA20" s="229"/>
      <c r="AB20" s="229"/>
      <c r="AC20" s="229"/>
      <c r="AD20" s="229"/>
      <c r="AE20" s="229"/>
      <c r="AF20" s="225">
        <v>0</v>
      </c>
      <c r="AG20" s="242">
        <v>0</v>
      </c>
      <c r="AH20" s="228">
        <v>0</v>
      </c>
      <c r="AI20" s="229">
        <v>0</v>
      </c>
      <c r="AJ20" s="229">
        <v>0</v>
      </c>
      <c r="AK20" s="229">
        <v>0</v>
      </c>
      <c r="AL20" s="229">
        <v>0</v>
      </c>
      <c r="AM20" s="229">
        <v>0</v>
      </c>
      <c r="AN20" s="229">
        <v>0</v>
      </c>
      <c r="AO20" s="229">
        <v>0</v>
      </c>
      <c r="AP20" s="229">
        <v>0</v>
      </c>
      <c r="AQ20" s="239">
        <v>0</v>
      </c>
      <c r="AR20" s="228"/>
      <c r="AS20" s="229"/>
      <c r="AT20" s="229"/>
      <c r="AU20" s="229"/>
      <c r="AV20" s="229"/>
      <c r="AW20" s="229"/>
      <c r="AX20" s="229"/>
      <c r="AY20" s="229"/>
      <c r="AZ20" s="229"/>
      <c r="BA20" s="223">
        <v>0</v>
      </c>
      <c r="BB20" s="228"/>
      <c r="BC20" s="229"/>
      <c r="BD20" s="229"/>
      <c r="BE20" s="229"/>
      <c r="BF20" s="229"/>
      <c r="BG20" s="229"/>
      <c r="BH20" s="229"/>
      <c r="BI20" s="229"/>
      <c r="BJ20" s="229"/>
      <c r="BK20" s="225">
        <v>0</v>
      </c>
      <c r="BL20" s="242">
        <v>0</v>
      </c>
    </row>
    <row r="21" spans="1:64" ht="17.25" customHeight="1">
      <c r="A21" s="261" t="s">
        <v>652</v>
      </c>
      <c r="B21" s="234" t="s">
        <v>867</v>
      </c>
      <c r="C21" s="228"/>
      <c r="D21" s="229"/>
      <c r="E21" s="229"/>
      <c r="F21" s="229"/>
      <c r="G21" s="229"/>
      <c r="H21" s="229"/>
      <c r="I21" s="229"/>
      <c r="J21" s="229"/>
      <c r="K21" s="229"/>
      <c r="L21" s="239">
        <v>0</v>
      </c>
      <c r="M21" s="228"/>
      <c r="N21" s="229"/>
      <c r="O21" s="229"/>
      <c r="P21" s="229"/>
      <c r="Q21" s="229"/>
      <c r="R21" s="229"/>
      <c r="S21" s="229"/>
      <c r="T21" s="229"/>
      <c r="U21" s="229"/>
      <c r="V21" s="223">
        <v>0</v>
      </c>
      <c r="W21" s="228">
        <v>0</v>
      </c>
      <c r="X21" s="229">
        <v>0</v>
      </c>
      <c r="Y21" s="229">
        <v>0</v>
      </c>
      <c r="Z21" s="229">
        <v>23600</v>
      </c>
      <c r="AA21" s="229">
        <v>0</v>
      </c>
      <c r="AB21" s="229">
        <v>0</v>
      </c>
      <c r="AC21" s="229">
        <v>0</v>
      </c>
      <c r="AD21" s="229">
        <v>0</v>
      </c>
      <c r="AE21" s="229">
        <v>0</v>
      </c>
      <c r="AF21" s="225">
        <v>23600</v>
      </c>
      <c r="AG21" s="242">
        <v>23600</v>
      </c>
      <c r="AH21" s="228"/>
      <c r="AI21" s="229"/>
      <c r="AJ21" s="229"/>
      <c r="AK21" s="229"/>
      <c r="AL21" s="229"/>
      <c r="AM21" s="229"/>
      <c r="AN21" s="229"/>
      <c r="AO21" s="229"/>
      <c r="AP21" s="229"/>
      <c r="AQ21" s="239">
        <v>0</v>
      </c>
      <c r="AR21" s="228"/>
      <c r="AS21" s="229"/>
      <c r="AT21" s="229"/>
      <c r="AU21" s="229"/>
      <c r="AV21" s="229"/>
      <c r="AW21" s="229"/>
      <c r="AX21" s="229"/>
      <c r="AY21" s="229"/>
      <c r="AZ21" s="229"/>
      <c r="BA21" s="223">
        <v>0</v>
      </c>
      <c r="BB21" s="228">
        <v>0</v>
      </c>
      <c r="BC21" s="229">
        <v>0</v>
      </c>
      <c r="BD21" s="229">
        <v>0</v>
      </c>
      <c r="BE21" s="229">
        <v>20075</v>
      </c>
      <c r="BF21" s="229">
        <v>0</v>
      </c>
      <c r="BG21" s="229">
        <v>0</v>
      </c>
      <c r="BH21" s="229">
        <v>0</v>
      </c>
      <c r="BI21" s="229">
        <v>0</v>
      </c>
      <c r="BJ21" s="229">
        <v>0</v>
      </c>
      <c r="BK21" s="225">
        <v>20075</v>
      </c>
      <c r="BL21" s="242">
        <v>20075</v>
      </c>
    </row>
    <row r="22" spans="1:64" ht="17.25" customHeight="1">
      <c r="A22" s="261" t="s">
        <v>653</v>
      </c>
      <c r="B22" s="234" t="s">
        <v>865</v>
      </c>
      <c r="C22" s="228"/>
      <c r="D22" s="229"/>
      <c r="E22" s="229"/>
      <c r="F22" s="229"/>
      <c r="G22" s="229"/>
      <c r="H22" s="229"/>
      <c r="I22" s="229"/>
      <c r="J22" s="229"/>
      <c r="K22" s="229"/>
      <c r="L22" s="239">
        <v>0</v>
      </c>
      <c r="M22" s="228"/>
      <c r="N22" s="229"/>
      <c r="O22" s="229"/>
      <c r="P22" s="229"/>
      <c r="Q22" s="229"/>
      <c r="R22" s="229"/>
      <c r="S22" s="229"/>
      <c r="T22" s="229"/>
      <c r="U22" s="229"/>
      <c r="V22" s="223">
        <v>0</v>
      </c>
      <c r="W22" s="228">
        <v>0</v>
      </c>
      <c r="X22" s="229">
        <v>0</v>
      </c>
      <c r="Y22" s="229">
        <v>0</v>
      </c>
      <c r="Z22" s="229">
        <v>23500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5">
        <v>23500</v>
      </c>
      <c r="AG22" s="242">
        <v>23500</v>
      </c>
      <c r="AH22" s="228"/>
      <c r="AI22" s="229"/>
      <c r="AJ22" s="229"/>
      <c r="AK22" s="229"/>
      <c r="AL22" s="229"/>
      <c r="AM22" s="229"/>
      <c r="AN22" s="229"/>
      <c r="AO22" s="229"/>
      <c r="AP22" s="229"/>
      <c r="AQ22" s="239">
        <v>0</v>
      </c>
      <c r="AR22" s="228"/>
      <c r="AS22" s="229"/>
      <c r="AT22" s="229"/>
      <c r="AU22" s="229"/>
      <c r="AV22" s="229"/>
      <c r="AW22" s="229"/>
      <c r="AX22" s="229"/>
      <c r="AY22" s="229"/>
      <c r="AZ22" s="229"/>
      <c r="BA22" s="223">
        <v>0</v>
      </c>
      <c r="BB22" s="228">
        <v>0</v>
      </c>
      <c r="BC22" s="229">
        <v>0</v>
      </c>
      <c r="BD22" s="229">
        <v>0</v>
      </c>
      <c r="BE22" s="229">
        <v>27000</v>
      </c>
      <c r="BF22" s="229">
        <v>0</v>
      </c>
      <c r="BG22" s="229">
        <v>0</v>
      </c>
      <c r="BH22" s="229">
        <v>0</v>
      </c>
      <c r="BI22" s="229">
        <v>0</v>
      </c>
      <c r="BJ22" s="229">
        <v>0</v>
      </c>
      <c r="BK22" s="225">
        <v>27000</v>
      </c>
      <c r="BL22" s="242">
        <v>27000</v>
      </c>
    </row>
    <row r="23" spans="1:64" ht="17.25" customHeight="1">
      <c r="A23" s="261" t="s">
        <v>654</v>
      </c>
      <c r="B23" s="234" t="s">
        <v>866</v>
      </c>
      <c r="C23" s="228"/>
      <c r="D23" s="229"/>
      <c r="E23" s="229"/>
      <c r="F23" s="229"/>
      <c r="G23" s="229"/>
      <c r="H23" s="229"/>
      <c r="I23" s="229"/>
      <c r="J23" s="229"/>
      <c r="K23" s="229"/>
      <c r="L23" s="239">
        <v>0</v>
      </c>
      <c r="M23" s="228"/>
      <c r="N23" s="229"/>
      <c r="O23" s="229"/>
      <c r="P23" s="229"/>
      <c r="Q23" s="229"/>
      <c r="R23" s="229"/>
      <c r="S23" s="229"/>
      <c r="T23" s="229"/>
      <c r="U23" s="229"/>
      <c r="V23" s="223">
        <v>0</v>
      </c>
      <c r="W23" s="228">
        <v>0</v>
      </c>
      <c r="X23" s="229">
        <v>0</v>
      </c>
      <c r="Y23" s="229">
        <v>0</v>
      </c>
      <c r="Z23" s="229">
        <v>27550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5">
        <v>27550</v>
      </c>
      <c r="AG23" s="242">
        <v>27550</v>
      </c>
      <c r="AH23" s="228"/>
      <c r="AI23" s="229"/>
      <c r="AJ23" s="229"/>
      <c r="AK23" s="229"/>
      <c r="AL23" s="229"/>
      <c r="AM23" s="229"/>
      <c r="AN23" s="229"/>
      <c r="AO23" s="229"/>
      <c r="AP23" s="229"/>
      <c r="AQ23" s="239">
        <v>0</v>
      </c>
      <c r="AR23" s="228"/>
      <c r="AS23" s="229"/>
      <c r="AT23" s="229"/>
      <c r="AU23" s="229"/>
      <c r="AV23" s="229"/>
      <c r="AW23" s="229"/>
      <c r="AX23" s="229"/>
      <c r="AY23" s="229"/>
      <c r="AZ23" s="229"/>
      <c r="BA23" s="223">
        <v>0</v>
      </c>
      <c r="BB23" s="228">
        <v>0</v>
      </c>
      <c r="BC23" s="229">
        <v>0</v>
      </c>
      <c r="BD23" s="229">
        <v>0</v>
      </c>
      <c r="BE23" s="229">
        <v>27550</v>
      </c>
      <c r="BF23" s="229">
        <v>0</v>
      </c>
      <c r="BG23" s="229">
        <v>0</v>
      </c>
      <c r="BH23" s="229">
        <v>0</v>
      </c>
      <c r="BI23" s="229">
        <v>0</v>
      </c>
      <c r="BJ23" s="229">
        <v>0</v>
      </c>
      <c r="BK23" s="225">
        <v>27550</v>
      </c>
      <c r="BL23" s="242">
        <v>27550</v>
      </c>
    </row>
    <row r="24" spans="1:64" ht="17.25" customHeight="1" thickBot="1">
      <c r="A24" s="261" t="s">
        <v>655</v>
      </c>
      <c r="B24" s="235" t="s">
        <v>801</v>
      </c>
      <c r="C24" s="228"/>
      <c r="D24" s="229"/>
      <c r="E24" s="229"/>
      <c r="F24" s="229"/>
      <c r="G24" s="229"/>
      <c r="H24" s="229"/>
      <c r="I24" s="229"/>
      <c r="J24" s="229"/>
      <c r="K24" s="229"/>
      <c r="L24" s="239">
        <v>0</v>
      </c>
      <c r="M24" s="228"/>
      <c r="N24" s="229"/>
      <c r="O24" s="229"/>
      <c r="P24" s="229"/>
      <c r="Q24" s="229"/>
      <c r="R24" s="229"/>
      <c r="S24" s="229"/>
      <c r="T24" s="229"/>
      <c r="U24" s="229"/>
      <c r="V24" s="223">
        <v>0</v>
      </c>
      <c r="W24" s="228">
        <v>0</v>
      </c>
      <c r="X24" s="229">
        <v>0</v>
      </c>
      <c r="Y24" s="229">
        <v>0</v>
      </c>
      <c r="Z24" s="229">
        <v>0</v>
      </c>
      <c r="AA24" s="229">
        <v>0</v>
      </c>
      <c r="AB24" s="229">
        <v>0</v>
      </c>
      <c r="AC24" s="229">
        <v>0</v>
      </c>
      <c r="AD24" s="229">
        <v>0</v>
      </c>
      <c r="AE24" s="229">
        <v>0</v>
      </c>
      <c r="AF24" s="225">
        <v>0</v>
      </c>
      <c r="AG24" s="242">
        <v>0</v>
      </c>
      <c r="AH24" s="228"/>
      <c r="AI24" s="229"/>
      <c r="AJ24" s="229"/>
      <c r="AK24" s="229"/>
      <c r="AL24" s="229"/>
      <c r="AM24" s="229"/>
      <c r="AN24" s="229"/>
      <c r="AO24" s="229"/>
      <c r="AP24" s="229"/>
      <c r="AQ24" s="239">
        <v>0</v>
      </c>
      <c r="AR24" s="228"/>
      <c r="AS24" s="229"/>
      <c r="AT24" s="229"/>
      <c r="AU24" s="229"/>
      <c r="AV24" s="229"/>
      <c r="AW24" s="229"/>
      <c r="AX24" s="229"/>
      <c r="AY24" s="229"/>
      <c r="AZ24" s="229"/>
      <c r="BA24" s="223">
        <v>0</v>
      </c>
      <c r="BB24" s="228">
        <v>0</v>
      </c>
      <c r="BC24" s="229">
        <v>0</v>
      </c>
      <c r="BD24" s="229">
        <v>0</v>
      </c>
      <c r="BE24" s="229">
        <v>0</v>
      </c>
      <c r="BF24" s="229">
        <v>0</v>
      </c>
      <c r="BG24" s="229">
        <v>0</v>
      </c>
      <c r="BH24" s="229">
        <v>0</v>
      </c>
      <c r="BI24" s="229">
        <v>0</v>
      </c>
      <c r="BJ24" s="229">
        <v>0</v>
      </c>
      <c r="BK24" s="225">
        <v>0</v>
      </c>
      <c r="BL24" s="242">
        <v>0</v>
      </c>
    </row>
    <row r="25" spans="1:64" ht="19.5" customHeight="1" thickBot="1">
      <c r="A25" s="834" t="s">
        <v>942</v>
      </c>
      <c r="B25" s="856"/>
      <c r="C25" s="134">
        <v>691949</v>
      </c>
      <c r="D25" s="135">
        <v>177163</v>
      </c>
      <c r="E25" s="135">
        <v>380268</v>
      </c>
      <c r="F25" s="135">
        <v>0</v>
      </c>
      <c r="G25" s="135">
        <v>0</v>
      </c>
      <c r="H25" s="135">
        <v>83027</v>
      </c>
      <c r="I25" s="135">
        <v>28829</v>
      </c>
      <c r="J25" s="135">
        <v>0</v>
      </c>
      <c r="K25" s="135">
        <v>0</v>
      </c>
      <c r="L25" s="135">
        <v>1361236</v>
      </c>
      <c r="M25" s="134">
        <v>6109</v>
      </c>
      <c r="N25" s="135">
        <v>2134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8243</v>
      </c>
      <c r="W25" s="134">
        <v>121053</v>
      </c>
      <c r="X25" s="135">
        <v>30948</v>
      </c>
      <c r="Y25" s="135">
        <v>38697</v>
      </c>
      <c r="Z25" s="135">
        <v>74650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240">
        <v>265348</v>
      </c>
      <c r="AG25" s="268">
        <v>1634827</v>
      </c>
      <c r="AH25" s="134">
        <v>693753</v>
      </c>
      <c r="AI25" s="135">
        <v>178162</v>
      </c>
      <c r="AJ25" s="135">
        <v>410572</v>
      </c>
      <c r="AK25" s="135">
        <v>25</v>
      </c>
      <c r="AL25" s="135">
        <v>0</v>
      </c>
      <c r="AM25" s="135">
        <v>82068</v>
      </c>
      <c r="AN25" s="135">
        <v>25669</v>
      </c>
      <c r="AO25" s="135">
        <v>0</v>
      </c>
      <c r="AP25" s="135">
        <v>0</v>
      </c>
      <c r="AQ25" s="135">
        <v>1390249</v>
      </c>
      <c r="AR25" s="134">
        <v>5799</v>
      </c>
      <c r="AS25" s="135">
        <v>1801</v>
      </c>
      <c r="AT25" s="135">
        <v>675</v>
      </c>
      <c r="AU25" s="135">
        <v>0</v>
      </c>
      <c r="AV25" s="135">
        <v>0</v>
      </c>
      <c r="AW25" s="135">
        <v>0</v>
      </c>
      <c r="AX25" s="135">
        <v>0</v>
      </c>
      <c r="AY25" s="135">
        <v>0</v>
      </c>
      <c r="AZ25" s="135">
        <v>0</v>
      </c>
      <c r="BA25" s="135">
        <v>8275</v>
      </c>
      <c r="BB25" s="134">
        <v>124653</v>
      </c>
      <c r="BC25" s="135">
        <v>31920</v>
      </c>
      <c r="BD25" s="135">
        <v>38697</v>
      </c>
      <c r="BE25" s="135">
        <v>74625</v>
      </c>
      <c r="BF25" s="135">
        <v>0</v>
      </c>
      <c r="BG25" s="135">
        <v>0</v>
      </c>
      <c r="BH25" s="135">
        <v>0</v>
      </c>
      <c r="BI25" s="135">
        <v>0</v>
      </c>
      <c r="BJ25" s="135">
        <v>0</v>
      </c>
      <c r="BK25" s="240">
        <v>269895</v>
      </c>
      <c r="BL25" s="268">
        <v>1668419</v>
      </c>
    </row>
  </sheetData>
  <sheetProtection/>
  <mergeCells count="27">
    <mergeCell ref="A25:B25"/>
    <mergeCell ref="AG6:AG9"/>
    <mergeCell ref="A6:A9"/>
    <mergeCell ref="B6:B9"/>
    <mergeCell ref="C6:L6"/>
    <mergeCell ref="W6:AF6"/>
    <mergeCell ref="L7:L9"/>
    <mergeCell ref="AF7:AF9"/>
    <mergeCell ref="AR9:AZ9"/>
    <mergeCell ref="BB9:BJ9"/>
    <mergeCell ref="W9:AE9"/>
    <mergeCell ref="C9:K9"/>
    <mergeCell ref="AH6:AQ6"/>
    <mergeCell ref="AH9:AP9"/>
    <mergeCell ref="M6:V6"/>
    <mergeCell ref="V7:V9"/>
    <mergeCell ref="M9:U9"/>
    <mergeCell ref="C1:AG1"/>
    <mergeCell ref="C2:AG2"/>
    <mergeCell ref="AH1:BL1"/>
    <mergeCell ref="AH2:BL2"/>
    <mergeCell ref="AR6:BA6"/>
    <mergeCell ref="BB6:BK6"/>
    <mergeCell ref="BL6:BL9"/>
    <mergeCell ref="AQ7:AQ9"/>
    <mergeCell ref="BA7:BA9"/>
    <mergeCell ref="BK7:BK9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60" r:id="rId1"/>
  <headerFooter alignWithMargins="0">
    <oddHeader>&amp;R&amp;"Times New Roman,Normál"&amp;10 5.b. számú melléklet</oddHeader>
    <oddFooter>&amp;L&amp;"Times New Roman,Normál"&amp;10&amp;F&amp;R&amp;"Times New Roman,Normál"&amp;10&amp;P</oddFooter>
  </headerFooter>
  <colBreaks count="1" manualBreakCount="1">
    <brk id="33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K69"/>
  <sheetViews>
    <sheetView zoomScalePageLayoutView="0" workbookViewId="0" topLeftCell="A1">
      <pane xSplit="3" ySplit="9" topLeftCell="AV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B73" sqref="AB73"/>
    </sheetView>
  </sheetViews>
  <sheetFormatPr defaultColWidth="9.140625" defaultRowHeight="15"/>
  <cols>
    <col min="1" max="1" width="7.7109375" style="505" customWidth="1"/>
    <col min="2" max="2" width="9.7109375" style="505" customWidth="1"/>
    <col min="3" max="3" width="39.7109375" style="505" customWidth="1"/>
    <col min="4" max="4" width="9.140625" style="506" customWidth="1"/>
    <col min="5" max="19" width="9.140625" style="506" hidden="1" customWidth="1"/>
    <col min="20" max="21" width="9.140625" style="506" customWidth="1"/>
    <col min="22" max="25" width="9.140625" style="506" hidden="1" customWidth="1"/>
    <col min="26" max="26" width="9.140625" style="506" customWidth="1"/>
    <col min="27" max="27" width="9.140625" style="506" hidden="1" customWidth="1"/>
    <col min="28" max="29" width="9.140625" style="506" customWidth="1"/>
    <col min="30" max="36" width="0" style="506" hidden="1" customWidth="1"/>
    <col min="37" max="37" width="9.140625" style="507" customWidth="1"/>
    <col min="38" max="41" width="0" style="506" hidden="1" customWidth="1"/>
    <col min="42" max="42" width="9.140625" style="506" customWidth="1"/>
    <col min="43" max="45" width="9.140625" style="506" hidden="1" customWidth="1"/>
    <col min="46" max="48" width="9.140625" style="506" customWidth="1"/>
    <col min="49" max="51" width="9.140625" style="506" hidden="1" customWidth="1"/>
    <col min="52" max="53" width="9.140625" style="506" customWidth="1"/>
    <col min="54" max="54" width="9.140625" style="506" hidden="1" customWidth="1"/>
    <col min="55" max="55" width="9.140625" style="506" customWidth="1"/>
    <col min="56" max="58" width="9.140625" style="506" hidden="1" customWidth="1"/>
    <col min="59" max="59" width="9.140625" style="507" customWidth="1"/>
    <col min="60" max="61" width="9.140625" style="506" customWidth="1"/>
    <col min="62" max="63" width="9.140625" style="507" customWidth="1"/>
    <col min="64" max="16384" width="9.140625" style="505" customWidth="1"/>
  </cols>
  <sheetData>
    <row r="1" spans="1:63" ht="12.75">
      <c r="A1" s="859" t="s">
        <v>969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506"/>
    </row>
    <row r="2" spans="1:63" ht="12.75">
      <c r="A2" s="859" t="s">
        <v>943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859"/>
      <c r="AB2" s="859"/>
      <c r="AC2" s="859"/>
      <c r="AD2" s="859"/>
      <c r="AE2" s="859"/>
      <c r="AF2" s="859"/>
      <c r="AG2" s="859"/>
      <c r="AH2" s="859"/>
      <c r="AI2" s="859"/>
      <c r="AJ2" s="859"/>
      <c r="AK2" s="859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506"/>
    </row>
    <row r="3" spans="1:63" ht="12.75">
      <c r="A3" s="860" t="s">
        <v>571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  <c r="AA3" s="860"/>
      <c r="AB3" s="860"/>
      <c r="AC3" s="860"/>
      <c r="AD3" s="860"/>
      <c r="AE3" s="860"/>
      <c r="AF3" s="860"/>
      <c r="AG3" s="860"/>
      <c r="AH3" s="860"/>
      <c r="AI3" s="860"/>
      <c r="AJ3" s="860"/>
      <c r="AK3" s="86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506"/>
    </row>
    <row r="4" ht="13.5" thickBot="1"/>
    <row r="5" spans="1:63" ht="12.75">
      <c r="A5" s="864" t="s">
        <v>504</v>
      </c>
      <c r="B5" s="867" t="s">
        <v>505</v>
      </c>
      <c r="C5" s="870" t="s">
        <v>16</v>
      </c>
      <c r="D5" s="861" t="s">
        <v>968</v>
      </c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  <c r="X5" s="862"/>
      <c r="Y5" s="862"/>
      <c r="Z5" s="862"/>
      <c r="AA5" s="862"/>
      <c r="AB5" s="862"/>
      <c r="AC5" s="862"/>
      <c r="AD5" s="862"/>
      <c r="AE5" s="862"/>
      <c r="AF5" s="862"/>
      <c r="AG5" s="862"/>
      <c r="AH5" s="862"/>
      <c r="AI5" s="862"/>
      <c r="AJ5" s="862"/>
      <c r="AK5" s="862"/>
      <c r="AL5" s="862"/>
      <c r="AM5" s="862"/>
      <c r="AN5" s="862"/>
      <c r="AO5" s="862"/>
      <c r="AP5" s="862"/>
      <c r="AQ5" s="862"/>
      <c r="AR5" s="862"/>
      <c r="AS5" s="862"/>
      <c r="AT5" s="862"/>
      <c r="AU5" s="862"/>
      <c r="AV5" s="862"/>
      <c r="AW5" s="862"/>
      <c r="AX5" s="862"/>
      <c r="AY5" s="862"/>
      <c r="AZ5" s="862"/>
      <c r="BA5" s="862"/>
      <c r="BB5" s="862"/>
      <c r="BC5" s="862"/>
      <c r="BD5" s="862"/>
      <c r="BE5" s="862"/>
      <c r="BF5" s="862"/>
      <c r="BG5" s="862"/>
      <c r="BH5" s="862"/>
      <c r="BI5" s="862"/>
      <c r="BJ5" s="862"/>
      <c r="BK5" s="863"/>
    </row>
    <row r="6" spans="1:63" s="504" customFormat="1" ht="25.5" customHeight="1">
      <c r="A6" s="865"/>
      <c r="B6" s="868"/>
      <c r="C6" s="871"/>
      <c r="D6" s="431" t="s">
        <v>868</v>
      </c>
      <c r="E6" s="283" t="s">
        <v>822</v>
      </c>
      <c r="F6" s="283" t="s">
        <v>823</v>
      </c>
      <c r="G6" s="283" t="s">
        <v>824</v>
      </c>
      <c r="H6" s="283" t="s">
        <v>825</v>
      </c>
      <c r="I6" s="283" t="s">
        <v>826</v>
      </c>
      <c r="J6" s="283" t="s">
        <v>827</v>
      </c>
      <c r="K6" s="283" t="s">
        <v>828</v>
      </c>
      <c r="L6" s="283" t="s">
        <v>829</v>
      </c>
      <c r="M6" s="283" t="s">
        <v>919</v>
      </c>
      <c r="N6" s="283" t="s">
        <v>830</v>
      </c>
      <c r="O6" s="283" t="s">
        <v>918</v>
      </c>
      <c r="P6" s="283" t="s">
        <v>882</v>
      </c>
      <c r="Q6" s="283" t="s">
        <v>832</v>
      </c>
      <c r="R6" s="283" t="s">
        <v>940</v>
      </c>
      <c r="S6" s="283" t="s">
        <v>833</v>
      </c>
      <c r="T6" s="283" t="s">
        <v>834</v>
      </c>
      <c r="U6" s="283" t="s">
        <v>835</v>
      </c>
      <c r="V6" s="283" t="s">
        <v>836</v>
      </c>
      <c r="W6" s="283" t="s">
        <v>837</v>
      </c>
      <c r="X6" s="283" t="s">
        <v>920</v>
      </c>
      <c r="Y6" s="283" t="s">
        <v>720</v>
      </c>
      <c r="Z6" s="283" t="s">
        <v>838</v>
      </c>
      <c r="AA6" s="283" t="s">
        <v>839</v>
      </c>
      <c r="AB6" s="283" t="s">
        <v>840</v>
      </c>
      <c r="AC6" s="283" t="s">
        <v>1110</v>
      </c>
      <c r="AD6" s="283" t="s">
        <v>841</v>
      </c>
      <c r="AE6" s="283" t="s">
        <v>883</v>
      </c>
      <c r="AF6" s="283" t="s">
        <v>842</v>
      </c>
      <c r="AG6" s="283" t="s">
        <v>843</v>
      </c>
      <c r="AH6" s="283" t="s">
        <v>844</v>
      </c>
      <c r="AI6" s="283" t="s">
        <v>845</v>
      </c>
      <c r="AJ6" s="283" t="s">
        <v>846</v>
      </c>
      <c r="AK6" s="791" t="s">
        <v>614</v>
      </c>
      <c r="AL6" s="431" t="s">
        <v>868</v>
      </c>
      <c r="AM6" s="283" t="s">
        <v>847</v>
      </c>
      <c r="AN6" s="283" t="s">
        <v>824</v>
      </c>
      <c r="AO6" s="484" t="s">
        <v>826</v>
      </c>
      <c r="AP6" s="701" t="s">
        <v>828</v>
      </c>
      <c r="AQ6" s="283" t="s">
        <v>848</v>
      </c>
      <c r="AR6" s="283" t="s">
        <v>849</v>
      </c>
      <c r="AS6" s="283" t="s">
        <v>878</v>
      </c>
      <c r="AT6" s="283" t="s">
        <v>838</v>
      </c>
      <c r="AU6" s="283" t="s">
        <v>897</v>
      </c>
      <c r="AV6" s="283" t="s">
        <v>850</v>
      </c>
      <c r="AW6" s="283" t="s">
        <v>851</v>
      </c>
      <c r="AX6" s="283" t="s">
        <v>852</v>
      </c>
      <c r="AY6" s="283" t="s">
        <v>853</v>
      </c>
      <c r="AZ6" s="283" t="s">
        <v>854</v>
      </c>
      <c r="BA6" s="484" t="s">
        <v>1062</v>
      </c>
      <c r="BB6" s="283" t="s">
        <v>855</v>
      </c>
      <c r="BC6" s="283" t="s">
        <v>856</v>
      </c>
      <c r="BD6" s="283" t="s">
        <v>857</v>
      </c>
      <c r="BE6" s="283" t="s">
        <v>858</v>
      </c>
      <c r="BF6" s="283" t="s">
        <v>846</v>
      </c>
      <c r="BG6" s="791" t="s">
        <v>616</v>
      </c>
      <c r="BH6" s="431" t="s">
        <v>868</v>
      </c>
      <c r="BI6" s="484" t="s">
        <v>826</v>
      </c>
      <c r="BJ6" s="791" t="s">
        <v>615</v>
      </c>
      <c r="BK6" s="791" t="s">
        <v>601</v>
      </c>
    </row>
    <row r="7" spans="1:63" s="504" customFormat="1" ht="15" customHeight="1">
      <c r="A7" s="865"/>
      <c r="B7" s="868"/>
      <c r="C7" s="871"/>
      <c r="D7" s="431" t="s">
        <v>617</v>
      </c>
      <c r="E7" s="283" t="s">
        <v>620</v>
      </c>
      <c r="F7" s="321" t="s">
        <v>621</v>
      </c>
      <c r="G7" s="321" t="s">
        <v>622</v>
      </c>
      <c r="H7" s="321" t="s">
        <v>623</v>
      </c>
      <c r="I7" s="321" t="s">
        <v>624</v>
      </c>
      <c r="J7" s="321" t="s">
        <v>625</v>
      </c>
      <c r="K7" s="321" t="s">
        <v>626</v>
      </c>
      <c r="L7" s="321" t="s">
        <v>627</v>
      </c>
      <c r="M7" s="321" t="s">
        <v>628</v>
      </c>
      <c r="N7" s="321" t="s">
        <v>629</v>
      </c>
      <c r="O7" s="321" t="s">
        <v>630</v>
      </c>
      <c r="P7" s="321" t="s">
        <v>875</v>
      </c>
      <c r="Q7" s="321" t="s">
        <v>632</v>
      </c>
      <c r="R7" s="321" t="s">
        <v>633</v>
      </c>
      <c r="S7" s="321" t="s">
        <v>634</v>
      </c>
      <c r="T7" s="321" t="s">
        <v>635</v>
      </c>
      <c r="U7" s="321" t="s">
        <v>636</v>
      </c>
      <c r="V7" s="321" t="s">
        <v>637</v>
      </c>
      <c r="W7" s="321" t="s">
        <v>639</v>
      </c>
      <c r="X7" s="321" t="s">
        <v>640</v>
      </c>
      <c r="Y7" s="321" t="s">
        <v>641</v>
      </c>
      <c r="Z7" s="321" t="s">
        <v>642</v>
      </c>
      <c r="AA7" s="321" t="s">
        <v>643</v>
      </c>
      <c r="AB7" s="321" t="s">
        <v>644</v>
      </c>
      <c r="AC7" s="283" t="s">
        <v>645</v>
      </c>
      <c r="AD7" s="321" t="s">
        <v>657</v>
      </c>
      <c r="AE7" s="321" t="s">
        <v>876</v>
      </c>
      <c r="AF7" s="321" t="s">
        <v>654</v>
      </c>
      <c r="AG7" s="321" t="s">
        <v>655</v>
      </c>
      <c r="AH7" s="321" t="s">
        <v>663</v>
      </c>
      <c r="AI7" s="321" t="s">
        <v>658</v>
      </c>
      <c r="AJ7" s="321" t="s">
        <v>659</v>
      </c>
      <c r="AK7" s="792"/>
      <c r="AL7" s="431" t="s">
        <v>617</v>
      </c>
      <c r="AM7" s="283" t="s">
        <v>618</v>
      </c>
      <c r="AN7" s="283" t="s">
        <v>622</v>
      </c>
      <c r="AO7" s="484" t="s">
        <v>624</v>
      </c>
      <c r="AP7" s="625" t="s">
        <v>626</v>
      </c>
      <c r="AQ7" s="283" t="s">
        <v>631</v>
      </c>
      <c r="AR7" s="283" t="s">
        <v>638</v>
      </c>
      <c r="AS7" s="321" t="s">
        <v>877</v>
      </c>
      <c r="AT7" s="321" t="s">
        <v>642</v>
      </c>
      <c r="AU7" s="283" t="s">
        <v>645</v>
      </c>
      <c r="AV7" s="283" t="s">
        <v>646</v>
      </c>
      <c r="AW7" s="283" t="s">
        <v>647</v>
      </c>
      <c r="AX7" s="321" t="s">
        <v>648</v>
      </c>
      <c r="AY7" s="321" t="s">
        <v>656</v>
      </c>
      <c r="AZ7" s="321" t="s">
        <v>649</v>
      </c>
      <c r="BA7" s="433" t="s">
        <v>1063</v>
      </c>
      <c r="BB7" s="321" t="s">
        <v>650</v>
      </c>
      <c r="BC7" s="321" t="s">
        <v>651</v>
      </c>
      <c r="BD7" s="321" t="s">
        <v>654</v>
      </c>
      <c r="BE7" s="321" t="s">
        <v>655</v>
      </c>
      <c r="BF7" s="321" t="s">
        <v>659</v>
      </c>
      <c r="BG7" s="792"/>
      <c r="BH7" s="431" t="s">
        <v>617</v>
      </c>
      <c r="BI7" s="484" t="s">
        <v>624</v>
      </c>
      <c r="BJ7" s="792"/>
      <c r="BK7" s="792"/>
    </row>
    <row r="8" spans="1:63" s="504" customFormat="1" ht="15" customHeight="1">
      <c r="A8" s="865"/>
      <c r="B8" s="868"/>
      <c r="C8" s="871"/>
      <c r="D8" s="434"/>
      <c r="E8" s="43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 t="s">
        <v>941</v>
      </c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1"/>
      <c r="AD8" s="322"/>
      <c r="AE8" s="322"/>
      <c r="AF8" s="322"/>
      <c r="AG8" s="322"/>
      <c r="AH8" s="322"/>
      <c r="AI8" s="322"/>
      <c r="AJ8" s="322"/>
      <c r="AK8" s="792"/>
      <c r="AL8" s="434"/>
      <c r="AM8" s="432"/>
      <c r="AN8" s="432"/>
      <c r="AO8" s="436"/>
      <c r="AP8" s="627"/>
      <c r="AQ8" s="432"/>
      <c r="AR8" s="432"/>
      <c r="AS8" s="432"/>
      <c r="AT8" s="432"/>
      <c r="AU8" s="432"/>
      <c r="AV8" s="432"/>
      <c r="AW8" s="432"/>
      <c r="AX8" s="322"/>
      <c r="AY8" s="322"/>
      <c r="AZ8" s="322"/>
      <c r="BA8" s="663"/>
      <c r="BB8" s="283"/>
      <c r="BC8" s="322"/>
      <c r="BD8" s="322"/>
      <c r="BE8" s="322"/>
      <c r="BF8" s="322"/>
      <c r="BG8" s="792"/>
      <c r="BH8" s="434"/>
      <c r="BI8" s="485"/>
      <c r="BJ8" s="792"/>
      <c r="BK8" s="792"/>
    </row>
    <row r="9" spans="1:63" ht="18.75" customHeight="1" thickBot="1">
      <c r="A9" s="866"/>
      <c r="B9" s="869"/>
      <c r="C9" s="872"/>
      <c r="D9" s="290" t="s">
        <v>500</v>
      </c>
      <c r="E9" s="289" t="s">
        <v>500</v>
      </c>
      <c r="F9" s="289" t="s">
        <v>500</v>
      </c>
      <c r="G9" s="289" t="s">
        <v>500</v>
      </c>
      <c r="H9" s="289" t="s">
        <v>500</v>
      </c>
      <c r="I9" s="289" t="s">
        <v>500</v>
      </c>
      <c r="J9" s="289" t="s">
        <v>500</v>
      </c>
      <c r="K9" s="289" t="s">
        <v>500</v>
      </c>
      <c r="L9" s="289" t="s">
        <v>500</v>
      </c>
      <c r="M9" s="289" t="s">
        <v>500</v>
      </c>
      <c r="N9" s="289" t="s">
        <v>500</v>
      </c>
      <c r="O9" s="289" t="s">
        <v>500</v>
      </c>
      <c r="P9" s="289" t="s">
        <v>500</v>
      </c>
      <c r="Q9" s="289" t="s">
        <v>500</v>
      </c>
      <c r="R9" s="289" t="s">
        <v>500</v>
      </c>
      <c r="S9" s="289" t="s">
        <v>500</v>
      </c>
      <c r="T9" s="289" t="s">
        <v>500</v>
      </c>
      <c r="U9" s="289" t="s">
        <v>500</v>
      </c>
      <c r="V9" s="289" t="s">
        <v>500</v>
      </c>
      <c r="W9" s="323" t="s">
        <v>500</v>
      </c>
      <c r="X9" s="289" t="s">
        <v>500</v>
      </c>
      <c r="Y9" s="289" t="s">
        <v>500</v>
      </c>
      <c r="Z9" s="289" t="s">
        <v>500</v>
      </c>
      <c r="AA9" s="289" t="s">
        <v>500</v>
      </c>
      <c r="AB9" s="289" t="s">
        <v>500</v>
      </c>
      <c r="AC9" s="323" t="s">
        <v>500</v>
      </c>
      <c r="AD9" s="289" t="s">
        <v>500</v>
      </c>
      <c r="AE9" s="289" t="s">
        <v>500</v>
      </c>
      <c r="AF9" s="289" t="s">
        <v>500</v>
      </c>
      <c r="AG9" s="289" t="s">
        <v>500</v>
      </c>
      <c r="AH9" s="289" t="s">
        <v>500</v>
      </c>
      <c r="AI9" s="289" t="s">
        <v>500</v>
      </c>
      <c r="AJ9" s="289" t="s">
        <v>500</v>
      </c>
      <c r="AK9" s="793"/>
      <c r="AL9" s="290" t="s">
        <v>501</v>
      </c>
      <c r="AM9" s="289" t="s">
        <v>501</v>
      </c>
      <c r="AN9" s="289" t="s">
        <v>501</v>
      </c>
      <c r="AO9" s="579" t="s">
        <v>501</v>
      </c>
      <c r="AP9" s="290" t="s">
        <v>501</v>
      </c>
      <c r="AQ9" s="289" t="s">
        <v>501</v>
      </c>
      <c r="AR9" s="289" t="s">
        <v>501</v>
      </c>
      <c r="AS9" s="289" t="s">
        <v>501</v>
      </c>
      <c r="AT9" s="289" t="s">
        <v>501</v>
      </c>
      <c r="AU9" s="289" t="s">
        <v>501</v>
      </c>
      <c r="AV9" s="289" t="s">
        <v>501</v>
      </c>
      <c r="AW9" s="289" t="s">
        <v>501</v>
      </c>
      <c r="AX9" s="289" t="s">
        <v>501</v>
      </c>
      <c r="AY9" s="289" t="s">
        <v>501</v>
      </c>
      <c r="AZ9" s="289" t="s">
        <v>501</v>
      </c>
      <c r="BA9" s="661" t="s">
        <v>501</v>
      </c>
      <c r="BB9" s="407" t="s">
        <v>501</v>
      </c>
      <c r="BC9" s="289" t="s">
        <v>501</v>
      </c>
      <c r="BD9" s="289" t="s">
        <v>501</v>
      </c>
      <c r="BE9" s="289" t="s">
        <v>501</v>
      </c>
      <c r="BF9" s="289" t="s">
        <v>501</v>
      </c>
      <c r="BG9" s="793"/>
      <c r="BH9" s="290" t="s">
        <v>502</v>
      </c>
      <c r="BI9" s="407" t="s">
        <v>502</v>
      </c>
      <c r="BJ9" s="793"/>
      <c r="BK9" s="793"/>
    </row>
    <row r="10" spans="1:63" ht="12.75">
      <c r="A10" s="13" t="s">
        <v>26</v>
      </c>
      <c r="B10" s="4"/>
      <c r="C10" s="23"/>
      <c r="D10" s="291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3"/>
      <c r="AL10" s="291"/>
      <c r="AM10" s="292"/>
      <c r="AN10" s="292"/>
      <c r="AO10" s="583"/>
      <c r="AP10" s="291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4"/>
      <c r="BH10" s="291"/>
      <c r="BI10" s="292"/>
      <c r="BJ10" s="294"/>
      <c r="BK10" s="294"/>
    </row>
    <row r="11" spans="1:63" s="509" customFormat="1" ht="12.75">
      <c r="A11" s="16" t="s">
        <v>251</v>
      </c>
      <c r="B11" s="2" t="s">
        <v>139</v>
      </c>
      <c r="C11" s="508" t="s">
        <v>353</v>
      </c>
      <c r="D11" s="445">
        <f>SUM(D12:D13)</f>
        <v>0</v>
      </c>
      <c r="E11" s="302">
        <f>SUM(E12:E13)</f>
        <v>0</v>
      </c>
      <c r="F11" s="302">
        <f aca="true" t="shared" si="0" ref="F11:N11">SUM(F12:F13)</f>
        <v>0</v>
      </c>
      <c r="G11" s="302">
        <f t="shared" si="0"/>
        <v>0</v>
      </c>
      <c r="H11" s="302">
        <f t="shared" si="0"/>
        <v>0</v>
      </c>
      <c r="I11" s="302">
        <f t="shared" si="0"/>
        <v>0</v>
      </c>
      <c r="J11" s="302">
        <f t="shared" si="0"/>
        <v>0</v>
      </c>
      <c r="K11" s="302">
        <f t="shared" si="0"/>
        <v>0</v>
      </c>
      <c r="L11" s="302">
        <f t="shared" si="0"/>
        <v>0</v>
      </c>
      <c r="M11" s="302">
        <f t="shared" si="0"/>
        <v>0</v>
      </c>
      <c r="N11" s="302">
        <f t="shared" si="0"/>
        <v>0</v>
      </c>
      <c r="O11" s="302">
        <f aca="true" t="shared" si="1" ref="O11:AJ11">SUM(O12:O13)</f>
        <v>0</v>
      </c>
      <c r="P11" s="302">
        <f>SUM(P12:P13)</f>
        <v>0</v>
      </c>
      <c r="Q11" s="302">
        <f t="shared" si="1"/>
        <v>0</v>
      </c>
      <c r="R11" s="302">
        <f t="shared" si="1"/>
        <v>0</v>
      </c>
      <c r="S11" s="302">
        <f t="shared" si="1"/>
        <v>0</v>
      </c>
      <c r="T11" s="302">
        <f t="shared" si="1"/>
        <v>0</v>
      </c>
      <c r="U11" s="302">
        <f t="shared" si="1"/>
        <v>0</v>
      </c>
      <c r="V11" s="302">
        <f t="shared" si="1"/>
        <v>0</v>
      </c>
      <c r="W11" s="302">
        <f t="shared" si="1"/>
        <v>0</v>
      </c>
      <c r="X11" s="302">
        <f t="shared" si="1"/>
        <v>0</v>
      </c>
      <c r="Y11" s="302">
        <f t="shared" si="1"/>
        <v>0</v>
      </c>
      <c r="Z11" s="302">
        <f t="shared" si="1"/>
        <v>0</v>
      </c>
      <c r="AA11" s="302">
        <f t="shared" si="1"/>
        <v>0</v>
      </c>
      <c r="AB11" s="302">
        <f t="shared" si="1"/>
        <v>0</v>
      </c>
      <c r="AC11" s="302">
        <f>SUM(AC12:AC13)</f>
        <v>0</v>
      </c>
      <c r="AD11" s="302">
        <f t="shared" si="1"/>
        <v>0</v>
      </c>
      <c r="AE11" s="302">
        <f>SUM(AE12:AE13)</f>
        <v>0</v>
      </c>
      <c r="AF11" s="302">
        <f t="shared" si="1"/>
        <v>0</v>
      </c>
      <c r="AG11" s="302">
        <f t="shared" si="1"/>
        <v>0</v>
      </c>
      <c r="AH11" s="302">
        <f t="shared" si="1"/>
        <v>0</v>
      </c>
      <c r="AI11" s="302">
        <f t="shared" si="1"/>
        <v>0</v>
      </c>
      <c r="AJ11" s="302">
        <f t="shared" si="1"/>
        <v>0</v>
      </c>
      <c r="AK11" s="302">
        <f aca="true" t="shared" si="2" ref="AK11:AK42">SUM(D11:AJ11)</f>
        <v>0</v>
      </c>
      <c r="AL11" s="445">
        <f aca="true" t="shared" si="3" ref="AL11:BE11">SUM(AL12:AL13)</f>
        <v>0</v>
      </c>
      <c r="AM11" s="302">
        <f t="shared" si="3"/>
        <v>0</v>
      </c>
      <c r="AN11" s="302">
        <f t="shared" si="3"/>
        <v>0</v>
      </c>
      <c r="AO11" s="367">
        <f t="shared" si="3"/>
        <v>0</v>
      </c>
      <c r="AP11" s="445">
        <f>SUM(AP12:AP13)</f>
        <v>0</v>
      </c>
      <c r="AQ11" s="302">
        <f t="shared" si="3"/>
        <v>0</v>
      </c>
      <c r="AR11" s="302">
        <f t="shared" si="3"/>
        <v>0</v>
      </c>
      <c r="AS11" s="302">
        <f>SUM(AS12:AS13)</f>
        <v>0</v>
      </c>
      <c r="AT11" s="302">
        <f>SUM(AT12:AT13)</f>
        <v>0</v>
      </c>
      <c r="AU11" s="302">
        <f t="shared" si="3"/>
        <v>0</v>
      </c>
      <c r="AV11" s="302">
        <f t="shared" si="3"/>
        <v>0</v>
      </c>
      <c r="AW11" s="302">
        <f t="shared" si="3"/>
        <v>0</v>
      </c>
      <c r="AX11" s="302">
        <f t="shared" si="3"/>
        <v>0</v>
      </c>
      <c r="AY11" s="302">
        <f t="shared" si="3"/>
        <v>0</v>
      </c>
      <c r="AZ11" s="302">
        <f t="shared" si="3"/>
        <v>0</v>
      </c>
      <c r="BA11" s="302">
        <f>SUM(BA12:BA13)</f>
        <v>0</v>
      </c>
      <c r="BB11" s="302">
        <f t="shared" si="3"/>
        <v>0</v>
      </c>
      <c r="BC11" s="302">
        <f t="shared" si="3"/>
        <v>0</v>
      </c>
      <c r="BD11" s="302">
        <f t="shared" si="3"/>
        <v>0</v>
      </c>
      <c r="BE11" s="302">
        <f t="shared" si="3"/>
        <v>0</v>
      </c>
      <c r="BF11" s="302">
        <f>SUM(BF12:BF13)</f>
        <v>0</v>
      </c>
      <c r="BG11" s="303">
        <f aca="true" t="shared" si="4" ref="BG11:BG42">SUM(AL11:BF11)</f>
        <v>0</v>
      </c>
      <c r="BH11" s="445">
        <f>SUM(BH12:BH13)</f>
        <v>0</v>
      </c>
      <c r="BI11" s="302">
        <f>SUM(BI12:BI13)</f>
        <v>0</v>
      </c>
      <c r="BJ11" s="303">
        <f aca="true" t="shared" si="5" ref="BJ11:BJ42">SUM(BH11:BI11)</f>
        <v>0</v>
      </c>
      <c r="BK11" s="303">
        <f aca="true" t="shared" si="6" ref="BK11:BK42">SUM(AK11,BG11,BJ11)</f>
        <v>0</v>
      </c>
    </row>
    <row r="12" spans="1:63" ht="12.75">
      <c r="A12" s="11"/>
      <c r="B12" s="1"/>
      <c r="C12" s="19"/>
      <c r="D12" s="295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>
        <f t="shared" si="2"/>
        <v>0</v>
      </c>
      <c r="AL12" s="295"/>
      <c r="AM12" s="296"/>
      <c r="AN12" s="296"/>
      <c r="AO12" s="584"/>
      <c r="AP12" s="295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395">
        <f t="shared" si="4"/>
        <v>0</v>
      </c>
      <c r="BH12" s="295"/>
      <c r="BI12" s="296"/>
      <c r="BJ12" s="395">
        <f t="shared" si="5"/>
        <v>0</v>
      </c>
      <c r="BK12" s="395">
        <f t="shared" si="6"/>
        <v>0</v>
      </c>
    </row>
    <row r="13" spans="1:63" ht="12.75">
      <c r="A13" s="11"/>
      <c r="B13" s="1"/>
      <c r="C13" s="19"/>
      <c r="D13" s="295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>
        <f t="shared" si="2"/>
        <v>0</v>
      </c>
      <c r="AL13" s="295"/>
      <c r="AM13" s="296"/>
      <c r="AN13" s="296"/>
      <c r="AO13" s="584"/>
      <c r="AP13" s="295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395">
        <f t="shared" si="4"/>
        <v>0</v>
      </c>
      <c r="BH13" s="295"/>
      <c r="BI13" s="296"/>
      <c r="BJ13" s="395">
        <f t="shared" si="5"/>
        <v>0</v>
      </c>
      <c r="BK13" s="395">
        <f t="shared" si="6"/>
        <v>0</v>
      </c>
    </row>
    <row r="14" spans="1:63" s="528" customFormat="1" ht="12.75">
      <c r="A14" s="523" t="s">
        <v>991</v>
      </c>
      <c r="B14" s="524" t="s">
        <v>140</v>
      </c>
      <c r="C14" s="640" t="s">
        <v>996</v>
      </c>
      <c r="D14" s="438">
        <f>SUM(D15:D16)</f>
        <v>0</v>
      </c>
      <c r="E14" s="437">
        <f>SUM(E15:E16)</f>
        <v>0</v>
      </c>
      <c r="F14" s="437">
        <f aca="true" t="shared" si="7" ref="F14:N14">SUM(F15:F16)</f>
        <v>0</v>
      </c>
      <c r="G14" s="437">
        <f t="shared" si="7"/>
        <v>0</v>
      </c>
      <c r="H14" s="437">
        <f t="shared" si="7"/>
        <v>0</v>
      </c>
      <c r="I14" s="437">
        <f t="shared" si="7"/>
        <v>0</v>
      </c>
      <c r="J14" s="437">
        <f t="shared" si="7"/>
        <v>0</v>
      </c>
      <c r="K14" s="437">
        <f t="shared" si="7"/>
        <v>0</v>
      </c>
      <c r="L14" s="437">
        <f t="shared" si="7"/>
        <v>0</v>
      </c>
      <c r="M14" s="437">
        <f t="shared" si="7"/>
        <v>0</v>
      </c>
      <c r="N14" s="437">
        <f t="shared" si="7"/>
        <v>0</v>
      </c>
      <c r="O14" s="437">
        <f aca="true" t="shared" si="8" ref="O14:AJ14">SUM(O15:O16)</f>
        <v>0</v>
      </c>
      <c r="P14" s="437">
        <f>SUM(P15:P16)</f>
        <v>0</v>
      </c>
      <c r="Q14" s="437">
        <f t="shared" si="8"/>
        <v>0</v>
      </c>
      <c r="R14" s="437">
        <f t="shared" si="8"/>
        <v>0</v>
      </c>
      <c r="S14" s="437">
        <f t="shared" si="8"/>
        <v>0</v>
      </c>
      <c r="T14" s="437">
        <f t="shared" si="8"/>
        <v>0</v>
      </c>
      <c r="U14" s="437">
        <f t="shared" si="8"/>
        <v>0</v>
      </c>
      <c r="V14" s="437">
        <f t="shared" si="8"/>
        <v>0</v>
      </c>
      <c r="W14" s="437">
        <f t="shared" si="8"/>
        <v>0</v>
      </c>
      <c r="X14" s="437">
        <f t="shared" si="8"/>
        <v>0</v>
      </c>
      <c r="Y14" s="437">
        <f t="shared" si="8"/>
        <v>0</v>
      </c>
      <c r="Z14" s="437">
        <f t="shared" si="8"/>
        <v>0</v>
      </c>
      <c r="AA14" s="437">
        <f t="shared" si="8"/>
        <v>0</v>
      </c>
      <c r="AB14" s="437">
        <f t="shared" si="8"/>
        <v>0</v>
      </c>
      <c r="AC14" s="437">
        <f>SUM(AC15:AC16)</f>
        <v>0</v>
      </c>
      <c r="AD14" s="437">
        <f t="shared" si="8"/>
        <v>0</v>
      </c>
      <c r="AE14" s="437">
        <f>SUM(AE15:AE16)</f>
        <v>0</v>
      </c>
      <c r="AF14" s="437">
        <f t="shared" si="8"/>
        <v>0</v>
      </c>
      <c r="AG14" s="437">
        <f t="shared" si="8"/>
        <v>0</v>
      </c>
      <c r="AH14" s="437">
        <f t="shared" si="8"/>
        <v>0</v>
      </c>
      <c r="AI14" s="437">
        <f t="shared" si="8"/>
        <v>0</v>
      </c>
      <c r="AJ14" s="437">
        <f t="shared" si="8"/>
        <v>0</v>
      </c>
      <c r="AK14" s="437">
        <f t="shared" si="2"/>
        <v>0</v>
      </c>
      <c r="AL14" s="438">
        <f aca="true" t="shared" si="9" ref="AL14:BE14">SUM(AL15:AL16)</f>
        <v>0</v>
      </c>
      <c r="AM14" s="437">
        <f t="shared" si="9"/>
        <v>0</v>
      </c>
      <c r="AN14" s="437">
        <f t="shared" si="9"/>
        <v>0</v>
      </c>
      <c r="AO14" s="486">
        <f t="shared" si="9"/>
        <v>0</v>
      </c>
      <c r="AP14" s="438">
        <f>SUM(AP15:AP16)</f>
        <v>0</v>
      </c>
      <c r="AQ14" s="437">
        <f t="shared" si="9"/>
        <v>0</v>
      </c>
      <c r="AR14" s="437">
        <f t="shared" si="9"/>
        <v>0</v>
      </c>
      <c r="AS14" s="437">
        <f>SUM(AS15:AS16)</f>
        <v>0</v>
      </c>
      <c r="AT14" s="437">
        <f>SUM(AT15:AT16)</f>
        <v>0</v>
      </c>
      <c r="AU14" s="437">
        <f t="shared" si="9"/>
        <v>0</v>
      </c>
      <c r="AV14" s="437">
        <f t="shared" si="9"/>
        <v>0</v>
      </c>
      <c r="AW14" s="437">
        <f t="shared" si="9"/>
        <v>0</v>
      </c>
      <c r="AX14" s="437">
        <f t="shared" si="9"/>
        <v>0</v>
      </c>
      <c r="AY14" s="437">
        <f t="shared" si="9"/>
        <v>0</v>
      </c>
      <c r="AZ14" s="437">
        <f t="shared" si="9"/>
        <v>0</v>
      </c>
      <c r="BA14" s="437">
        <f>SUM(BA15:BA16)</f>
        <v>0</v>
      </c>
      <c r="BB14" s="437">
        <f t="shared" si="9"/>
        <v>0</v>
      </c>
      <c r="BC14" s="437">
        <f t="shared" si="9"/>
        <v>0</v>
      </c>
      <c r="BD14" s="437">
        <f t="shared" si="9"/>
        <v>0</v>
      </c>
      <c r="BE14" s="437">
        <f t="shared" si="9"/>
        <v>0</v>
      </c>
      <c r="BF14" s="437">
        <f>SUM(BF15:BF16)</f>
        <v>0</v>
      </c>
      <c r="BG14" s="337">
        <f t="shared" si="4"/>
        <v>0</v>
      </c>
      <c r="BH14" s="438">
        <f>SUM(BH15:BH16)</f>
        <v>0</v>
      </c>
      <c r="BI14" s="437">
        <f>SUM(BI15:BI16)</f>
        <v>0</v>
      </c>
      <c r="BJ14" s="337">
        <f t="shared" si="5"/>
        <v>0</v>
      </c>
      <c r="BK14" s="337">
        <f t="shared" si="6"/>
        <v>0</v>
      </c>
    </row>
    <row r="15" spans="1:63" s="504" customFormat="1" ht="12.75">
      <c r="A15" s="529"/>
      <c r="B15" s="530"/>
      <c r="C15" s="510"/>
      <c r="D15" s="533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>
        <f t="shared" si="2"/>
        <v>0</v>
      </c>
      <c r="AL15" s="533"/>
      <c r="AM15" s="250"/>
      <c r="AN15" s="250"/>
      <c r="AO15" s="591"/>
      <c r="AP15" s="533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532">
        <f t="shared" si="4"/>
        <v>0</v>
      </c>
      <c r="BH15" s="533"/>
      <c r="BI15" s="250"/>
      <c r="BJ15" s="532">
        <f t="shared" si="5"/>
        <v>0</v>
      </c>
      <c r="BK15" s="532">
        <f t="shared" si="6"/>
        <v>0</v>
      </c>
    </row>
    <row r="16" spans="1:63" s="504" customFormat="1" ht="12.75">
      <c r="A16" s="529"/>
      <c r="B16" s="530"/>
      <c r="C16" s="456"/>
      <c r="D16" s="533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>
        <f t="shared" si="2"/>
        <v>0</v>
      </c>
      <c r="AL16" s="533"/>
      <c r="AM16" s="250"/>
      <c r="AN16" s="250"/>
      <c r="AO16" s="591"/>
      <c r="AP16" s="533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532">
        <f t="shared" si="4"/>
        <v>0</v>
      </c>
      <c r="BH16" s="533"/>
      <c r="BI16" s="250"/>
      <c r="BJ16" s="532">
        <f t="shared" si="5"/>
        <v>0</v>
      </c>
      <c r="BK16" s="532">
        <f t="shared" si="6"/>
        <v>0</v>
      </c>
    </row>
    <row r="17" spans="1:63" s="528" customFormat="1" ht="12.75">
      <c r="A17" s="523" t="s">
        <v>992</v>
      </c>
      <c r="B17" s="524" t="s">
        <v>994</v>
      </c>
      <c r="C17" s="640" t="s">
        <v>997</v>
      </c>
      <c r="D17" s="438">
        <f>SUM(D18:D19)</f>
        <v>286036</v>
      </c>
      <c r="E17" s="437">
        <f>SUM(E18:E19)</f>
        <v>0</v>
      </c>
      <c r="F17" s="437">
        <f aca="true" t="shared" si="10" ref="F17:O17">SUM(F18:F19)</f>
        <v>0</v>
      </c>
      <c r="G17" s="437">
        <f t="shared" si="10"/>
        <v>0</v>
      </c>
      <c r="H17" s="437">
        <f t="shared" si="10"/>
        <v>0</v>
      </c>
      <c r="I17" s="437">
        <f t="shared" si="10"/>
        <v>0</v>
      </c>
      <c r="J17" s="437">
        <f t="shared" si="10"/>
        <v>0</v>
      </c>
      <c r="K17" s="437">
        <f t="shared" si="10"/>
        <v>0</v>
      </c>
      <c r="L17" s="437">
        <f t="shared" si="10"/>
        <v>0</v>
      </c>
      <c r="M17" s="437">
        <f t="shared" si="10"/>
        <v>0</v>
      </c>
      <c r="N17" s="437">
        <f t="shared" si="10"/>
        <v>0</v>
      </c>
      <c r="O17" s="437">
        <f t="shared" si="10"/>
        <v>0</v>
      </c>
      <c r="P17" s="437">
        <f>SUM(P18:P19)</f>
        <v>0</v>
      </c>
      <c r="Q17" s="437">
        <f aca="true" t="shared" si="11" ref="Q17:AB17">SUM(Q18:Q19)</f>
        <v>0</v>
      </c>
      <c r="R17" s="437">
        <f t="shared" si="11"/>
        <v>0</v>
      </c>
      <c r="S17" s="437">
        <f t="shared" si="11"/>
        <v>0</v>
      </c>
      <c r="T17" s="437">
        <f t="shared" si="11"/>
        <v>0</v>
      </c>
      <c r="U17" s="437">
        <f t="shared" si="11"/>
        <v>0</v>
      </c>
      <c r="V17" s="437">
        <f t="shared" si="11"/>
        <v>0</v>
      </c>
      <c r="W17" s="437">
        <f t="shared" si="11"/>
        <v>0</v>
      </c>
      <c r="X17" s="437">
        <f t="shared" si="11"/>
        <v>0</v>
      </c>
      <c r="Y17" s="437">
        <f t="shared" si="11"/>
        <v>0</v>
      </c>
      <c r="Z17" s="437">
        <f t="shared" si="11"/>
        <v>0</v>
      </c>
      <c r="AA17" s="437">
        <f t="shared" si="11"/>
        <v>0</v>
      </c>
      <c r="AB17" s="437">
        <f t="shared" si="11"/>
        <v>0</v>
      </c>
      <c r="AC17" s="437">
        <f aca="true" t="shared" si="12" ref="AC17:AJ17">SUM(AC18:AC19)</f>
        <v>0</v>
      </c>
      <c r="AD17" s="437">
        <f t="shared" si="12"/>
        <v>0</v>
      </c>
      <c r="AE17" s="437">
        <f t="shared" si="12"/>
        <v>0</v>
      </c>
      <c r="AF17" s="437">
        <f t="shared" si="12"/>
        <v>0</v>
      </c>
      <c r="AG17" s="437">
        <f t="shared" si="12"/>
        <v>0</v>
      </c>
      <c r="AH17" s="437">
        <f t="shared" si="12"/>
        <v>0</v>
      </c>
      <c r="AI17" s="437">
        <f t="shared" si="12"/>
        <v>0</v>
      </c>
      <c r="AJ17" s="437">
        <f t="shared" si="12"/>
        <v>0</v>
      </c>
      <c r="AK17" s="437">
        <f t="shared" si="2"/>
        <v>286036</v>
      </c>
      <c r="AL17" s="438">
        <f aca="true" t="shared" si="13" ref="AL17:AT17">SUM(AL18:AL19)</f>
        <v>0</v>
      </c>
      <c r="AM17" s="437">
        <f t="shared" si="13"/>
        <v>0</v>
      </c>
      <c r="AN17" s="437">
        <f t="shared" si="13"/>
        <v>0</v>
      </c>
      <c r="AO17" s="486">
        <f t="shared" si="13"/>
        <v>0</v>
      </c>
      <c r="AP17" s="438">
        <f t="shared" si="13"/>
        <v>0</v>
      </c>
      <c r="AQ17" s="437">
        <f t="shared" si="13"/>
        <v>0</v>
      </c>
      <c r="AR17" s="437">
        <f t="shared" si="13"/>
        <v>0</v>
      </c>
      <c r="AS17" s="437">
        <f t="shared" si="13"/>
        <v>0</v>
      </c>
      <c r="AT17" s="437">
        <f t="shared" si="13"/>
        <v>0</v>
      </c>
      <c r="AU17" s="437">
        <f aca="true" t="shared" si="14" ref="AU17:BE17">SUM(AU18:AU19)</f>
        <v>0</v>
      </c>
      <c r="AV17" s="437">
        <f t="shared" si="14"/>
        <v>0</v>
      </c>
      <c r="AW17" s="437">
        <f t="shared" si="14"/>
        <v>0</v>
      </c>
      <c r="AX17" s="437">
        <f t="shared" si="14"/>
        <v>0</v>
      </c>
      <c r="AY17" s="437">
        <f t="shared" si="14"/>
        <v>0</v>
      </c>
      <c r="AZ17" s="437">
        <f t="shared" si="14"/>
        <v>0</v>
      </c>
      <c r="BA17" s="437">
        <f>SUM(BA18:BA19)</f>
        <v>0</v>
      </c>
      <c r="BB17" s="437">
        <f t="shared" si="14"/>
        <v>0</v>
      </c>
      <c r="BC17" s="437">
        <f t="shared" si="14"/>
        <v>0</v>
      </c>
      <c r="BD17" s="437">
        <f t="shared" si="14"/>
        <v>0</v>
      </c>
      <c r="BE17" s="437">
        <f t="shared" si="14"/>
        <v>0</v>
      </c>
      <c r="BF17" s="437">
        <f>SUM(BF18:BF19)</f>
        <v>0</v>
      </c>
      <c r="BG17" s="337">
        <f t="shared" si="4"/>
        <v>0</v>
      </c>
      <c r="BH17" s="438">
        <f>SUM(BH18:BH19)</f>
        <v>0</v>
      </c>
      <c r="BI17" s="437">
        <f>SUM(BI18:BI19)</f>
        <v>0</v>
      </c>
      <c r="BJ17" s="337">
        <f t="shared" si="5"/>
        <v>0</v>
      </c>
      <c r="BK17" s="337">
        <f t="shared" si="6"/>
        <v>286036</v>
      </c>
    </row>
    <row r="18" spans="1:63" s="504" customFormat="1" ht="12.75">
      <c r="A18" s="529"/>
      <c r="B18" s="530"/>
      <c r="C18" s="510" t="s">
        <v>898</v>
      </c>
      <c r="D18" s="533">
        <f>429036-143000</f>
        <v>286036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>
        <f t="shared" si="2"/>
        <v>286036</v>
      </c>
      <c r="AL18" s="533"/>
      <c r="AM18" s="250"/>
      <c r="AN18" s="250"/>
      <c r="AO18" s="591"/>
      <c r="AP18" s="533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532">
        <f t="shared" si="4"/>
        <v>0</v>
      </c>
      <c r="BH18" s="533"/>
      <c r="BI18" s="250"/>
      <c r="BJ18" s="532">
        <f t="shared" si="5"/>
        <v>0</v>
      </c>
      <c r="BK18" s="532">
        <f t="shared" si="6"/>
        <v>286036</v>
      </c>
    </row>
    <row r="19" spans="1:63" s="504" customFormat="1" ht="12.75">
      <c r="A19" s="529"/>
      <c r="B19" s="530"/>
      <c r="C19" s="456"/>
      <c r="D19" s="533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>
        <f t="shared" si="2"/>
        <v>0</v>
      </c>
      <c r="AL19" s="533"/>
      <c r="AM19" s="250"/>
      <c r="AN19" s="250"/>
      <c r="AO19" s="591"/>
      <c r="AP19" s="533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532">
        <f t="shared" si="4"/>
        <v>0</v>
      </c>
      <c r="BH19" s="533"/>
      <c r="BI19" s="250"/>
      <c r="BJ19" s="532">
        <f t="shared" si="5"/>
        <v>0</v>
      </c>
      <c r="BK19" s="532">
        <f t="shared" si="6"/>
        <v>0</v>
      </c>
    </row>
    <row r="20" spans="1:63" s="528" customFormat="1" ht="12.75">
      <c r="A20" s="523" t="s">
        <v>993</v>
      </c>
      <c r="B20" s="524" t="s">
        <v>995</v>
      </c>
      <c r="C20" s="640" t="s">
        <v>998</v>
      </c>
      <c r="D20" s="438">
        <f>SUM(D21:D22)</f>
        <v>0</v>
      </c>
      <c r="E20" s="437">
        <f>SUM(E21:E22)</f>
        <v>0</v>
      </c>
      <c r="F20" s="437">
        <f aca="true" t="shared" si="15" ref="F20:O20">SUM(F21:F22)</f>
        <v>0</v>
      </c>
      <c r="G20" s="437">
        <f t="shared" si="15"/>
        <v>0</v>
      </c>
      <c r="H20" s="437">
        <f t="shared" si="15"/>
        <v>0</v>
      </c>
      <c r="I20" s="437">
        <f t="shared" si="15"/>
        <v>0</v>
      </c>
      <c r="J20" s="437">
        <f t="shared" si="15"/>
        <v>0</v>
      </c>
      <c r="K20" s="437">
        <f t="shared" si="15"/>
        <v>0</v>
      </c>
      <c r="L20" s="437">
        <f t="shared" si="15"/>
        <v>0</v>
      </c>
      <c r="M20" s="437">
        <f t="shared" si="15"/>
        <v>0</v>
      </c>
      <c r="N20" s="437">
        <f t="shared" si="15"/>
        <v>0</v>
      </c>
      <c r="O20" s="437">
        <f t="shared" si="15"/>
        <v>0</v>
      </c>
      <c r="P20" s="437">
        <f>SUM(P21:P22)</f>
        <v>0</v>
      </c>
      <c r="Q20" s="437">
        <f aca="true" t="shared" si="16" ref="Q20:AB20">SUM(Q21:Q22)</f>
        <v>0</v>
      </c>
      <c r="R20" s="437">
        <f t="shared" si="16"/>
        <v>0</v>
      </c>
      <c r="S20" s="437">
        <f t="shared" si="16"/>
        <v>0</v>
      </c>
      <c r="T20" s="437">
        <f t="shared" si="16"/>
        <v>0</v>
      </c>
      <c r="U20" s="437">
        <f t="shared" si="16"/>
        <v>0</v>
      </c>
      <c r="V20" s="437">
        <f t="shared" si="16"/>
        <v>0</v>
      </c>
      <c r="W20" s="437">
        <f t="shared" si="16"/>
        <v>0</v>
      </c>
      <c r="X20" s="437">
        <f t="shared" si="16"/>
        <v>0</v>
      </c>
      <c r="Y20" s="437">
        <f t="shared" si="16"/>
        <v>0</v>
      </c>
      <c r="Z20" s="437">
        <f t="shared" si="16"/>
        <v>0</v>
      </c>
      <c r="AA20" s="437">
        <f t="shared" si="16"/>
        <v>0</v>
      </c>
      <c r="AB20" s="437">
        <f t="shared" si="16"/>
        <v>0</v>
      </c>
      <c r="AC20" s="437">
        <f aca="true" t="shared" si="17" ref="AC20:AJ20">SUM(AC21:AC22)</f>
        <v>0</v>
      </c>
      <c r="AD20" s="437">
        <f t="shared" si="17"/>
        <v>0</v>
      </c>
      <c r="AE20" s="437">
        <f t="shared" si="17"/>
        <v>0</v>
      </c>
      <c r="AF20" s="437">
        <f t="shared" si="17"/>
        <v>0</v>
      </c>
      <c r="AG20" s="437">
        <f t="shared" si="17"/>
        <v>0</v>
      </c>
      <c r="AH20" s="437">
        <f t="shared" si="17"/>
        <v>0</v>
      </c>
      <c r="AI20" s="437">
        <f t="shared" si="17"/>
        <v>0</v>
      </c>
      <c r="AJ20" s="437">
        <f t="shared" si="17"/>
        <v>0</v>
      </c>
      <c r="AK20" s="437">
        <f t="shared" si="2"/>
        <v>0</v>
      </c>
      <c r="AL20" s="438">
        <f aca="true" t="shared" si="18" ref="AL20:AT20">SUM(AL21:AL22)</f>
        <v>0</v>
      </c>
      <c r="AM20" s="437">
        <f t="shared" si="18"/>
        <v>0</v>
      </c>
      <c r="AN20" s="437">
        <f t="shared" si="18"/>
        <v>0</v>
      </c>
      <c r="AO20" s="486">
        <f t="shared" si="18"/>
        <v>0</v>
      </c>
      <c r="AP20" s="438">
        <f t="shared" si="18"/>
        <v>0</v>
      </c>
      <c r="AQ20" s="437">
        <f t="shared" si="18"/>
        <v>0</v>
      </c>
      <c r="AR20" s="437">
        <f t="shared" si="18"/>
        <v>0</v>
      </c>
      <c r="AS20" s="437">
        <f t="shared" si="18"/>
        <v>0</v>
      </c>
      <c r="AT20" s="437">
        <f t="shared" si="18"/>
        <v>0</v>
      </c>
      <c r="AU20" s="437">
        <f aca="true" t="shared" si="19" ref="AU20:BE20">SUM(AU21:AU22)</f>
        <v>0</v>
      </c>
      <c r="AV20" s="437">
        <f t="shared" si="19"/>
        <v>0</v>
      </c>
      <c r="AW20" s="437">
        <f t="shared" si="19"/>
        <v>0</v>
      </c>
      <c r="AX20" s="437">
        <f t="shared" si="19"/>
        <v>0</v>
      </c>
      <c r="AY20" s="437">
        <f t="shared" si="19"/>
        <v>0</v>
      </c>
      <c r="AZ20" s="437">
        <f t="shared" si="19"/>
        <v>0</v>
      </c>
      <c r="BA20" s="437">
        <f>SUM(BA21:BA22)</f>
        <v>0</v>
      </c>
      <c r="BB20" s="437">
        <f t="shared" si="19"/>
        <v>0</v>
      </c>
      <c r="BC20" s="437">
        <f t="shared" si="19"/>
        <v>0</v>
      </c>
      <c r="BD20" s="437">
        <f t="shared" si="19"/>
        <v>0</v>
      </c>
      <c r="BE20" s="437">
        <f t="shared" si="19"/>
        <v>0</v>
      </c>
      <c r="BF20" s="437">
        <f>SUM(BF21:BF22)</f>
        <v>0</v>
      </c>
      <c r="BG20" s="337">
        <f t="shared" si="4"/>
        <v>0</v>
      </c>
      <c r="BH20" s="438">
        <f>SUM(BH21:BH22)</f>
        <v>0</v>
      </c>
      <c r="BI20" s="437">
        <f>SUM(BI21:BI22)</f>
        <v>0</v>
      </c>
      <c r="BJ20" s="337">
        <f t="shared" si="5"/>
        <v>0</v>
      </c>
      <c r="BK20" s="337">
        <f t="shared" si="6"/>
        <v>0</v>
      </c>
    </row>
    <row r="21" spans="1:63" s="504" customFormat="1" ht="12.75">
      <c r="A21" s="529"/>
      <c r="B21" s="530"/>
      <c r="C21" s="510"/>
      <c r="D21" s="533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>
        <f t="shared" si="2"/>
        <v>0</v>
      </c>
      <c r="AL21" s="533"/>
      <c r="AM21" s="250"/>
      <c r="AN21" s="250"/>
      <c r="AO21" s="591"/>
      <c r="AP21" s="533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532">
        <f t="shared" si="4"/>
        <v>0</v>
      </c>
      <c r="BH21" s="533"/>
      <c r="BI21" s="250"/>
      <c r="BJ21" s="532">
        <f t="shared" si="5"/>
        <v>0</v>
      </c>
      <c r="BK21" s="532">
        <f t="shared" si="6"/>
        <v>0</v>
      </c>
    </row>
    <row r="22" spans="1:63" ht="12.75">
      <c r="A22" s="11"/>
      <c r="B22" s="1"/>
      <c r="C22" s="19"/>
      <c r="D22" s="295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>
        <f t="shared" si="2"/>
        <v>0</v>
      </c>
      <c r="AL22" s="295"/>
      <c r="AM22" s="296"/>
      <c r="AN22" s="296"/>
      <c r="AO22" s="584"/>
      <c r="AP22" s="295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395">
        <f t="shared" si="4"/>
        <v>0</v>
      </c>
      <c r="BH22" s="295"/>
      <c r="BI22" s="296"/>
      <c r="BJ22" s="395">
        <f t="shared" si="5"/>
        <v>0</v>
      </c>
      <c r="BK22" s="395">
        <f t="shared" si="6"/>
        <v>0</v>
      </c>
    </row>
    <row r="23" spans="1:63" s="509" customFormat="1" ht="15" customHeight="1">
      <c r="A23" s="16" t="s">
        <v>252</v>
      </c>
      <c r="B23" s="2" t="s">
        <v>141</v>
      </c>
      <c r="C23" s="508" t="s">
        <v>665</v>
      </c>
      <c r="D23" s="445">
        <f>SUM(D24:D25)</f>
        <v>0</v>
      </c>
      <c r="E23" s="302">
        <f>SUM(E24:E25)</f>
        <v>0</v>
      </c>
      <c r="F23" s="302">
        <f aca="true" t="shared" si="20" ref="F23:N23">SUM(F24:F25)</f>
        <v>0</v>
      </c>
      <c r="G23" s="302">
        <f t="shared" si="20"/>
        <v>0</v>
      </c>
      <c r="H23" s="302">
        <f t="shared" si="20"/>
        <v>0</v>
      </c>
      <c r="I23" s="302">
        <f t="shared" si="20"/>
        <v>0</v>
      </c>
      <c r="J23" s="302">
        <f t="shared" si="20"/>
        <v>0</v>
      </c>
      <c r="K23" s="302">
        <f t="shared" si="20"/>
        <v>0</v>
      </c>
      <c r="L23" s="302">
        <f t="shared" si="20"/>
        <v>0</v>
      </c>
      <c r="M23" s="302">
        <f t="shared" si="20"/>
        <v>0</v>
      </c>
      <c r="N23" s="302">
        <f t="shared" si="20"/>
        <v>0</v>
      </c>
      <c r="O23" s="302">
        <f aca="true" t="shared" si="21" ref="O23:AJ23">SUM(O24:O25)</f>
        <v>0</v>
      </c>
      <c r="P23" s="302">
        <f>SUM(P24:P25)</f>
        <v>0</v>
      </c>
      <c r="Q23" s="302">
        <f t="shared" si="21"/>
        <v>0</v>
      </c>
      <c r="R23" s="302">
        <f t="shared" si="21"/>
        <v>0</v>
      </c>
      <c r="S23" s="302">
        <f t="shared" si="21"/>
        <v>0</v>
      </c>
      <c r="T23" s="302">
        <f t="shared" si="21"/>
        <v>0</v>
      </c>
      <c r="U23" s="302">
        <f t="shared" si="21"/>
        <v>0</v>
      </c>
      <c r="V23" s="302">
        <f t="shared" si="21"/>
        <v>0</v>
      </c>
      <c r="W23" s="302">
        <f t="shared" si="21"/>
        <v>0</v>
      </c>
      <c r="X23" s="302">
        <f t="shared" si="21"/>
        <v>0</v>
      </c>
      <c r="Y23" s="302">
        <f t="shared" si="21"/>
        <v>0</v>
      </c>
      <c r="Z23" s="302">
        <f t="shared" si="21"/>
        <v>0</v>
      </c>
      <c r="AA23" s="302">
        <f t="shared" si="21"/>
        <v>0</v>
      </c>
      <c r="AB23" s="302">
        <f t="shared" si="21"/>
        <v>0</v>
      </c>
      <c r="AC23" s="302">
        <f>SUM(AC24:AC25)</f>
        <v>0</v>
      </c>
      <c r="AD23" s="302">
        <f t="shared" si="21"/>
        <v>0</v>
      </c>
      <c r="AE23" s="302">
        <f>SUM(AE24:AE25)</f>
        <v>0</v>
      </c>
      <c r="AF23" s="302">
        <f t="shared" si="21"/>
        <v>0</v>
      </c>
      <c r="AG23" s="302">
        <f t="shared" si="21"/>
        <v>0</v>
      </c>
      <c r="AH23" s="302">
        <f t="shared" si="21"/>
        <v>0</v>
      </c>
      <c r="AI23" s="302">
        <f t="shared" si="21"/>
        <v>0</v>
      </c>
      <c r="AJ23" s="302">
        <f t="shared" si="21"/>
        <v>0</v>
      </c>
      <c r="AK23" s="302">
        <f t="shared" si="2"/>
        <v>0</v>
      </c>
      <c r="AL23" s="445">
        <f aca="true" t="shared" si="22" ref="AL23:BE23">SUM(AL24:AL25)</f>
        <v>0</v>
      </c>
      <c r="AM23" s="302">
        <f t="shared" si="22"/>
        <v>0</v>
      </c>
      <c r="AN23" s="302">
        <f t="shared" si="22"/>
        <v>0</v>
      </c>
      <c r="AO23" s="367">
        <f t="shared" si="22"/>
        <v>0</v>
      </c>
      <c r="AP23" s="445">
        <f>SUM(AP24:AP25)</f>
        <v>0</v>
      </c>
      <c r="AQ23" s="302">
        <f t="shared" si="22"/>
        <v>0</v>
      </c>
      <c r="AR23" s="302">
        <f t="shared" si="22"/>
        <v>0</v>
      </c>
      <c r="AS23" s="302">
        <f>SUM(AS24:AS25)</f>
        <v>0</v>
      </c>
      <c r="AT23" s="302">
        <f>SUM(AT24:AT25)</f>
        <v>0</v>
      </c>
      <c r="AU23" s="302">
        <f t="shared" si="22"/>
        <v>0</v>
      </c>
      <c r="AV23" s="302">
        <f t="shared" si="22"/>
        <v>0</v>
      </c>
      <c r="AW23" s="302">
        <f t="shared" si="22"/>
        <v>0</v>
      </c>
      <c r="AX23" s="302">
        <f t="shared" si="22"/>
        <v>0</v>
      </c>
      <c r="AY23" s="302">
        <f t="shared" si="22"/>
        <v>0</v>
      </c>
      <c r="AZ23" s="302">
        <f t="shared" si="22"/>
        <v>0</v>
      </c>
      <c r="BA23" s="302">
        <f>SUM(BA24:BA25)</f>
        <v>0</v>
      </c>
      <c r="BB23" s="302">
        <f t="shared" si="22"/>
        <v>0</v>
      </c>
      <c r="BC23" s="302">
        <f t="shared" si="22"/>
        <v>0</v>
      </c>
      <c r="BD23" s="302">
        <f t="shared" si="22"/>
        <v>0</v>
      </c>
      <c r="BE23" s="302">
        <f t="shared" si="22"/>
        <v>0</v>
      </c>
      <c r="BF23" s="302">
        <f>SUM(BF24:BF25)</f>
        <v>0</v>
      </c>
      <c r="BG23" s="303">
        <f t="shared" si="4"/>
        <v>0</v>
      </c>
      <c r="BH23" s="445">
        <f>SUM(BH24:BH25)</f>
        <v>0</v>
      </c>
      <c r="BI23" s="302">
        <f>SUM(BI24:BI25)</f>
        <v>0</v>
      </c>
      <c r="BJ23" s="303">
        <f t="shared" si="5"/>
        <v>0</v>
      </c>
      <c r="BK23" s="303">
        <f t="shared" si="6"/>
        <v>0</v>
      </c>
    </row>
    <row r="24" spans="1:63" ht="15" customHeight="1">
      <c r="A24" s="11"/>
      <c r="B24" s="1"/>
      <c r="C24" s="19"/>
      <c r="D24" s="295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>
        <f t="shared" si="2"/>
        <v>0</v>
      </c>
      <c r="AL24" s="295"/>
      <c r="AM24" s="296"/>
      <c r="AN24" s="296"/>
      <c r="AO24" s="584"/>
      <c r="AP24" s="295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395">
        <f t="shared" si="4"/>
        <v>0</v>
      </c>
      <c r="BH24" s="295"/>
      <c r="BI24" s="296"/>
      <c r="BJ24" s="395">
        <f t="shared" si="5"/>
        <v>0</v>
      </c>
      <c r="BK24" s="395">
        <f t="shared" si="6"/>
        <v>0</v>
      </c>
    </row>
    <row r="25" spans="1:63" ht="15" customHeight="1">
      <c r="A25" s="11"/>
      <c r="B25" s="1"/>
      <c r="C25" s="19"/>
      <c r="D25" s="295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>
        <f t="shared" si="2"/>
        <v>0</v>
      </c>
      <c r="AL25" s="295"/>
      <c r="AM25" s="296"/>
      <c r="AN25" s="296"/>
      <c r="AO25" s="584"/>
      <c r="AP25" s="295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395">
        <f t="shared" si="4"/>
        <v>0</v>
      </c>
      <c r="BH25" s="295"/>
      <c r="BI25" s="296"/>
      <c r="BJ25" s="395">
        <f t="shared" si="5"/>
        <v>0</v>
      </c>
      <c r="BK25" s="395">
        <f t="shared" si="6"/>
        <v>0</v>
      </c>
    </row>
    <row r="26" spans="1:63" s="509" customFormat="1" ht="15" customHeight="1">
      <c r="A26" s="16" t="s">
        <v>253</v>
      </c>
      <c r="B26" s="2" t="s">
        <v>142</v>
      </c>
      <c r="C26" s="508" t="s">
        <v>666</v>
      </c>
      <c r="D26" s="445">
        <f>SUM(D27:D28)</f>
        <v>0</v>
      </c>
      <c r="E26" s="302">
        <f>SUM(E27:E28)</f>
        <v>0</v>
      </c>
      <c r="F26" s="302">
        <f aca="true" t="shared" si="23" ref="F26:N26">SUM(F27:F28)</f>
        <v>0</v>
      </c>
      <c r="G26" s="302">
        <f t="shared" si="23"/>
        <v>0</v>
      </c>
      <c r="H26" s="302">
        <f t="shared" si="23"/>
        <v>0</v>
      </c>
      <c r="I26" s="302">
        <f t="shared" si="23"/>
        <v>0</v>
      </c>
      <c r="J26" s="302">
        <f t="shared" si="23"/>
        <v>0</v>
      </c>
      <c r="K26" s="302">
        <f t="shared" si="23"/>
        <v>0</v>
      </c>
      <c r="L26" s="302">
        <f t="shared" si="23"/>
        <v>0</v>
      </c>
      <c r="M26" s="302">
        <f t="shared" si="23"/>
        <v>0</v>
      </c>
      <c r="N26" s="302">
        <f t="shared" si="23"/>
        <v>0</v>
      </c>
      <c r="O26" s="302">
        <f aca="true" t="shared" si="24" ref="O26:AJ26">SUM(O27:O28)</f>
        <v>0</v>
      </c>
      <c r="P26" s="302">
        <f>SUM(P27:P28)</f>
        <v>0</v>
      </c>
      <c r="Q26" s="302">
        <f t="shared" si="24"/>
        <v>0</v>
      </c>
      <c r="R26" s="302">
        <f t="shared" si="24"/>
        <v>0</v>
      </c>
      <c r="S26" s="302">
        <f t="shared" si="24"/>
        <v>0</v>
      </c>
      <c r="T26" s="302">
        <f t="shared" si="24"/>
        <v>0</v>
      </c>
      <c r="U26" s="302">
        <f t="shared" si="24"/>
        <v>0</v>
      </c>
      <c r="V26" s="302">
        <f t="shared" si="24"/>
        <v>0</v>
      </c>
      <c r="W26" s="302">
        <f t="shared" si="24"/>
        <v>0</v>
      </c>
      <c r="X26" s="302">
        <f t="shared" si="24"/>
        <v>0</v>
      </c>
      <c r="Y26" s="302">
        <f t="shared" si="24"/>
        <v>0</v>
      </c>
      <c r="Z26" s="302">
        <f t="shared" si="24"/>
        <v>0</v>
      </c>
      <c r="AA26" s="302">
        <f t="shared" si="24"/>
        <v>0</v>
      </c>
      <c r="AB26" s="302">
        <f t="shared" si="24"/>
        <v>0</v>
      </c>
      <c r="AC26" s="302">
        <f>SUM(AC27:AC28)</f>
        <v>0</v>
      </c>
      <c r="AD26" s="302">
        <f t="shared" si="24"/>
        <v>0</v>
      </c>
      <c r="AE26" s="302">
        <f>SUM(AE27:AE28)</f>
        <v>0</v>
      </c>
      <c r="AF26" s="302">
        <f t="shared" si="24"/>
        <v>0</v>
      </c>
      <c r="AG26" s="302">
        <f t="shared" si="24"/>
        <v>0</v>
      </c>
      <c r="AH26" s="302">
        <f t="shared" si="24"/>
        <v>0</v>
      </c>
      <c r="AI26" s="302">
        <f t="shared" si="24"/>
        <v>0</v>
      </c>
      <c r="AJ26" s="302">
        <f t="shared" si="24"/>
        <v>0</v>
      </c>
      <c r="AK26" s="302">
        <f t="shared" si="2"/>
        <v>0</v>
      </c>
      <c r="AL26" s="445">
        <f aca="true" t="shared" si="25" ref="AL26:BE26">SUM(AL27:AL28)</f>
        <v>0</v>
      </c>
      <c r="AM26" s="302">
        <f t="shared" si="25"/>
        <v>0</v>
      </c>
      <c r="AN26" s="302">
        <f t="shared" si="25"/>
        <v>0</v>
      </c>
      <c r="AO26" s="367">
        <f t="shared" si="25"/>
        <v>0</v>
      </c>
      <c r="AP26" s="445">
        <f>SUM(AP27:AP28)</f>
        <v>0</v>
      </c>
      <c r="AQ26" s="302">
        <f t="shared" si="25"/>
        <v>0</v>
      </c>
      <c r="AR26" s="302">
        <f t="shared" si="25"/>
        <v>0</v>
      </c>
      <c r="AS26" s="302">
        <f>SUM(AS27:AS28)</f>
        <v>0</v>
      </c>
      <c r="AT26" s="302">
        <f>SUM(AT27:AT28)</f>
        <v>0</v>
      </c>
      <c r="AU26" s="302">
        <f t="shared" si="25"/>
        <v>0</v>
      </c>
      <c r="AV26" s="302">
        <f t="shared" si="25"/>
        <v>0</v>
      </c>
      <c r="AW26" s="302">
        <f t="shared" si="25"/>
        <v>0</v>
      </c>
      <c r="AX26" s="302">
        <f t="shared" si="25"/>
        <v>0</v>
      </c>
      <c r="AY26" s="302">
        <f t="shared" si="25"/>
        <v>0</v>
      </c>
      <c r="AZ26" s="302">
        <f t="shared" si="25"/>
        <v>0</v>
      </c>
      <c r="BA26" s="302">
        <f>SUM(BA27:BA28)</f>
        <v>0</v>
      </c>
      <c r="BB26" s="302">
        <f t="shared" si="25"/>
        <v>0</v>
      </c>
      <c r="BC26" s="302">
        <f t="shared" si="25"/>
        <v>0</v>
      </c>
      <c r="BD26" s="302">
        <f t="shared" si="25"/>
        <v>0</v>
      </c>
      <c r="BE26" s="302">
        <f t="shared" si="25"/>
        <v>0</v>
      </c>
      <c r="BF26" s="302">
        <f>SUM(BF27:BF28)</f>
        <v>0</v>
      </c>
      <c r="BG26" s="303">
        <f t="shared" si="4"/>
        <v>0</v>
      </c>
      <c r="BH26" s="445">
        <f>SUM(BH27:BH28)</f>
        <v>0</v>
      </c>
      <c r="BI26" s="302">
        <f>SUM(BI27:BI28)</f>
        <v>0</v>
      </c>
      <c r="BJ26" s="303">
        <f t="shared" si="5"/>
        <v>0</v>
      </c>
      <c r="BK26" s="303">
        <f t="shared" si="6"/>
        <v>0</v>
      </c>
    </row>
    <row r="27" spans="1:63" ht="15" customHeight="1">
      <c r="A27" s="11"/>
      <c r="B27" s="1"/>
      <c r="C27" s="19"/>
      <c r="D27" s="295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>
        <f t="shared" si="2"/>
        <v>0</v>
      </c>
      <c r="AL27" s="295"/>
      <c r="AM27" s="296"/>
      <c r="AN27" s="296"/>
      <c r="AO27" s="584"/>
      <c r="AP27" s="295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395">
        <f t="shared" si="4"/>
        <v>0</v>
      </c>
      <c r="BH27" s="295"/>
      <c r="BI27" s="296"/>
      <c r="BJ27" s="395">
        <f t="shared" si="5"/>
        <v>0</v>
      </c>
      <c r="BK27" s="395">
        <f t="shared" si="6"/>
        <v>0</v>
      </c>
    </row>
    <row r="28" spans="1:63" ht="15" customHeight="1">
      <c r="A28" s="11"/>
      <c r="B28" s="1"/>
      <c r="C28" s="19"/>
      <c r="D28" s="295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>
        <f t="shared" si="2"/>
        <v>0</v>
      </c>
      <c r="AL28" s="295"/>
      <c r="AM28" s="296"/>
      <c r="AN28" s="296"/>
      <c r="AO28" s="584"/>
      <c r="AP28" s="295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395">
        <f t="shared" si="4"/>
        <v>0</v>
      </c>
      <c r="BH28" s="295"/>
      <c r="BI28" s="296"/>
      <c r="BJ28" s="395">
        <f t="shared" si="5"/>
        <v>0</v>
      </c>
      <c r="BK28" s="395">
        <f t="shared" si="6"/>
        <v>0</v>
      </c>
    </row>
    <row r="29" spans="1:63" s="509" customFormat="1" ht="12.75">
      <c r="A29" s="16" t="s">
        <v>254</v>
      </c>
      <c r="B29" s="2" t="s">
        <v>143</v>
      </c>
      <c r="C29" s="508" t="s">
        <v>667</v>
      </c>
      <c r="D29" s="445">
        <f aca="true" t="shared" si="26" ref="D29:AJ29">SUM(D30:D31)</f>
        <v>0</v>
      </c>
      <c r="E29" s="302">
        <f t="shared" si="26"/>
        <v>0</v>
      </c>
      <c r="F29" s="302">
        <f t="shared" si="26"/>
        <v>0</v>
      </c>
      <c r="G29" s="302">
        <f t="shared" si="26"/>
        <v>0</v>
      </c>
      <c r="H29" s="302">
        <f t="shared" si="26"/>
        <v>0</v>
      </c>
      <c r="I29" s="302">
        <f t="shared" si="26"/>
        <v>0</v>
      </c>
      <c r="J29" s="302">
        <f t="shared" si="26"/>
        <v>0</v>
      </c>
      <c r="K29" s="302">
        <f t="shared" si="26"/>
        <v>0</v>
      </c>
      <c r="L29" s="302">
        <f t="shared" si="26"/>
        <v>0</v>
      </c>
      <c r="M29" s="302">
        <f t="shared" si="26"/>
        <v>0</v>
      </c>
      <c r="N29" s="302">
        <f t="shared" si="26"/>
        <v>0</v>
      </c>
      <c r="O29" s="302">
        <f t="shared" si="26"/>
        <v>0</v>
      </c>
      <c r="P29" s="302">
        <f>SUM(P30:P31)</f>
        <v>0</v>
      </c>
      <c r="Q29" s="302">
        <f t="shared" si="26"/>
        <v>0</v>
      </c>
      <c r="R29" s="302">
        <f t="shared" si="26"/>
        <v>0</v>
      </c>
      <c r="S29" s="302">
        <f t="shared" si="26"/>
        <v>0</v>
      </c>
      <c r="T29" s="302">
        <f t="shared" si="26"/>
        <v>0</v>
      </c>
      <c r="U29" s="302">
        <f t="shared" si="26"/>
        <v>0</v>
      </c>
      <c r="V29" s="302">
        <f t="shared" si="26"/>
        <v>0</v>
      </c>
      <c r="W29" s="302">
        <f t="shared" si="26"/>
        <v>0</v>
      </c>
      <c r="X29" s="302">
        <f t="shared" si="26"/>
        <v>0</v>
      </c>
      <c r="Y29" s="302">
        <f t="shared" si="26"/>
        <v>0</v>
      </c>
      <c r="Z29" s="302">
        <f t="shared" si="26"/>
        <v>0</v>
      </c>
      <c r="AA29" s="302">
        <f t="shared" si="26"/>
        <v>0</v>
      </c>
      <c r="AB29" s="302">
        <f t="shared" si="26"/>
        <v>0</v>
      </c>
      <c r="AC29" s="302">
        <f>SUM(AC30:AC31)</f>
        <v>0</v>
      </c>
      <c r="AD29" s="302">
        <f t="shared" si="26"/>
        <v>0</v>
      </c>
      <c r="AE29" s="302">
        <f>SUM(AE30:AE31)</f>
        <v>0</v>
      </c>
      <c r="AF29" s="302">
        <f t="shared" si="26"/>
        <v>0</v>
      </c>
      <c r="AG29" s="302">
        <f t="shared" si="26"/>
        <v>0</v>
      </c>
      <c r="AH29" s="302">
        <f t="shared" si="26"/>
        <v>0</v>
      </c>
      <c r="AI29" s="302">
        <f t="shared" si="26"/>
        <v>0</v>
      </c>
      <c r="AJ29" s="302">
        <f t="shared" si="26"/>
        <v>0</v>
      </c>
      <c r="AK29" s="302">
        <f t="shared" si="2"/>
        <v>0</v>
      </c>
      <c r="AL29" s="445">
        <f aca="true" t="shared" si="27" ref="AL29:BE29">SUM(AL30:AL31)</f>
        <v>0</v>
      </c>
      <c r="AM29" s="302">
        <f t="shared" si="27"/>
        <v>0</v>
      </c>
      <c r="AN29" s="302">
        <f t="shared" si="27"/>
        <v>0</v>
      </c>
      <c r="AO29" s="367">
        <f t="shared" si="27"/>
        <v>0</v>
      </c>
      <c r="AP29" s="445">
        <f>SUM(AP30:AP31)</f>
        <v>0</v>
      </c>
      <c r="AQ29" s="302">
        <f t="shared" si="27"/>
        <v>0</v>
      </c>
      <c r="AR29" s="302">
        <f t="shared" si="27"/>
        <v>0</v>
      </c>
      <c r="AS29" s="302">
        <f>SUM(AS30:AS31)</f>
        <v>0</v>
      </c>
      <c r="AT29" s="302">
        <f>SUM(AT30:AT31)</f>
        <v>0</v>
      </c>
      <c r="AU29" s="302">
        <f t="shared" si="27"/>
        <v>0</v>
      </c>
      <c r="AV29" s="302">
        <f t="shared" si="27"/>
        <v>0</v>
      </c>
      <c r="AW29" s="302">
        <f t="shared" si="27"/>
        <v>0</v>
      </c>
      <c r="AX29" s="302">
        <f t="shared" si="27"/>
        <v>0</v>
      </c>
      <c r="AY29" s="302">
        <f t="shared" si="27"/>
        <v>0</v>
      </c>
      <c r="AZ29" s="302">
        <f t="shared" si="27"/>
        <v>0</v>
      </c>
      <c r="BA29" s="302">
        <f>SUM(BA30:BA31)</f>
        <v>0</v>
      </c>
      <c r="BB29" s="302">
        <f t="shared" si="27"/>
        <v>0</v>
      </c>
      <c r="BC29" s="302">
        <f t="shared" si="27"/>
        <v>0</v>
      </c>
      <c r="BD29" s="302">
        <f t="shared" si="27"/>
        <v>0</v>
      </c>
      <c r="BE29" s="302">
        <f t="shared" si="27"/>
        <v>0</v>
      </c>
      <c r="BF29" s="302">
        <f>SUM(BF30:BF31)</f>
        <v>0</v>
      </c>
      <c r="BG29" s="303">
        <f t="shared" si="4"/>
        <v>0</v>
      </c>
      <c r="BH29" s="445">
        <f>SUM(BH30:BH31)</f>
        <v>0</v>
      </c>
      <c r="BI29" s="302">
        <f>SUM(BI30:BI31)</f>
        <v>0</v>
      </c>
      <c r="BJ29" s="303">
        <f t="shared" si="5"/>
        <v>0</v>
      </c>
      <c r="BK29" s="303">
        <f t="shared" si="6"/>
        <v>0</v>
      </c>
    </row>
    <row r="30" spans="1:63" ht="12.75">
      <c r="A30" s="11"/>
      <c r="B30" s="1"/>
      <c r="C30" s="19"/>
      <c r="D30" s="295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>
        <f t="shared" si="2"/>
        <v>0</v>
      </c>
      <c r="AL30" s="295"/>
      <c r="AM30" s="296"/>
      <c r="AN30" s="296"/>
      <c r="AO30" s="584"/>
      <c r="AP30" s="295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  <c r="BF30" s="296"/>
      <c r="BG30" s="395">
        <f t="shared" si="4"/>
        <v>0</v>
      </c>
      <c r="BH30" s="295"/>
      <c r="BI30" s="296"/>
      <c r="BJ30" s="395">
        <f t="shared" si="5"/>
        <v>0</v>
      </c>
      <c r="BK30" s="395">
        <f t="shared" si="6"/>
        <v>0</v>
      </c>
    </row>
    <row r="31" spans="1:63" ht="12.75">
      <c r="A31" s="11"/>
      <c r="B31" s="1"/>
      <c r="C31" s="19"/>
      <c r="D31" s="295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>
        <f t="shared" si="2"/>
        <v>0</v>
      </c>
      <c r="AL31" s="295"/>
      <c r="AM31" s="296"/>
      <c r="AN31" s="296"/>
      <c r="AO31" s="584"/>
      <c r="AP31" s="295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G31" s="395">
        <f t="shared" si="4"/>
        <v>0</v>
      </c>
      <c r="BH31" s="295"/>
      <c r="BI31" s="296"/>
      <c r="BJ31" s="395">
        <f t="shared" si="5"/>
        <v>0</v>
      </c>
      <c r="BK31" s="395">
        <f t="shared" si="6"/>
        <v>0</v>
      </c>
    </row>
    <row r="32" spans="1:63" s="509" customFormat="1" ht="12.75">
      <c r="A32" s="16" t="s">
        <v>255</v>
      </c>
      <c r="B32" s="2" t="s">
        <v>144</v>
      </c>
      <c r="C32" s="508" t="s">
        <v>518</v>
      </c>
      <c r="D32" s="445">
        <f aca="true" t="shared" si="28" ref="D32:AJ32">SUM(D33:D38)</f>
        <v>0</v>
      </c>
      <c r="E32" s="302">
        <f t="shared" si="28"/>
        <v>0</v>
      </c>
      <c r="F32" s="302">
        <f t="shared" si="28"/>
        <v>0</v>
      </c>
      <c r="G32" s="302">
        <f t="shared" si="28"/>
        <v>0</v>
      </c>
      <c r="H32" s="302">
        <f t="shared" si="28"/>
        <v>0</v>
      </c>
      <c r="I32" s="302">
        <f t="shared" si="28"/>
        <v>0</v>
      </c>
      <c r="J32" s="302">
        <f t="shared" si="28"/>
        <v>0</v>
      </c>
      <c r="K32" s="302">
        <f t="shared" si="28"/>
        <v>0</v>
      </c>
      <c r="L32" s="302">
        <f t="shared" si="28"/>
        <v>0</v>
      </c>
      <c r="M32" s="302">
        <f t="shared" si="28"/>
        <v>0</v>
      </c>
      <c r="N32" s="302">
        <f t="shared" si="28"/>
        <v>0</v>
      </c>
      <c r="O32" s="302">
        <f t="shared" si="28"/>
        <v>0</v>
      </c>
      <c r="P32" s="302">
        <f t="shared" si="28"/>
        <v>0</v>
      </c>
      <c r="Q32" s="302">
        <f t="shared" si="28"/>
        <v>0</v>
      </c>
      <c r="R32" s="302">
        <f t="shared" si="28"/>
        <v>0</v>
      </c>
      <c r="S32" s="302">
        <f t="shared" si="28"/>
        <v>0</v>
      </c>
      <c r="T32" s="302">
        <f t="shared" si="28"/>
        <v>6530</v>
      </c>
      <c r="U32" s="302">
        <f t="shared" si="28"/>
        <v>74000</v>
      </c>
      <c r="V32" s="302">
        <f t="shared" si="28"/>
        <v>0</v>
      </c>
      <c r="W32" s="302">
        <f t="shared" si="28"/>
        <v>0</v>
      </c>
      <c r="X32" s="302">
        <f t="shared" si="28"/>
        <v>0</v>
      </c>
      <c r="Y32" s="302">
        <f t="shared" si="28"/>
        <v>0</v>
      </c>
      <c r="Z32" s="302">
        <f t="shared" si="28"/>
        <v>0</v>
      </c>
      <c r="AA32" s="302">
        <f t="shared" si="28"/>
        <v>0</v>
      </c>
      <c r="AB32" s="302">
        <f t="shared" si="28"/>
        <v>0</v>
      </c>
      <c r="AC32" s="302">
        <f t="shared" si="28"/>
        <v>0</v>
      </c>
      <c r="AD32" s="302">
        <f t="shared" si="28"/>
        <v>0</v>
      </c>
      <c r="AE32" s="302">
        <f t="shared" si="28"/>
        <v>0</v>
      </c>
      <c r="AF32" s="302">
        <f t="shared" si="28"/>
        <v>0</v>
      </c>
      <c r="AG32" s="302">
        <f t="shared" si="28"/>
        <v>0</v>
      </c>
      <c r="AH32" s="302">
        <f t="shared" si="28"/>
        <v>0</v>
      </c>
      <c r="AI32" s="302">
        <f t="shared" si="28"/>
        <v>0</v>
      </c>
      <c r="AJ32" s="302">
        <f t="shared" si="28"/>
        <v>0</v>
      </c>
      <c r="AK32" s="302">
        <f t="shared" si="2"/>
        <v>80530</v>
      </c>
      <c r="AL32" s="445">
        <f aca="true" t="shared" si="29" ref="AL32:BF32">SUM(AL33:AL38)</f>
        <v>0</v>
      </c>
      <c r="AM32" s="302">
        <f t="shared" si="29"/>
        <v>0</v>
      </c>
      <c r="AN32" s="302">
        <f t="shared" si="29"/>
        <v>0</v>
      </c>
      <c r="AO32" s="367">
        <f t="shared" si="29"/>
        <v>0</v>
      </c>
      <c r="AP32" s="445">
        <f t="shared" si="29"/>
        <v>0</v>
      </c>
      <c r="AQ32" s="302">
        <f t="shared" si="29"/>
        <v>0</v>
      </c>
      <c r="AR32" s="302">
        <f t="shared" si="29"/>
        <v>0</v>
      </c>
      <c r="AS32" s="302">
        <f t="shared" si="29"/>
        <v>0</v>
      </c>
      <c r="AT32" s="302">
        <f t="shared" si="29"/>
        <v>0</v>
      </c>
      <c r="AU32" s="302">
        <f t="shared" si="29"/>
        <v>0</v>
      </c>
      <c r="AV32" s="302">
        <f t="shared" si="29"/>
        <v>0</v>
      </c>
      <c r="AW32" s="302">
        <f t="shared" si="29"/>
        <v>0</v>
      </c>
      <c r="AX32" s="302">
        <f t="shared" si="29"/>
        <v>0</v>
      </c>
      <c r="AY32" s="302">
        <f t="shared" si="29"/>
        <v>0</v>
      </c>
      <c r="AZ32" s="302">
        <f t="shared" si="29"/>
        <v>0</v>
      </c>
      <c r="BA32" s="302">
        <f>SUM(BA33:BA38)</f>
        <v>0</v>
      </c>
      <c r="BB32" s="302">
        <f t="shared" si="29"/>
        <v>0</v>
      </c>
      <c r="BC32" s="302">
        <f t="shared" si="29"/>
        <v>0</v>
      </c>
      <c r="BD32" s="302">
        <f t="shared" si="29"/>
        <v>0</v>
      </c>
      <c r="BE32" s="302">
        <f t="shared" si="29"/>
        <v>0</v>
      </c>
      <c r="BF32" s="302">
        <f t="shared" si="29"/>
        <v>0</v>
      </c>
      <c r="BG32" s="303">
        <f t="shared" si="4"/>
        <v>0</v>
      </c>
      <c r="BH32" s="445">
        <f>SUM(BH33:BH38)</f>
        <v>0</v>
      </c>
      <c r="BI32" s="302">
        <f>SUM(BI33:BI38)</f>
        <v>0</v>
      </c>
      <c r="BJ32" s="303">
        <f t="shared" si="5"/>
        <v>0</v>
      </c>
      <c r="BK32" s="303">
        <f t="shared" si="6"/>
        <v>80530</v>
      </c>
    </row>
    <row r="33" spans="1:63" ht="25.5">
      <c r="A33" s="11"/>
      <c r="B33" s="1"/>
      <c r="C33" s="634" t="s">
        <v>900</v>
      </c>
      <c r="D33" s="295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>
        <v>6530</v>
      </c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>
        <f t="shared" si="2"/>
        <v>6530</v>
      </c>
      <c r="AL33" s="295"/>
      <c r="AM33" s="296"/>
      <c r="AN33" s="296"/>
      <c r="AO33" s="584"/>
      <c r="AP33" s="295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395">
        <f t="shared" si="4"/>
        <v>0</v>
      </c>
      <c r="BH33" s="295"/>
      <c r="BI33" s="296"/>
      <c r="BJ33" s="395">
        <f t="shared" si="5"/>
        <v>0</v>
      </c>
      <c r="BK33" s="395">
        <f t="shared" si="6"/>
        <v>6530</v>
      </c>
    </row>
    <row r="34" spans="1:63" ht="25.5">
      <c r="A34" s="11"/>
      <c r="B34" s="1"/>
      <c r="C34" s="658" t="s">
        <v>899</v>
      </c>
      <c r="D34" s="533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>
        <f>74000</f>
        <v>74000</v>
      </c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>
        <f t="shared" si="2"/>
        <v>74000</v>
      </c>
      <c r="AL34" s="295"/>
      <c r="AM34" s="296"/>
      <c r="AN34" s="296"/>
      <c r="AO34" s="584"/>
      <c r="AP34" s="295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395">
        <f t="shared" si="4"/>
        <v>0</v>
      </c>
      <c r="BH34" s="295"/>
      <c r="BI34" s="296"/>
      <c r="BJ34" s="395">
        <f t="shared" si="5"/>
        <v>0</v>
      </c>
      <c r="BK34" s="395">
        <f t="shared" si="6"/>
        <v>74000</v>
      </c>
    </row>
    <row r="35" spans="1:63" ht="12.75">
      <c r="A35" s="11"/>
      <c r="B35" s="1"/>
      <c r="C35" s="632"/>
      <c r="D35" s="295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>
        <f t="shared" si="2"/>
        <v>0</v>
      </c>
      <c r="AL35" s="295"/>
      <c r="AM35" s="296"/>
      <c r="AN35" s="296"/>
      <c r="AO35" s="584"/>
      <c r="AP35" s="295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296"/>
      <c r="BG35" s="395">
        <f t="shared" si="4"/>
        <v>0</v>
      </c>
      <c r="BH35" s="295"/>
      <c r="BI35" s="296"/>
      <c r="BJ35" s="395">
        <f t="shared" si="5"/>
        <v>0</v>
      </c>
      <c r="BK35" s="395">
        <f t="shared" si="6"/>
        <v>0</v>
      </c>
    </row>
    <row r="36" spans="1:63" ht="12.75">
      <c r="A36" s="11"/>
      <c r="B36" s="1"/>
      <c r="C36" s="19"/>
      <c r="D36" s="295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>
        <f t="shared" si="2"/>
        <v>0</v>
      </c>
      <c r="AL36" s="295"/>
      <c r="AM36" s="296"/>
      <c r="AN36" s="296"/>
      <c r="AO36" s="584"/>
      <c r="AP36" s="295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395">
        <f t="shared" si="4"/>
        <v>0</v>
      </c>
      <c r="BH36" s="295"/>
      <c r="BI36" s="296"/>
      <c r="BJ36" s="395">
        <f t="shared" si="5"/>
        <v>0</v>
      </c>
      <c r="BK36" s="395">
        <f t="shared" si="6"/>
        <v>0</v>
      </c>
    </row>
    <row r="37" spans="1:63" ht="12.75">
      <c r="A37" s="11"/>
      <c r="B37" s="1"/>
      <c r="C37" s="19"/>
      <c r="D37" s="295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>
        <f t="shared" si="2"/>
        <v>0</v>
      </c>
      <c r="AL37" s="295"/>
      <c r="AM37" s="296"/>
      <c r="AN37" s="296"/>
      <c r="AO37" s="584"/>
      <c r="AP37" s="295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395">
        <f t="shared" si="4"/>
        <v>0</v>
      </c>
      <c r="BH37" s="295"/>
      <c r="BI37" s="296"/>
      <c r="BJ37" s="395">
        <f t="shared" si="5"/>
        <v>0</v>
      </c>
      <c r="BK37" s="395">
        <f t="shared" si="6"/>
        <v>0</v>
      </c>
    </row>
    <row r="38" spans="1:63" ht="12.75">
      <c r="A38" s="11"/>
      <c r="B38" s="1"/>
      <c r="C38" s="19"/>
      <c r="D38" s="295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>
        <f t="shared" si="2"/>
        <v>0</v>
      </c>
      <c r="AL38" s="295"/>
      <c r="AM38" s="296"/>
      <c r="AN38" s="296"/>
      <c r="AO38" s="584"/>
      <c r="AP38" s="295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395">
        <f t="shared" si="4"/>
        <v>0</v>
      </c>
      <c r="BH38" s="295"/>
      <c r="BI38" s="296"/>
      <c r="BJ38" s="395">
        <f t="shared" si="5"/>
        <v>0</v>
      </c>
      <c r="BK38" s="395">
        <f t="shared" si="6"/>
        <v>0</v>
      </c>
    </row>
    <row r="39" spans="1:63" s="509" customFormat="1" ht="15" customHeight="1">
      <c r="A39" s="16" t="s">
        <v>256</v>
      </c>
      <c r="B39" s="2" t="s">
        <v>145</v>
      </c>
      <c r="C39" s="508" t="s">
        <v>664</v>
      </c>
      <c r="D39" s="445">
        <f aca="true" t="shared" si="30" ref="D39:AJ39">SUM(D40:D41)</f>
        <v>0</v>
      </c>
      <c r="E39" s="302">
        <f t="shared" si="30"/>
        <v>0</v>
      </c>
      <c r="F39" s="302">
        <f t="shared" si="30"/>
        <v>0</v>
      </c>
      <c r="G39" s="302">
        <f t="shared" si="30"/>
        <v>0</v>
      </c>
      <c r="H39" s="302">
        <f t="shared" si="30"/>
        <v>0</v>
      </c>
      <c r="I39" s="302">
        <f t="shared" si="30"/>
        <v>0</v>
      </c>
      <c r="J39" s="302">
        <f t="shared" si="30"/>
        <v>0</v>
      </c>
      <c r="K39" s="302">
        <f t="shared" si="30"/>
        <v>0</v>
      </c>
      <c r="L39" s="302">
        <f t="shared" si="30"/>
        <v>0</v>
      </c>
      <c r="M39" s="302">
        <f t="shared" si="30"/>
        <v>0</v>
      </c>
      <c r="N39" s="302">
        <f t="shared" si="30"/>
        <v>0</v>
      </c>
      <c r="O39" s="302">
        <f t="shared" si="30"/>
        <v>0</v>
      </c>
      <c r="P39" s="302">
        <f>SUM(P40:P41)</f>
        <v>0</v>
      </c>
      <c r="Q39" s="302">
        <f t="shared" si="30"/>
        <v>0</v>
      </c>
      <c r="R39" s="302">
        <f t="shared" si="30"/>
        <v>0</v>
      </c>
      <c r="S39" s="302">
        <f t="shared" si="30"/>
        <v>0</v>
      </c>
      <c r="T39" s="302">
        <f t="shared" si="30"/>
        <v>0</v>
      </c>
      <c r="U39" s="302">
        <f t="shared" si="30"/>
        <v>0</v>
      </c>
      <c r="V39" s="302">
        <f t="shared" si="30"/>
        <v>0</v>
      </c>
      <c r="W39" s="302">
        <f t="shared" si="30"/>
        <v>0</v>
      </c>
      <c r="X39" s="302">
        <f t="shared" si="30"/>
        <v>0</v>
      </c>
      <c r="Y39" s="302">
        <f t="shared" si="30"/>
        <v>0</v>
      </c>
      <c r="Z39" s="302">
        <f t="shared" si="30"/>
        <v>0</v>
      </c>
      <c r="AA39" s="302">
        <f t="shared" si="30"/>
        <v>0</v>
      </c>
      <c r="AB39" s="302">
        <f t="shared" si="30"/>
        <v>0</v>
      </c>
      <c r="AC39" s="302">
        <f>SUM(AC40:AC41)</f>
        <v>0</v>
      </c>
      <c r="AD39" s="302">
        <f t="shared" si="30"/>
        <v>0</v>
      </c>
      <c r="AE39" s="302">
        <f>SUM(AE40:AE41)</f>
        <v>0</v>
      </c>
      <c r="AF39" s="302">
        <f t="shared" si="30"/>
        <v>0</v>
      </c>
      <c r="AG39" s="302">
        <f t="shared" si="30"/>
        <v>0</v>
      </c>
      <c r="AH39" s="302">
        <f t="shared" si="30"/>
        <v>0</v>
      </c>
      <c r="AI39" s="302">
        <f t="shared" si="30"/>
        <v>0</v>
      </c>
      <c r="AJ39" s="302">
        <f t="shared" si="30"/>
        <v>0</v>
      </c>
      <c r="AK39" s="302">
        <f t="shared" si="2"/>
        <v>0</v>
      </c>
      <c r="AL39" s="445">
        <f aca="true" t="shared" si="31" ref="AL39:BE39">SUM(AL40:AL41)</f>
        <v>0</v>
      </c>
      <c r="AM39" s="302">
        <f t="shared" si="31"/>
        <v>0</v>
      </c>
      <c r="AN39" s="302">
        <f t="shared" si="31"/>
        <v>0</v>
      </c>
      <c r="AO39" s="367">
        <f t="shared" si="31"/>
        <v>0</v>
      </c>
      <c r="AP39" s="445">
        <f>SUM(AP40:AP41)</f>
        <v>0</v>
      </c>
      <c r="AQ39" s="302">
        <f t="shared" si="31"/>
        <v>0</v>
      </c>
      <c r="AR39" s="302">
        <f t="shared" si="31"/>
        <v>0</v>
      </c>
      <c r="AS39" s="302">
        <f>SUM(AS40:AS41)</f>
        <v>0</v>
      </c>
      <c r="AT39" s="302">
        <f>SUM(AT40:AT41)</f>
        <v>0</v>
      </c>
      <c r="AU39" s="302">
        <f t="shared" si="31"/>
        <v>0</v>
      </c>
      <c r="AV39" s="302">
        <f t="shared" si="31"/>
        <v>0</v>
      </c>
      <c r="AW39" s="302">
        <f t="shared" si="31"/>
        <v>0</v>
      </c>
      <c r="AX39" s="302">
        <f t="shared" si="31"/>
        <v>0</v>
      </c>
      <c r="AY39" s="302">
        <f t="shared" si="31"/>
        <v>0</v>
      </c>
      <c r="AZ39" s="302">
        <f t="shared" si="31"/>
        <v>0</v>
      </c>
      <c r="BA39" s="302">
        <f>SUM(BA40:BA41)</f>
        <v>0</v>
      </c>
      <c r="BB39" s="302">
        <f t="shared" si="31"/>
        <v>0</v>
      </c>
      <c r="BC39" s="302">
        <f t="shared" si="31"/>
        <v>0</v>
      </c>
      <c r="BD39" s="302">
        <f t="shared" si="31"/>
        <v>0</v>
      </c>
      <c r="BE39" s="302">
        <f t="shared" si="31"/>
        <v>0</v>
      </c>
      <c r="BF39" s="302">
        <f>SUM(BF40:BF41)</f>
        <v>0</v>
      </c>
      <c r="BG39" s="303">
        <f t="shared" si="4"/>
        <v>0</v>
      </c>
      <c r="BH39" s="445">
        <f>SUM(BH40:BH41)</f>
        <v>0</v>
      </c>
      <c r="BI39" s="302">
        <f>SUM(BI40:BI41)</f>
        <v>0</v>
      </c>
      <c r="BJ39" s="303">
        <f t="shared" si="5"/>
        <v>0</v>
      </c>
      <c r="BK39" s="303">
        <f t="shared" si="6"/>
        <v>0</v>
      </c>
    </row>
    <row r="40" spans="1:63" ht="15" customHeight="1">
      <c r="A40" s="11"/>
      <c r="B40" s="1"/>
      <c r="C40" s="19"/>
      <c r="D40" s="295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>
        <f t="shared" si="2"/>
        <v>0</v>
      </c>
      <c r="AL40" s="295"/>
      <c r="AM40" s="296"/>
      <c r="AN40" s="296"/>
      <c r="AO40" s="584"/>
      <c r="AP40" s="295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395">
        <f t="shared" si="4"/>
        <v>0</v>
      </c>
      <c r="BH40" s="295"/>
      <c r="BI40" s="296"/>
      <c r="BJ40" s="395">
        <f t="shared" si="5"/>
        <v>0</v>
      </c>
      <c r="BK40" s="395">
        <f t="shared" si="6"/>
        <v>0</v>
      </c>
    </row>
    <row r="41" spans="1:63" ht="15" customHeight="1">
      <c r="A41" s="11"/>
      <c r="B41" s="1"/>
      <c r="C41" s="19"/>
      <c r="D41" s="295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>
        <f t="shared" si="2"/>
        <v>0</v>
      </c>
      <c r="AL41" s="295"/>
      <c r="AM41" s="296"/>
      <c r="AN41" s="296"/>
      <c r="AO41" s="584"/>
      <c r="AP41" s="295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395">
        <f t="shared" si="4"/>
        <v>0</v>
      </c>
      <c r="BH41" s="295"/>
      <c r="BI41" s="296"/>
      <c r="BJ41" s="395">
        <f t="shared" si="5"/>
        <v>0</v>
      </c>
      <c r="BK41" s="395">
        <f t="shared" si="6"/>
        <v>0</v>
      </c>
    </row>
    <row r="42" spans="1:63" s="509" customFormat="1" ht="15" customHeight="1">
      <c r="A42" s="16" t="s">
        <v>257</v>
      </c>
      <c r="B42" s="2" t="s">
        <v>146</v>
      </c>
      <c r="C42" s="508" t="s">
        <v>668</v>
      </c>
      <c r="D42" s="445">
        <f aca="true" t="shared" si="32" ref="D42:AJ42">SUM(D43:D44)</f>
        <v>0</v>
      </c>
      <c r="E42" s="302">
        <f t="shared" si="32"/>
        <v>0</v>
      </c>
      <c r="F42" s="302">
        <f t="shared" si="32"/>
        <v>0</v>
      </c>
      <c r="G42" s="302">
        <f t="shared" si="32"/>
        <v>0</v>
      </c>
      <c r="H42" s="302">
        <f t="shared" si="32"/>
        <v>0</v>
      </c>
      <c r="I42" s="302">
        <f t="shared" si="32"/>
        <v>0</v>
      </c>
      <c r="J42" s="302">
        <f t="shared" si="32"/>
        <v>0</v>
      </c>
      <c r="K42" s="302">
        <f t="shared" si="32"/>
        <v>0</v>
      </c>
      <c r="L42" s="302">
        <f t="shared" si="32"/>
        <v>0</v>
      </c>
      <c r="M42" s="302">
        <f t="shared" si="32"/>
        <v>0</v>
      </c>
      <c r="N42" s="302">
        <f t="shared" si="32"/>
        <v>0</v>
      </c>
      <c r="O42" s="302">
        <f t="shared" si="32"/>
        <v>0</v>
      </c>
      <c r="P42" s="302">
        <f>SUM(P43:P44)</f>
        <v>0</v>
      </c>
      <c r="Q42" s="302">
        <f t="shared" si="32"/>
        <v>0</v>
      </c>
      <c r="R42" s="302">
        <f t="shared" si="32"/>
        <v>0</v>
      </c>
      <c r="S42" s="302">
        <f t="shared" si="32"/>
        <v>0</v>
      </c>
      <c r="T42" s="302">
        <f t="shared" si="32"/>
        <v>0</v>
      </c>
      <c r="U42" s="302">
        <f t="shared" si="32"/>
        <v>0</v>
      </c>
      <c r="V42" s="302">
        <f t="shared" si="32"/>
        <v>0</v>
      </c>
      <c r="W42" s="302">
        <f t="shared" si="32"/>
        <v>0</v>
      </c>
      <c r="X42" s="302">
        <f t="shared" si="32"/>
        <v>0</v>
      </c>
      <c r="Y42" s="302">
        <f t="shared" si="32"/>
        <v>0</v>
      </c>
      <c r="Z42" s="302">
        <f t="shared" si="32"/>
        <v>0</v>
      </c>
      <c r="AA42" s="302">
        <f t="shared" si="32"/>
        <v>0</v>
      </c>
      <c r="AB42" s="302">
        <f t="shared" si="32"/>
        <v>0</v>
      </c>
      <c r="AC42" s="302">
        <f>SUM(AC43:AC44)</f>
        <v>0</v>
      </c>
      <c r="AD42" s="302">
        <f t="shared" si="32"/>
        <v>0</v>
      </c>
      <c r="AE42" s="302">
        <f>SUM(AE43:AE44)</f>
        <v>0</v>
      </c>
      <c r="AF42" s="302">
        <f t="shared" si="32"/>
        <v>0</v>
      </c>
      <c r="AG42" s="302">
        <f t="shared" si="32"/>
        <v>0</v>
      </c>
      <c r="AH42" s="302">
        <f t="shared" si="32"/>
        <v>0</v>
      </c>
      <c r="AI42" s="302">
        <f t="shared" si="32"/>
        <v>0</v>
      </c>
      <c r="AJ42" s="302">
        <f t="shared" si="32"/>
        <v>0</v>
      </c>
      <c r="AK42" s="302">
        <f t="shared" si="2"/>
        <v>0</v>
      </c>
      <c r="AL42" s="445">
        <f aca="true" t="shared" si="33" ref="AL42:BE42">SUM(AL43:AL44)</f>
        <v>0</v>
      </c>
      <c r="AM42" s="302">
        <f t="shared" si="33"/>
        <v>0</v>
      </c>
      <c r="AN42" s="302">
        <f t="shared" si="33"/>
        <v>0</v>
      </c>
      <c r="AO42" s="367">
        <f t="shared" si="33"/>
        <v>0</v>
      </c>
      <c r="AP42" s="445">
        <f>SUM(AP43:AP44)</f>
        <v>0</v>
      </c>
      <c r="AQ42" s="302">
        <f t="shared" si="33"/>
        <v>0</v>
      </c>
      <c r="AR42" s="302">
        <f t="shared" si="33"/>
        <v>0</v>
      </c>
      <c r="AS42" s="302">
        <f>SUM(AS43:AS44)</f>
        <v>0</v>
      </c>
      <c r="AT42" s="302">
        <f>SUM(AT43:AT44)</f>
        <v>0</v>
      </c>
      <c r="AU42" s="302">
        <f t="shared" si="33"/>
        <v>0</v>
      </c>
      <c r="AV42" s="302">
        <f t="shared" si="33"/>
        <v>0</v>
      </c>
      <c r="AW42" s="302">
        <f t="shared" si="33"/>
        <v>0</v>
      </c>
      <c r="AX42" s="302">
        <f t="shared" si="33"/>
        <v>0</v>
      </c>
      <c r="AY42" s="302">
        <f t="shared" si="33"/>
        <v>0</v>
      </c>
      <c r="AZ42" s="302">
        <f t="shared" si="33"/>
        <v>0</v>
      </c>
      <c r="BA42" s="302">
        <f>SUM(BA43:BA44)</f>
        <v>0</v>
      </c>
      <c r="BB42" s="302">
        <f t="shared" si="33"/>
        <v>0</v>
      </c>
      <c r="BC42" s="302">
        <f t="shared" si="33"/>
        <v>0</v>
      </c>
      <c r="BD42" s="302">
        <f t="shared" si="33"/>
        <v>0</v>
      </c>
      <c r="BE42" s="302">
        <f t="shared" si="33"/>
        <v>0</v>
      </c>
      <c r="BF42" s="302">
        <f>SUM(BF43:BF44)</f>
        <v>0</v>
      </c>
      <c r="BG42" s="303">
        <f t="shared" si="4"/>
        <v>0</v>
      </c>
      <c r="BH42" s="445">
        <f>SUM(BH43:BH44)</f>
        <v>0</v>
      </c>
      <c r="BI42" s="302">
        <f>SUM(BI43:BI44)</f>
        <v>0</v>
      </c>
      <c r="BJ42" s="303">
        <f t="shared" si="5"/>
        <v>0</v>
      </c>
      <c r="BK42" s="303">
        <f t="shared" si="6"/>
        <v>0</v>
      </c>
    </row>
    <row r="43" spans="1:63" ht="15" customHeight="1">
      <c r="A43" s="11"/>
      <c r="B43" s="1"/>
      <c r="C43" s="633"/>
      <c r="D43" s="295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>
        <f aca="true" t="shared" si="34" ref="AK43:AK69">SUM(D43:AJ43)</f>
        <v>0</v>
      </c>
      <c r="AL43" s="295"/>
      <c r="AM43" s="296"/>
      <c r="AN43" s="296"/>
      <c r="AO43" s="584"/>
      <c r="AP43" s="295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395">
        <f aca="true" t="shared" si="35" ref="BG43:BG68">SUM(AL43:BF43)</f>
        <v>0</v>
      </c>
      <c r="BH43" s="295"/>
      <c r="BI43" s="296"/>
      <c r="BJ43" s="395">
        <f aca="true" t="shared" si="36" ref="BJ43:BJ68">SUM(BH43:BI43)</f>
        <v>0</v>
      </c>
      <c r="BK43" s="395">
        <f aca="true" t="shared" si="37" ref="BK43:BK68">SUM(AK43,BG43,BJ43)</f>
        <v>0</v>
      </c>
    </row>
    <row r="44" spans="1:63" ht="15" customHeight="1">
      <c r="A44" s="11"/>
      <c r="B44" s="1"/>
      <c r="C44" s="19"/>
      <c r="D44" s="295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>
        <f t="shared" si="34"/>
        <v>0</v>
      </c>
      <c r="AL44" s="295"/>
      <c r="AM44" s="296"/>
      <c r="AN44" s="296"/>
      <c r="AO44" s="584"/>
      <c r="AP44" s="295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395">
        <f t="shared" si="35"/>
        <v>0</v>
      </c>
      <c r="BH44" s="295"/>
      <c r="BI44" s="296"/>
      <c r="BJ44" s="395">
        <f t="shared" si="36"/>
        <v>0</v>
      </c>
      <c r="BK44" s="395">
        <f t="shared" si="37"/>
        <v>0</v>
      </c>
    </row>
    <row r="45" spans="1:63" s="509" customFormat="1" ht="12.75">
      <c r="A45" s="16" t="s">
        <v>258</v>
      </c>
      <c r="B45" s="2" t="s">
        <v>147</v>
      </c>
      <c r="C45" s="508" t="s">
        <v>354</v>
      </c>
      <c r="D45" s="445">
        <f aca="true" t="shared" si="38" ref="D45:AJ45">SUM(D46:D47)</f>
        <v>0</v>
      </c>
      <c r="E45" s="302">
        <f t="shared" si="38"/>
        <v>0</v>
      </c>
      <c r="F45" s="302">
        <f t="shared" si="38"/>
        <v>0</v>
      </c>
      <c r="G45" s="302">
        <f t="shared" si="38"/>
        <v>0</v>
      </c>
      <c r="H45" s="302">
        <f t="shared" si="38"/>
        <v>0</v>
      </c>
      <c r="I45" s="302">
        <f t="shared" si="38"/>
        <v>0</v>
      </c>
      <c r="J45" s="302">
        <f t="shared" si="38"/>
        <v>0</v>
      </c>
      <c r="K45" s="302">
        <f t="shared" si="38"/>
        <v>0</v>
      </c>
      <c r="L45" s="302">
        <f t="shared" si="38"/>
        <v>0</v>
      </c>
      <c r="M45" s="302">
        <f t="shared" si="38"/>
        <v>0</v>
      </c>
      <c r="N45" s="302">
        <f t="shared" si="38"/>
        <v>0</v>
      </c>
      <c r="O45" s="302">
        <f t="shared" si="38"/>
        <v>0</v>
      </c>
      <c r="P45" s="302">
        <f>SUM(P46:P47)</f>
        <v>0</v>
      </c>
      <c r="Q45" s="302">
        <f t="shared" si="38"/>
        <v>0</v>
      </c>
      <c r="R45" s="302">
        <f t="shared" si="38"/>
        <v>0</v>
      </c>
      <c r="S45" s="302">
        <f t="shared" si="38"/>
        <v>0</v>
      </c>
      <c r="T45" s="302">
        <f t="shared" si="38"/>
        <v>0</v>
      </c>
      <c r="U45" s="302">
        <f t="shared" si="38"/>
        <v>0</v>
      </c>
      <c r="V45" s="302">
        <f t="shared" si="38"/>
        <v>0</v>
      </c>
      <c r="W45" s="302">
        <f t="shared" si="38"/>
        <v>0</v>
      </c>
      <c r="X45" s="302">
        <f t="shared" si="38"/>
        <v>0</v>
      </c>
      <c r="Y45" s="302">
        <f t="shared" si="38"/>
        <v>0</v>
      </c>
      <c r="Z45" s="302">
        <f t="shared" si="38"/>
        <v>0</v>
      </c>
      <c r="AA45" s="302">
        <f t="shared" si="38"/>
        <v>0</v>
      </c>
      <c r="AB45" s="302">
        <f t="shared" si="38"/>
        <v>0</v>
      </c>
      <c r="AC45" s="302">
        <f>SUM(AC46:AC47)</f>
        <v>0</v>
      </c>
      <c r="AD45" s="302">
        <f t="shared" si="38"/>
        <v>0</v>
      </c>
      <c r="AE45" s="302">
        <f>SUM(AE46:AE47)</f>
        <v>0</v>
      </c>
      <c r="AF45" s="302">
        <f t="shared" si="38"/>
        <v>0</v>
      </c>
      <c r="AG45" s="302">
        <f t="shared" si="38"/>
        <v>0</v>
      </c>
      <c r="AH45" s="302">
        <f t="shared" si="38"/>
        <v>0</v>
      </c>
      <c r="AI45" s="302">
        <f t="shared" si="38"/>
        <v>0</v>
      </c>
      <c r="AJ45" s="302">
        <f t="shared" si="38"/>
        <v>0</v>
      </c>
      <c r="AK45" s="302">
        <f t="shared" si="34"/>
        <v>0</v>
      </c>
      <c r="AL45" s="445">
        <f aca="true" t="shared" si="39" ref="AL45:BE45">SUM(AL46:AL47)</f>
        <v>0</v>
      </c>
      <c r="AM45" s="302">
        <f t="shared" si="39"/>
        <v>0</v>
      </c>
      <c r="AN45" s="302">
        <f t="shared" si="39"/>
        <v>0</v>
      </c>
      <c r="AO45" s="367">
        <f t="shared" si="39"/>
        <v>0</v>
      </c>
      <c r="AP45" s="445">
        <f>SUM(AP46:AP47)</f>
        <v>0</v>
      </c>
      <c r="AQ45" s="302">
        <f t="shared" si="39"/>
        <v>0</v>
      </c>
      <c r="AR45" s="302">
        <f t="shared" si="39"/>
        <v>0</v>
      </c>
      <c r="AS45" s="302">
        <f>SUM(AS46:AS47)</f>
        <v>0</v>
      </c>
      <c r="AT45" s="302">
        <f>SUM(AT46:AT47)</f>
        <v>0</v>
      </c>
      <c r="AU45" s="302">
        <f t="shared" si="39"/>
        <v>0</v>
      </c>
      <c r="AV45" s="302">
        <f t="shared" si="39"/>
        <v>0</v>
      </c>
      <c r="AW45" s="302">
        <f t="shared" si="39"/>
        <v>0</v>
      </c>
      <c r="AX45" s="302">
        <f t="shared" si="39"/>
        <v>0</v>
      </c>
      <c r="AY45" s="302">
        <f t="shared" si="39"/>
        <v>0</v>
      </c>
      <c r="AZ45" s="302">
        <f t="shared" si="39"/>
        <v>0</v>
      </c>
      <c r="BA45" s="302">
        <f>SUM(BA46:BA47)</f>
        <v>0</v>
      </c>
      <c r="BB45" s="302">
        <f t="shared" si="39"/>
        <v>0</v>
      </c>
      <c r="BC45" s="302">
        <f t="shared" si="39"/>
        <v>0</v>
      </c>
      <c r="BD45" s="302">
        <f t="shared" si="39"/>
        <v>0</v>
      </c>
      <c r="BE45" s="302">
        <f t="shared" si="39"/>
        <v>0</v>
      </c>
      <c r="BF45" s="302">
        <f>SUM(BF46:BF47)</f>
        <v>0</v>
      </c>
      <c r="BG45" s="303">
        <f t="shared" si="35"/>
        <v>0</v>
      </c>
      <c r="BH45" s="445">
        <f>SUM(BH46:BH47)</f>
        <v>0</v>
      </c>
      <c r="BI45" s="302">
        <f>SUM(BI46:BI47)</f>
        <v>0</v>
      </c>
      <c r="BJ45" s="303">
        <f t="shared" si="36"/>
        <v>0</v>
      </c>
      <c r="BK45" s="303">
        <f t="shared" si="37"/>
        <v>0</v>
      </c>
    </row>
    <row r="46" spans="1:63" ht="12.75">
      <c r="A46" s="11"/>
      <c r="B46" s="1"/>
      <c r="C46" s="19"/>
      <c r="D46" s="295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>
        <f t="shared" si="34"/>
        <v>0</v>
      </c>
      <c r="AL46" s="295"/>
      <c r="AM46" s="296"/>
      <c r="AN46" s="296"/>
      <c r="AO46" s="584"/>
      <c r="AP46" s="295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  <c r="BG46" s="395">
        <f t="shared" si="35"/>
        <v>0</v>
      </c>
      <c r="BH46" s="295"/>
      <c r="BI46" s="296"/>
      <c r="BJ46" s="395">
        <f t="shared" si="36"/>
        <v>0</v>
      </c>
      <c r="BK46" s="395">
        <f t="shared" si="37"/>
        <v>0</v>
      </c>
    </row>
    <row r="47" spans="1:63" ht="12.75">
      <c r="A47" s="11"/>
      <c r="B47" s="1"/>
      <c r="C47" s="19"/>
      <c r="D47" s="295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>
        <f t="shared" si="34"/>
        <v>0</v>
      </c>
      <c r="AL47" s="295"/>
      <c r="AM47" s="296"/>
      <c r="AN47" s="296"/>
      <c r="AO47" s="584"/>
      <c r="AP47" s="295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395">
        <f t="shared" si="35"/>
        <v>0</v>
      </c>
      <c r="BH47" s="295"/>
      <c r="BI47" s="296"/>
      <c r="BJ47" s="395">
        <f t="shared" si="36"/>
        <v>0</v>
      </c>
      <c r="BK47" s="395">
        <f t="shared" si="37"/>
        <v>0</v>
      </c>
    </row>
    <row r="48" spans="1:63" s="509" customFormat="1" ht="12.75">
      <c r="A48" s="16" t="s">
        <v>259</v>
      </c>
      <c r="B48" s="2" t="s">
        <v>148</v>
      </c>
      <c r="C48" s="508" t="s">
        <v>355</v>
      </c>
      <c r="D48" s="445">
        <f aca="true" t="shared" si="40" ref="D48:AJ48">SUM(D49:D50)</f>
        <v>0</v>
      </c>
      <c r="E48" s="302">
        <f t="shared" si="40"/>
        <v>0</v>
      </c>
      <c r="F48" s="302">
        <f t="shared" si="40"/>
        <v>0</v>
      </c>
      <c r="G48" s="302">
        <f t="shared" si="40"/>
        <v>0</v>
      </c>
      <c r="H48" s="302">
        <f t="shared" si="40"/>
        <v>0</v>
      </c>
      <c r="I48" s="302">
        <f t="shared" si="40"/>
        <v>0</v>
      </c>
      <c r="J48" s="302">
        <f t="shared" si="40"/>
        <v>0</v>
      </c>
      <c r="K48" s="302">
        <f t="shared" si="40"/>
        <v>0</v>
      </c>
      <c r="L48" s="302">
        <f t="shared" si="40"/>
        <v>0</v>
      </c>
      <c r="M48" s="302">
        <f t="shared" si="40"/>
        <v>0</v>
      </c>
      <c r="N48" s="302">
        <f t="shared" si="40"/>
        <v>0</v>
      </c>
      <c r="O48" s="302">
        <f t="shared" si="40"/>
        <v>0</v>
      </c>
      <c r="P48" s="302">
        <f>SUM(P49:P50)</f>
        <v>0</v>
      </c>
      <c r="Q48" s="302">
        <f t="shared" si="40"/>
        <v>0</v>
      </c>
      <c r="R48" s="302">
        <f t="shared" si="40"/>
        <v>0</v>
      </c>
      <c r="S48" s="302">
        <f t="shared" si="40"/>
        <v>0</v>
      </c>
      <c r="T48" s="302">
        <f t="shared" si="40"/>
        <v>0</v>
      </c>
      <c r="U48" s="302">
        <f t="shared" si="40"/>
        <v>0</v>
      </c>
      <c r="V48" s="302">
        <f t="shared" si="40"/>
        <v>0</v>
      </c>
      <c r="W48" s="302">
        <f t="shared" si="40"/>
        <v>0</v>
      </c>
      <c r="X48" s="302">
        <f t="shared" si="40"/>
        <v>0</v>
      </c>
      <c r="Y48" s="302">
        <f t="shared" si="40"/>
        <v>0</v>
      </c>
      <c r="Z48" s="302">
        <f t="shared" si="40"/>
        <v>0</v>
      </c>
      <c r="AA48" s="302">
        <f t="shared" si="40"/>
        <v>0</v>
      </c>
      <c r="AB48" s="302">
        <f t="shared" si="40"/>
        <v>0</v>
      </c>
      <c r="AC48" s="302">
        <f>SUM(AC49:AC50)</f>
        <v>0</v>
      </c>
      <c r="AD48" s="302">
        <f t="shared" si="40"/>
        <v>0</v>
      </c>
      <c r="AE48" s="302">
        <f>SUM(AE49:AE50)</f>
        <v>0</v>
      </c>
      <c r="AF48" s="302">
        <f t="shared" si="40"/>
        <v>0</v>
      </c>
      <c r="AG48" s="302">
        <f t="shared" si="40"/>
        <v>0</v>
      </c>
      <c r="AH48" s="302">
        <f t="shared" si="40"/>
        <v>0</v>
      </c>
      <c r="AI48" s="302">
        <f t="shared" si="40"/>
        <v>0</v>
      </c>
      <c r="AJ48" s="302">
        <f t="shared" si="40"/>
        <v>0</v>
      </c>
      <c r="AK48" s="302">
        <f t="shared" si="34"/>
        <v>0</v>
      </c>
      <c r="AL48" s="445">
        <f aca="true" t="shared" si="41" ref="AL48:BE48">SUM(AL49:AL50)</f>
        <v>0</v>
      </c>
      <c r="AM48" s="302">
        <f t="shared" si="41"/>
        <v>0</v>
      </c>
      <c r="AN48" s="302">
        <f t="shared" si="41"/>
        <v>0</v>
      </c>
      <c r="AO48" s="367">
        <f t="shared" si="41"/>
        <v>0</v>
      </c>
      <c r="AP48" s="445">
        <f>SUM(AP49:AP50)</f>
        <v>0</v>
      </c>
      <c r="AQ48" s="302">
        <f t="shared" si="41"/>
        <v>0</v>
      </c>
      <c r="AR48" s="302">
        <f t="shared" si="41"/>
        <v>0</v>
      </c>
      <c r="AS48" s="302">
        <f>SUM(AS49:AS50)</f>
        <v>0</v>
      </c>
      <c r="AT48" s="302">
        <f>SUM(AT49:AT50)</f>
        <v>0</v>
      </c>
      <c r="AU48" s="302">
        <f t="shared" si="41"/>
        <v>0</v>
      </c>
      <c r="AV48" s="302">
        <f t="shared" si="41"/>
        <v>0</v>
      </c>
      <c r="AW48" s="302">
        <f t="shared" si="41"/>
        <v>0</v>
      </c>
      <c r="AX48" s="302">
        <f t="shared" si="41"/>
        <v>0</v>
      </c>
      <c r="AY48" s="302">
        <f t="shared" si="41"/>
        <v>0</v>
      </c>
      <c r="AZ48" s="302">
        <f t="shared" si="41"/>
        <v>0</v>
      </c>
      <c r="BA48" s="302">
        <f>SUM(BA49:BA50)</f>
        <v>0</v>
      </c>
      <c r="BB48" s="302">
        <f t="shared" si="41"/>
        <v>0</v>
      </c>
      <c r="BC48" s="302">
        <f t="shared" si="41"/>
        <v>0</v>
      </c>
      <c r="BD48" s="302">
        <f t="shared" si="41"/>
        <v>0</v>
      </c>
      <c r="BE48" s="302">
        <f t="shared" si="41"/>
        <v>0</v>
      </c>
      <c r="BF48" s="302">
        <f>SUM(BF49:BF50)</f>
        <v>0</v>
      </c>
      <c r="BG48" s="303">
        <f t="shared" si="35"/>
        <v>0</v>
      </c>
      <c r="BH48" s="445">
        <f>SUM(BH49:BH50)</f>
        <v>0</v>
      </c>
      <c r="BI48" s="302">
        <f>SUM(BI49:BI50)</f>
        <v>0</v>
      </c>
      <c r="BJ48" s="303">
        <f t="shared" si="36"/>
        <v>0</v>
      </c>
      <c r="BK48" s="303">
        <f t="shared" si="37"/>
        <v>0</v>
      </c>
    </row>
    <row r="49" spans="1:63" ht="12.75">
      <c r="A49" s="11"/>
      <c r="B49" s="1"/>
      <c r="C49" s="19"/>
      <c r="D49" s="295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>
        <f t="shared" si="34"/>
        <v>0</v>
      </c>
      <c r="AL49" s="295"/>
      <c r="AM49" s="296"/>
      <c r="AN49" s="296"/>
      <c r="AO49" s="584"/>
      <c r="AP49" s="295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395">
        <f t="shared" si="35"/>
        <v>0</v>
      </c>
      <c r="BH49" s="295"/>
      <c r="BI49" s="296"/>
      <c r="BJ49" s="395">
        <f t="shared" si="36"/>
        <v>0</v>
      </c>
      <c r="BK49" s="395">
        <f t="shared" si="37"/>
        <v>0</v>
      </c>
    </row>
    <row r="50" spans="1:63" ht="12.75">
      <c r="A50" s="11"/>
      <c r="B50" s="1"/>
      <c r="C50" s="19"/>
      <c r="D50" s="295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>
        <f t="shared" si="34"/>
        <v>0</v>
      </c>
      <c r="AL50" s="295"/>
      <c r="AM50" s="296"/>
      <c r="AN50" s="296"/>
      <c r="AO50" s="584"/>
      <c r="AP50" s="295"/>
      <c r="AQ50" s="296"/>
      <c r="AR50" s="296"/>
      <c r="AS50" s="296"/>
      <c r="AT50" s="296"/>
      <c r="AU50" s="296"/>
      <c r="AV50" s="296"/>
      <c r="AW50" s="296"/>
      <c r="AX50" s="296"/>
      <c r="AY50" s="296"/>
      <c r="AZ50" s="296"/>
      <c r="BA50" s="296"/>
      <c r="BB50" s="296"/>
      <c r="BC50" s="296"/>
      <c r="BD50" s="296"/>
      <c r="BE50" s="296"/>
      <c r="BF50" s="296"/>
      <c r="BG50" s="395">
        <f t="shared" si="35"/>
        <v>0</v>
      </c>
      <c r="BH50" s="295"/>
      <c r="BI50" s="296"/>
      <c r="BJ50" s="395">
        <f t="shared" si="36"/>
        <v>0</v>
      </c>
      <c r="BK50" s="395">
        <f t="shared" si="37"/>
        <v>0</v>
      </c>
    </row>
    <row r="51" spans="1:63" s="641" customFormat="1" ht="12.75">
      <c r="A51" s="16" t="s">
        <v>260</v>
      </c>
      <c r="B51" s="2" t="s">
        <v>149</v>
      </c>
      <c r="C51" s="508" t="s">
        <v>984</v>
      </c>
      <c r="D51" s="445">
        <f aca="true" t="shared" si="42" ref="D51:O51">SUM(D52:D53)</f>
        <v>0</v>
      </c>
      <c r="E51" s="302">
        <f t="shared" si="42"/>
        <v>0</v>
      </c>
      <c r="F51" s="302">
        <f t="shared" si="42"/>
        <v>0</v>
      </c>
      <c r="G51" s="302">
        <f t="shared" si="42"/>
        <v>0</v>
      </c>
      <c r="H51" s="302">
        <f t="shared" si="42"/>
        <v>0</v>
      </c>
      <c r="I51" s="302">
        <f t="shared" si="42"/>
        <v>0</v>
      </c>
      <c r="J51" s="302">
        <f t="shared" si="42"/>
        <v>0</v>
      </c>
      <c r="K51" s="302">
        <f t="shared" si="42"/>
        <v>0</v>
      </c>
      <c r="L51" s="302">
        <f t="shared" si="42"/>
        <v>0</v>
      </c>
      <c r="M51" s="302">
        <f t="shared" si="42"/>
        <v>0</v>
      </c>
      <c r="N51" s="302">
        <f t="shared" si="42"/>
        <v>0</v>
      </c>
      <c r="O51" s="302">
        <f t="shared" si="42"/>
        <v>0</v>
      </c>
      <c r="P51" s="302">
        <f>SUM(P52:P53)</f>
        <v>0</v>
      </c>
      <c r="Q51" s="302">
        <f aca="true" t="shared" si="43" ref="Q51:AB51">SUM(Q52:Q53)</f>
        <v>0</v>
      </c>
      <c r="R51" s="302">
        <f t="shared" si="43"/>
        <v>0</v>
      </c>
      <c r="S51" s="302">
        <f t="shared" si="43"/>
        <v>0</v>
      </c>
      <c r="T51" s="302">
        <f t="shared" si="43"/>
        <v>0</v>
      </c>
      <c r="U51" s="302">
        <f t="shared" si="43"/>
        <v>0</v>
      </c>
      <c r="V51" s="302">
        <f t="shared" si="43"/>
        <v>0</v>
      </c>
      <c r="W51" s="302">
        <f t="shared" si="43"/>
        <v>0</v>
      </c>
      <c r="X51" s="302">
        <f t="shared" si="43"/>
        <v>0</v>
      </c>
      <c r="Y51" s="302">
        <f t="shared" si="43"/>
        <v>0</v>
      </c>
      <c r="Z51" s="302">
        <f t="shared" si="43"/>
        <v>0</v>
      </c>
      <c r="AA51" s="302">
        <f t="shared" si="43"/>
        <v>0</v>
      </c>
      <c r="AB51" s="302">
        <f t="shared" si="43"/>
        <v>0</v>
      </c>
      <c r="AC51" s="302">
        <f aca="true" t="shared" si="44" ref="AC51:AJ51">SUM(AC52:AC53)</f>
        <v>0</v>
      </c>
      <c r="AD51" s="302">
        <f t="shared" si="44"/>
        <v>0</v>
      </c>
      <c r="AE51" s="302">
        <f t="shared" si="44"/>
        <v>0</v>
      </c>
      <c r="AF51" s="302">
        <f t="shared" si="44"/>
        <v>0</v>
      </c>
      <c r="AG51" s="302">
        <f t="shared" si="44"/>
        <v>0</v>
      </c>
      <c r="AH51" s="302">
        <f t="shared" si="44"/>
        <v>0</v>
      </c>
      <c r="AI51" s="302">
        <f t="shared" si="44"/>
        <v>0</v>
      </c>
      <c r="AJ51" s="302">
        <f t="shared" si="44"/>
        <v>0</v>
      </c>
      <c r="AK51" s="302">
        <f t="shared" si="34"/>
        <v>0</v>
      </c>
      <c r="AL51" s="445">
        <f aca="true" t="shared" si="45" ref="AL51:AT51">SUM(AL52:AL53)</f>
        <v>0</v>
      </c>
      <c r="AM51" s="302">
        <f t="shared" si="45"/>
        <v>0</v>
      </c>
      <c r="AN51" s="302">
        <f t="shared" si="45"/>
        <v>0</v>
      </c>
      <c r="AO51" s="367">
        <f t="shared" si="45"/>
        <v>0</v>
      </c>
      <c r="AP51" s="445">
        <f t="shared" si="45"/>
        <v>0</v>
      </c>
      <c r="AQ51" s="302">
        <f t="shared" si="45"/>
        <v>0</v>
      </c>
      <c r="AR51" s="302">
        <f t="shared" si="45"/>
        <v>0</v>
      </c>
      <c r="AS51" s="302">
        <f t="shared" si="45"/>
        <v>0</v>
      </c>
      <c r="AT51" s="302">
        <f t="shared" si="45"/>
        <v>0</v>
      </c>
      <c r="AU51" s="302">
        <f aca="true" t="shared" si="46" ref="AU51:BE51">SUM(AU52:AU53)</f>
        <v>0</v>
      </c>
      <c r="AV51" s="302">
        <f t="shared" si="46"/>
        <v>0</v>
      </c>
      <c r="AW51" s="302">
        <f t="shared" si="46"/>
        <v>0</v>
      </c>
      <c r="AX51" s="302">
        <f t="shared" si="46"/>
        <v>0</v>
      </c>
      <c r="AY51" s="302">
        <f t="shared" si="46"/>
        <v>0</v>
      </c>
      <c r="AZ51" s="302">
        <f t="shared" si="46"/>
        <v>0</v>
      </c>
      <c r="BA51" s="302">
        <f>SUM(BA52:BA53)</f>
        <v>0</v>
      </c>
      <c r="BB51" s="302">
        <f t="shared" si="46"/>
        <v>0</v>
      </c>
      <c r="BC51" s="302">
        <f t="shared" si="46"/>
        <v>0</v>
      </c>
      <c r="BD51" s="302">
        <f t="shared" si="46"/>
        <v>0</v>
      </c>
      <c r="BE51" s="302">
        <f t="shared" si="46"/>
        <v>0</v>
      </c>
      <c r="BF51" s="302">
        <f>SUM(BF52:BF53)</f>
        <v>0</v>
      </c>
      <c r="BG51" s="303">
        <f t="shared" si="35"/>
        <v>0</v>
      </c>
      <c r="BH51" s="445">
        <f>SUM(BH52:BH53)</f>
        <v>0</v>
      </c>
      <c r="BI51" s="302">
        <f>SUM(BI52:BI53)</f>
        <v>0</v>
      </c>
      <c r="BJ51" s="303">
        <f t="shared" si="36"/>
        <v>0</v>
      </c>
      <c r="BK51" s="303">
        <f t="shared" si="37"/>
        <v>0</v>
      </c>
    </row>
    <row r="52" spans="1:63" s="642" customFormat="1" ht="12.75">
      <c r="A52" s="11"/>
      <c r="B52" s="1"/>
      <c r="C52" s="19"/>
      <c r="D52" s="295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>
        <f t="shared" si="34"/>
        <v>0</v>
      </c>
      <c r="AL52" s="295"/>
      <c r="AM52" s="296"/>
      <c r="AN52" s="296"/>
      <c r="AO52" s="584"/>
      <c r="AP52" s="295"/>
      <c r="AQ52" s="296"/>
      <c r="AR52" s="296"/>
      <c r="AS52" s="296"/>
      <c r="AT52" s="296"/>
      <c r="AU52" s="296"/>
      <c r="AV52" s="296"/>
      <c r="AW52" s="296"/>
      <c r="AX52" s="296"/>
      <c r="AY52" s="296"/>
      <c r="AZ52" s="296"/>
      <c r="BA52" s="296"/>
      <c r="BB52" s="296"/>
      <c r="BC52" s="296"/>
      <c r="BD52" s="296"/>
      <c r="BE52" s="296"/>
      <c r="BF52" s="296"/>
      <c r="BG52" s="395">
        <f t="shared" si="35"/>
        <v>0</v>
      </c>
      <c r="BH52" s="295"/>
      <c r="BI52" s="296"/>
      <c r="BJ52" s="395">
        <f t="shared" si="36"/>
        <v>0</v>
      </c>
      <c r="BK52" s="395">
        <f t="shared" si="37"/>
        <v>0</v>
      </c>
    </row>
    <row r="53" spans="1:63" s="642" customFormat="1" ht="12.75">
      <c r="A53" s="11"/>
      <c r="B53" s="1"/>
      <c r="C53" s="19"/>
      <c r="D53" s="295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>
        <f t="shared" si="34"/>
        <v>0</v>
      </c>
      <c r="AL53" s="295"/>
      <c r="AM53" s="296"/>
      <c r="AN53" s="296"/>
      <c r="AO53" s="584"/>
      <c r="AP53" s="295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395">
        <f t="shared" si="35"/>
        <v>0</v>
      </c>
      <c r="BH53" s="295"/>
      <c r="BI53" s="296"/>
      <c r="BJ53" s="395">
        <f t="shared" si="36"/>
        <v>0</v>
      </c>
      <c r="BK53" s="395">
        <f t="shared" si="37"/>
        <v>0</v>
      </c>
    </row>
    <row r="54" spans="1:63" s="641" customFormat="1" ht="12.75">
      <c r="A54" s="16" t="s">
        <v>261</v>
      </c>
      <c r="B54" s="2" t="s">
        <v>985</v>
      </c>
      <c r="C54" s="508" t="s">
        <v>521</v>
      </c>
      <c r="D54" s="445">
        <f>SUM(D55:D68)</f>
        <v>0</v>
      </c>
      <c r="E54" s="302">
        <f aca="true" t="shared" si="47" ref="E54:S54">SUM(E62:E68)</f>
        <v>0</v>
      </c>
      <c r="F54" s="302">
        <f t="shared" si="47"/>
        <v>0</v>
      </c>
      <c r="G54" s="302">
        <f t="shared" si="47"/>
        <v>0</v>
      </c>
      <c r="H54" s="302">
        <f t="shared" si="47"/>
        <v>0</v>
      </c>
      <c r="I54" s="302">
        <f t="shared" si="47"/>
        <v>0</v>
      </c>
      <c r="J54" s="302">
        <f t="shared" si="47"/>
        <v>0</v>
      </c>
      <c r="K54" s="302">
        <f t="shared" si="47"/>
        <v>0</v>
      </c>
      <c r="L54" s="302">
        <f t="shared" si="47"/>
        <v>0</v>
      </c>
      <c r="M54" s="302">
        <f t="shared" si="47"/>
        <v>0</v>
      </c>
      <c r="N54" s="302">
        <f t="shared" si="47"/>
        <v>0</v>
      </c>
      <c r="O54" s="302">
        <f t="shared" si="47"/>
        <v>0</v>
      </c>
      <c r="P54" s="302">
        <f t="shared" si="47"/>
        <v>0</v>
      </c>
      <c r="Q54" s="302">
        <f t="shared" si="47"/>
        <v>0</v>
      </c>
      <c r="R54" s="302">
        <f t="shared" si="47"/>
        <v>0</v>
      </c>
      <c r="S54" s="302">
        <f t="shared" si="47"/>
        <v>0</v>
      </c>
      <c r="T54" s="302">
        <f aca="true" t="shared" si="48" ref="T54:AJ54">SUM(T55:T68)</f>
        <v>0</v>
      </c>
      <c r="U54" s="302">
        <f t="shared" si="48"/>
        <v>650</v>
      </c>
      <c r="V54" s="302">
        <f t="shared" si="48"/>
        <v>0</v>
      </c>
      <c r="W54" s="302">
        <f t="shared" si="48"/>
        <v>0</v>
      </c>
      <c r="X54" s="302">
        <f t="shared" si="48"/>
        <v>0</v>
      </c>
      <c r="Y54" s="302">
        <f t="shared" si="48"/>
        <v>0</v>
      </c>
      <c r="Z54" s="302">
        <f t="shared" si="48"/>
        <v>7786</v>
      </c>
      <c r="AA54" s="302">
        <f t="shared" si="48"/>
        <v>0</v>
      </c>
      <c r="AB54" s="302">
        <f t="shared" si="48"/>
        <v>239472</v>
      </c>
      <c r="AC54" s="302">
        <f t="shared" si="48"/>
        <v>0</v>
      </c>
      <c r="AD54" s="302">
        <f t="shared" si="48"/>
        <v>0</v>
      </c>
      <c r="AE54" s="302">
        <f t="shared" si="48"/>
        <v>0</v>
      </c>
      <c r="AF54" s="302">
        <f t="shared" si="48"/>
        <v>0</v>
      </c>
      <c r="AG54" s="302">
        <f t="shared" si="48"/>
        <v>0</v>
      </c>
      <c r="AH54" s="302">
        <f t="shared" si="48"/>
        <v>0</v>
      </c>
      <c r="AI54" s="302">
        <f t="shared" si="48"/>
        <v>0</v>
      </c>
      <c r="AJ54" s="302">
        <f t="shared" si="48"/>
        <v>0</v>
      </c>
      <c r="AK54" s="302">
        <f t="shared" si="34"/>
        <v>247908</v>
      </c>
      <c r="AL54" s="445">
        <f>SUM(AL62:AL68)</f>
        <v>0</v>
      </c>
      <c r="AM54" s="302">
        <f>SUM(AM62:AM68)</f>
        <v>0</v>
      </c>
      <c r="AN54" s="302">
        <f>SUM(AN62:AN68)</f>
        <v>0</v>
      </c>
      <c r="AO54" s="367">
        <f>SUM(AO62:AO68)</f>
        <v>0</v>
      </c>
      <c r="AP54" s="445">
        <f aca="true" t="shared" si="49" ref="AP54:BF54">SUM(AP55:AP68)</f>
        <v>15000</v>
      </c>
      <c r="AQ54" s="302">
        <f t="shared" si="49"/>
        <v>0</v>
      </c>
      <c r="AR54" s="302">
        <f t="shared" si="49"/>
        <v>0</v>
      </c>
      <c r="AS54" s="302">
        <f t="shared" si="49"/>
        <v>0</v>
      </c>
      <c r="AT54" s="302">
        <f t="shared" si="49"/>
        <v>0</v>
      </c>
      <c r="AU54" s="302">
        <f t="shared" si="49"/>
        <v>85500</v>
      </c>
      <c r="AV54" s="302">
        <f t="shared" si="49"/>
        <v>1000</v>
      </c>
      <c r="AW54" s="302">
        <f t="shared" si="49"/>
        <v>0</v>
      </c>
      <c r="AX54" s="302">
        <f t="shared" si="49"/>
        <v>0</v>
      </c>
      <c r="AY54" s="302">
        <f t="shared" si="49"/>
        <v>0</v>
      </c>
      <c r="AZ54" s="302">
        <f t="shared" si="49"/>
        <v>22000</v>
      </c>
      <c r="BA54" s="302">
        <f t="shared" si="49"/>
        <v>20000</v>
      </c>
      <c r="BB54" s="302">
        <f t="shared" si="49"/>
        <v>0</v>
      </c>
      <c r="BC54" s="302">
        <f t="shared" si="49"/>
        <v>0</v>
      </c>
      <c r="BD54" s="302">
        <f t="shared" si="49"/>
        <v>0</v>
      </c>
      <c r="BE54" s="302">
        <f t="shared" si="49"/>
        <v>0</v>
      </c>
      <c r="BF54" s="302">
        <f t="shared" si="49"/>
        <v>0</v>
      </c>
      <c r="BG54" s="303">
        <f t="shared" si="35"/>
        <v>143500</v>
      </c>
      <c r="BH54" s="445">
        <f>SUM(BH55:BH68)</f>
        <v>0</v>
      </c>
      <c r="BI54" s="302">
        <f>SUM(BI55:BI68)</f>
        <v>0</v>
      </c>
      <c r="BJ54" s="303">
        <f t="shared" si="36"/>
        <v>0</v>
      </c>
      <c r="BK54" s="303">
        <f t="shared" si="37"/>
        <v>391408</v>
      </c>
    </row>
    <row r="55" spans="1:63" s="635" customFormat="1" ht="12.75">
      <c r="A55" s="12"/>
      <c r="B55" s="3"/>
      <c r="C55" s="634" t="s">
        <v>893</v>
      </c>
      <c r="D55" s="297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>
        <v>650</v>
      </c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6">
        <f t="shared" si="34"/>
        <v>650</v>
      </c>
      <c r="AL55" s="297"/>
      <c r="AM55" s="298"/>
      <c r="AN55" s="298"/>
      <c r="AO55" s="626"/>
      <c r="AP55" s="297"/>
      <c r="AQ55" s="298"/>
      <c r="AR55" s="298"/>
      <c r="AS55" s="298"/>
      <c r="AT55" s="298"/>
      <c r="AU55" s="298"/>
      <c r="AV55" s="298"/>
      <c r="AW55" s="298"/>
      <c r="AX55" s="298"/>
      <c r="AY55" s="298"/>
      <c r="AZ55" s="298"/>
      <c r="BA55" s="298"/>
      <c r="BB55" s="298"/>
      <c r="BC55" s="298"/>
      <c r="BD55" s="298"/>
      <c r="BE55" s="298"/>
      <c r="BF55" s="298"/>
      <c r="BG55" s="395">
        <f t="shared" si="35"/>
        <v>0</v>
      </c>
      <c r="BH55" s="297"/>
      <c r="BI55" s="298"/>
      <c r="BJ55" s="395">
        <f t="shared" si="36"/>
        <v>0</v>
      </c>
      <c r="BK55" s="395">
        <f t="shared" si="37"/>
        <v>650</v>
      </c>
    </row>
    <row r="56" spans="1:63" s="635" customFormat="1" ht="25.5" customHeight="1">
      <c r="A56" s="12"/>
      <c r="B56" s="3"/>
      <c r="C56" s="634" t="s">
        <v>966</v>
      </c>
      <c r="D56" s="297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>
        <v>239472</v>
      </c>
      <c r="AC56" s="298"/>
      <c r="AD56" s="298"/>
      <c r="AE56" s="298"/>
      <c r="AF56" s="298"/>
      <c r="AG56" s="298"/>
      <c r="AH56" s="298"/>
      <c r="AI56" s="298"/>
      <c r="AJ56" s="298"/>
      <c r="AK56" s="296">
        <f t="shared" si="34"/>
        <v>239472</v>
      </c>
      <c r="AL56" s="297"/>
      <c r="AM56" s="298"/>
      <c r="AN56" s="298"/>
      <c r="AO56" s="626"/>
      <c r="AP56" s="297"/>
      <c r="AQ56" s="298"/>
      <c r="AR56" s="298"/>
      <c r="AS56" s="298"/>
      <c r="AT56" s="298"/>
      <c r="AU56" s="298"/>
      <c r="AV56" s="298"/>
      <c r="AW56" s="298"/>
      <c r="AX56" s="298"/>
      <c r="AY56" s="298"/>
      <c r="AZ56" s="298"/>
      <c r="BA56" s="298"/>
      <c r="BB56" s="298"/>
      <c r="BC56" s="298"/>
      <c r="BD56" s="298"/>
      <c r="BE56" s="298"/>
      <c r="BF56" s="298"/>
      <c r="BG56" s="395">
        <f t="shared" si="35"/>
        <v>0</v>
      </c>
      <c r="BH56" s="297"/>
      <c r="BI56" s="298"/>
      <c r="BJ56" s="395">
        <f t="shared" si="36"/>
        <v>0</v>
      </c>
      <c r="BK56" s="395">
        <f t="shared" si="37"/>
        <v>239472</v>
      </c>
    </row>
    <row r="57" spans="1:63" s="635" customFormat="1" ht="12.75">
      <c r="A57" s="12"/>
      <c r="B57" s="3"/>
      <c r="C57" s="634" t="s">
        <v>901</v>
      </c>
      <c r="D57" s="297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6">
        <f t="shared" si="34"/>
        <v>0</v>
      </c>
      <c r="AL57" s="297"/>
      <c r="AM57" s="298"/>
      <c r="AN57" s="298"/>
      <c r="AO57" s="626"/>
      <c r="AP57" s="297"/>
      <c r="AQ57" s="298"/>
      <c r="AR57" s="298"/>
      <c r="AS57" s="298"/>
      <c r="AT57" s="298"/>
      <c r="AU57" s="298">
        <v>20000</v>
      </c>
      <c r="AV57" s="298"/>
      <c r="AW57" s="298"/>
      <c r="AX57" s="298"/>
      <c r="AY57" s="298"/>
      <c r="AZ57" s="298"/>
      <c r="BA57" s="298"/>
      <c r="BB57" s="298"/>
      <c r="BC57" s="298"/>
      <c r="BD57" s="298"/>
      <c r="BE57" s="298"/>
      <c r="BF57" s="298"/>
      <c r="BG57" s="395">
        <f t="shared" si="35"/>
        <v>20000</v>
      </c>
      <c r="BH57" s="297"/>
      <c r="BI57" s="298"/>
      <c r="BJ57" s="395">
        <f t="shared" si="36"/>
        <v>0</v>
      </c>
      <c r="BK57" s="395">
        <f t="shared" si="37"/>
        <v>20000</v>
      </c>
    </row>
    <row r="58" spans="1:63" s="635" customFormat="1" ht="12.75">
      <c r="A58" s="12"/>
      <c r="B58" s="3"/>
      <c r="C58" s="634" t="s">
        <v>1038</v>
      </c>
      <c r="D58" s="297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6">
        <f t="shared" si="34"/>
        <v>0</v>
      </c>
      <c r="AL58" s="297"/>
      <c r="AM58" s="298"/>
      <c r="AN58" s="298"/>
      <c r="AO58" s="626"/>
      <c r="AP58" s="297"/>
      <c r="AQ58" s="298"/>
      <c r="AR58" s="298"/>
      <c r="AS58" s="298"/>
      <c r="AT58" s="298"/>
      <c r="AU58" s="298">
        <v>1000</v>
      </c>
      <c r="AV58" s="298"/>
      <c r="AW58" s="298"/>
      <c r="AX58" s="298"/>
      <c r="AY58" s="298"/>
      <c r="AZ58" s="298"/>
      <c r="BA58" s="298"/>
      <c r="BB58" s="298"/>
      <c r="BC58" s="298"/>
      <c r="BD58" s="298"/>
      <c r="BE58" s="298"/>
      <c r="BF58" s="298"/>
      <c r="BG58" s="395">
        <f t="shared" si="35"/>
        <v>1000</v>
      </c>
      <c r="BH58" s="297"/>
      <c r="BI58" s="298"/>
      <c r="BJ58" s="395">
        <f t="shared" si="36"/>
        <v>0</v>
      </c>
      <c r="BK58" s="395">
        <f t="shared" si="37"/>
        <v>1000</v>
      </c>
    </row>
    <row r="59" spans="1:63" s="635" customFormat="1" ht="12.75">
      <c r="A59" s="12"/>
      <c r="B59" s="3"/>
      <c r="C59" s="634" t="s">
        <v>1039</v>
      </c>
      <c r="D59" s="297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6">
        <f t="shared" si="34"/>
        <v>0</v>
      </c>
      <c r="AL59" s="297"/>
      <c r="AM59" s="298"/>
      <c r="AN59" s="298"/>
      <c r="AO59" s="626"/>
      <c r="AP59" s="297"/>
      <c r="AQ59" s="298"/>
      <c r="AR59" s="298"/>
      <c r="AS59" s="298"/>
      <c r="AT59" s="298"/>
      <c r="AU59" s="298">
        <v>1500</v>
      </c>
      <c r="AV59" s="298"/>
      <c r="AW59" s="298"/>
      <c r="AX59" s="298"/>
      <c r="AY59" s="298"/>
      <c r="AZ59" s="298"/>
      <c r="BA59" s="298"/>
      <c r="BB59" s="298"/>
      <c r="BC59" s="298"/>
      <c r="BD59" s="298"/>
      <c r="BE59" s="298"/>
      <c r="BF59" s="298"/>
      <c r="BG59" s="395">
        <f t="shared" si="35"/>
        <v>1500</v>
      </c>
      <c r="BH59" s="297"/>
      <c r="BI59" s="298"/>
      <c r="BJ59" s="395">
        <f t="shared" si="36"/>
        <v>0</v>
      </c>
      <c r="BK59" s="395">
        <f t="shared" si="37"/>
        <v>1500</v>
      </c>
    </row>
    <row r="60" spans="1:63" s="635" customFormat="1" ht="12.75">
      <c r="A60" s="12"/>
      <c r="B60" s="3"/>
      <c r="C60" s="634" t="s">
        <v>1109</v>
      </c>
      <c r="D60" s="297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6">
        <f t="shared" si="34"/>
        <v>0</v>
      </c>
      <c r="AL60" s="297"/>
      <c r="AM60" s="298"/>
      <c r="AN60" s="298"/>
      <c r="AO60" s="626"/>
      <c r="AP60" s="297"/>
      <c r="AQ60" s="298"/>
      <c r="AR60" s="298"/>
      <c r="AS60" s="298"/>
      <c r="AT60" s="298"/>
      <c r="AU60" s="298"/>
      <c r="AV60" s="298">
        <v>1000</v>
      </c>
      <c r="AW60" s="298"/>
      <c r="AX60" s="298"/>
      <c r="AY60" s="298"/>
      <c r="AZ60" s="298"/>
      <c r="BA60" s="298"/>
      <c r="BB60" s="298"/>
      <c r="BC60" s="298"/>
      <c r="BD60" s="298"/>
      <c r="BE60" s="298"/>
      <c r="BF60" s="298"/>
      <c r="BG60" s="395">
        <f t="shared" si="35"/>
        <v>1000</v>
      </c>
      <c r="BH60" s="297"/>
      <c r="BI60" s="298"/>
      <c r="BJ60" s="395">
        <f t="shared" si="36"/>
        <v>0</v>
      </c>
      <c r="BK60" s="395">
        <f t="shared" si="37"/>
        <v>1000</v>
      </c>
    </row>
    <row r="61" spans="1:63" s="509" customFormat="1" ht="12.75">
      <c r="A61" s="17"/>
      <c r="B61" s="50"/>
      <c r="C61" s="634" t="s">
        <v>902</v>
      </c>
      <c r="D61" s="448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296">
        <f t="shared" si="34"/>
        <v>0</v>
      </c>
      <c r="AL61" s="448"/>
      <c r="AM61" s="304"/>
      <c r="AN61" s="304"/>
      <c r="AO61" s="368"/>
      <c r="AP61" s="297">
        <v>15000</v>
      </c>
      <c r="AQ61" s="298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95">
        <f t="shared" si="35"/>
        <v>15000</v>
      </c>
      <c r="BH61" s="297"/>
      <c r="BI61" s="298"/>
      <c r="BJ61" s="395">
        <f t="shared" si="36"/>
        <v>0</v>
      </c>
      <c r="BK61" s="395">
        <f t="shared" si="37"/>
        <v>15000</v>
      </c>
    </row>
    <row r="62" spans="1:63" ht="12.75">
      <c r="A62" s="12"/>
      <c r="B62" s="3"/>
      <c r="C62" s="634" t="s">
        <v>903</v>
      </c>
      <c r="D62" s="297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6">
        <f t="shared" si="34"/>
        <v>0</v>
      </c>
      <c r="AL62" s="297"/>
      <c r="AM62" s="298"/>
      <c r="AN62" s="298"/>
      <c r="AO62" s="626"/>
      <c r="AP62" s="297"/>
      <c r="AQ62" s="298"/>
      <c r="AR62" s="298"/>
      <c r="AS62" s="298"/>
      <c r="AT62" s="298"/>
      <c r="AU62" s="298">
        <v>63000</v>
      </c>
      <c r="AV62" s="298"/>
      <c r="AW62" s="298"/>
      <c r="AX62" s="298"/>
      <c r="AY62" s="298"/>
      <c r="AZ62" s="298"/>
      <c r="BA62" s="298"/>
      <c r="BB62" s="298"/>
      <c r="BC62" s="298"/>
      <c r="BD62" s="298"/>
      <c r="BE62" s="298"/>
      <c r="BF62" s="298"/>
      <c r="BG62" s="395">
        <f t="shared" si="35"/>
        <v>63000</v>
      </c>
      <c r="BH62" s="297"/>
      <c r="BI62" s="298"/>
      <c r="BJ62" s="395">
        <f t="shared" si="36"/>
        <v>0</v>
      </c>
      <c r="BK62" s="395">
        <f t="shared" si="37"/>
        <v>63000</v>
      </c>
    </row>
    <row r="63" spans="1:63" ht="12.75">
      <c r="A63" s="12"/>
      <c r="B63" s="3"/>
      <c r="C63" s="634" t="s">
        <v>895</v>
      </c>
      <c r="D63" s="297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6">
        <f t="shared" si="34"/>
        <v>0</v>
      </c>
      <c r="AL63" s="297"/>
      <c r="AM63" s="298"/>
      <c r="AN63" s="298"/>
      <c r="AO63" s="626"/>
      <c r="AP63" s="297"/>
      <c r="AQ63" s="298"/>
      <c r="AR63" s="298"/>
      <c r="AS63" s="298"/>
      <c r="AT63" s="298"/>
      <c r="AU63" s="298"/>
      <c r="AV63" s="298"/>
      <c r="AW63" s="298"/>
      <c r="AX63" s="298"/>
      <c r="AY63" s="298"/>
      <c r="AZ63" s="251">
        <v>12000</v>
      </c>
      <c r="BA63" s="251"/>
      <c r="BB63" s="298"/>
      <c r="BC63" s="298"/>
      <c r="BD63" s="298"/>
      <c r="BE63" s="298"/>
      <c r="BF63" s="298"/>
      <c r="BG63" s="395">
        <f t="shared" si="35"/>
        <v>12000</v>
      </c>
      <c r="BH63" s="297"/>
      <c r="BI63" s="298"/>
      <c r="BJ63" s="395">
        <f t="shared" si="36"/>
        <v>0</v>
      </c>
      <c r="BK63" s="395">
        <f t="shared" si="37"/>
        <v>12000</v>
      </c>
    </row>
    <row r="64" spans="1:63" ht="12.75">
      <c r="A64" s="12"/>
      <c r="B64" s="3"/>
      <c r="C64" s="634" t="s">
        <v>896</v>
      </c>
      <c r="D64" s="297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6">
        <f t="shared" si="34"/>
        <v>0</v>
      </c>
      <c r="AL64" s="297"/>
      <c r="AM64" s="298"/>
      <c r="AN64" s="298"/>
      <c r="AO64" s="626"/>
      <c r="AP64" s="297"/>
      <c r="AQ64" s="298"/>
      <c r="AR64" s="298"/>
      <c r="AS64" s="298"/>
      <c r="AT64" s="298"/>
      <c r="AU64" s="298"/>
      <c r="AV64" s="298"/>
      <c r="AW64" s="298"/>
      <c r="AX64" s="298"/>
      <c r="AY64" s="298"/>
      <c r="AZ64" s="251">
        <v>10000</v>
      </c>
      <c r="BA64" s="251"/>
      <c r="BB64" s="298"/>
      <c r="BC64" s="298"/>
      <c r="BD64" s="298"/>
      <c r="BE64" s="298"/>
      <c r="BF64" s="298"/>
      <c r="BG64" s="395">
        <f t="shared" si="35"/>
        <v>10000</v>
      </c>
      <c r="BH64" s="297"/>
      <c r="BI64" s="298"/>
      <c r="BJ64" s="395">
        <f t="shared" si="36"/>
        <v>0</v>
      </c>
      <c r="BK64" s="395">
        <f t="shared" si="37"/>
        <v>10000</v>
      </c>
    </row>
    <row r="65" spans="1:63" ht="12.75">
      <c r="A65" s="12"/>
      <c r="B65" s="3"/>
      <c r="C65" s="665" t="s">
        <v>1064</v>
      </c>
      <c r="D65" s="297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6">
        <f t="shared" si="34"/>
        <v>0</v>
      </c>
      <c r="AL65" s="297"/>
      <c r="AM65" s="298"/>
      <c r="AN65" s="298"/>
      <c r="AO65" s="626"/>
      <c r="AP65" s="297"/>
      <c r="AQ65" s="298"/>
      <c r="AR65" s="298"/>
      <c r="AS65" s="298"/>
      <c r="AT65" s="298"/>
      <c r="AU65" s="298"/>
      <c r="AV65" s="298"/>
      <c r="AW65" s="298"/>
      <c r="AX65" s="298"/>
      <c r="AY65" s="298"/>
      <c r="AZ65" s="664"/>
      <c r="BA65" s="664">
        <v>20000</v>
      </c>
      <c r="BB65" s="298"/>
      <c r="BC65" s="298"/>
      <c r="BD65" s="298"/>
      <c r="BE65" s="298"/>
      <c r="BF65" s="298"/>
      <c r="BG65" s="395">
        <f t="shared" si="35"/>
        <v>20000</v>
      </c>
      <c r="BH65" s="297"/>
      <c r="BI65" s="298"/>
      <c r="BJ65" s="395">
        <f t="shared" si="36"/>
        <v>0</v>
      </c>
      <c r="BK65" s="395">
        <f t="shared" si="37"/>
        <v>20000</v>
      </c>
    </row>
    <row r="66" spans="1:63" ht="12.75">
      <c r="A66" s="12"/>
      <c r="B66" s="3"/>
      <c r="C66" s="19" t="s">
        <v>1108</v>
      </c>
      <c r="D66" s="297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>
        <v>7786</v>
      </c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6">
        <f t="shared" si="34"/>
        <v>7786</v>
      </c>
      <c r="AL66" s="297"/>
      <c r="AM66" s="298"/>
      <c r="AN66" s="298"/>
      <c r="AO66" s="626"/>
      <c r="AP66" s="297"/>
      <c r="AQ66" s="298"/>
      <c r="AR66" s="298"/>
      <c r="AS66" s="298"/>
      <c r="AT66" s="298"/>
      <c r="AU66" s="298"/>
      <c r="AV66" s="298"/>
      <c r="AW66" s="298"/>
      <c r="AX66" s="298"/>
      <c r="AY66" s="298"/>
      <c r="AZ66" s="298"/>
      <c r="BA66" s="298"/>
      <c r="BB66" s="298"/>
      <c r="BC66" s="298"/>
      <c r="BD66" s="298"/>
      <c r="BE66" s="298"/>
      <c r="BF66" s="298"/>
      <c r="BG66" s="395">
        <f t="shared" si="35"/>
        <v>0</v>
      </c>
      <c r="BH66" s="297"/>
      <c r="BI66" s="298"/>
      <c r="BJ66" s="395">
        <f t="shared" si="36"/>
        <v>0</v>
      </c>
      <c r="BK66" s="395">
        <f t="shared" si="37"/>
        <v>7786</v>
      </c>
    </row>
    <row r="67" spans="1:63" ht="12.75">
      <c r="A67" s="12"/>
      <c r="B67" s="3"/>
      <c r="C67" s="20"/>
      <c r="D67" s="297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6">
        <f t="shared" si="34"/>
        <v>0</v>
      </c>
      <c r="AL67" s="297"/>
      <c r="AM67" s="298"/>
      <c r="AN67" s="298"/>
      <c r="AO67" s="626"/>
      <c r="AP67" s="297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  <c r="BC67" s="298"/>
      <c r="BD67" s="298"/>
      <c r="BE67" s="298"/>
      <c r="BF67" s="298"/>
      <c r="BG67" s="395">
        <f t="shared" si="35"/>
        <v>0</v>
      </c>
      <c r="BH67" s="297"/>
      <c r="BI67" s="298"/>
      <c r="BJ67" s="395">
        <f t="shared" si="36"/>
        <v>0</v>
      </c>
      <c r="BK67" s="395">
        <f t="shared" si="37"/>
        <v>0</v>
      </c>
    </row>
    <row r="68" spans="1:63" ht="13.5" thickBot="1">
      <c r="A68" s="12"/>
      <c r="B68" s="3"/>
      <c r="C68" s="20"/>
      <c r="D68" s="297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>
        <f t="shared" si="34"/>
        <v>0</v>
      </c>
      <c r="AL68" s="297"/>
      <c r="AM68" s="298"/>
      <c r="AN68" s="298"/>
      <c r="AO68" s="626"/>
      <c r="AP68" s="297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  <c r="BC68" s="298"/>
      <c r="BD68" s="298"/>
      <c r="BE68" s="298"/>
      <c r="BF68" s="298"/>
      <c r="BG68" s="395">
        <f t="shared" si="35"/>
        <v>0</v>
      </c>
      <c r="BH68" s="297"/>
      <c r="BI68" s="298"/>
      <c r="BJ68" s="395">
        <f t="shared" si="36"/>
        <v>0</v>
      </c>
      <c r="BK68" s="395">
        <f t="shared" si="37"/>
        <v>0</v>
      </c>
    </row>
    <row r="69" spans="1:63" ht="18" customHeight="1" thickBot="1">
      <c r="A69" s="255" t="s">
        <v>262</v>
      </c>
      <c r="B69" s="256"/>
      <c r="C69" s="258" t="s">
        <v>932</v>
      </c>
      <c r="D69" s="306">
        <f aca="true" t="shared" si="50" ref="D69:AJ69">SUM(D11,D14,D17,D20,D23,D26,D29,D32,D39,D42,D45,D48,D51,D54)</f>
        <v>286036</v>
      </c>
      <c r="E69" s="306">
        <f t="shared" si="50"/>
        <v>0</v>
      </c>
      <c r="F69" s="306">
        <f t="shared" si="50"/>
        <v>0</v>
      </c>
      <c r="G69" s="306">
        <f t="shared" si="50"/>
        <v>0</v>
      </c>
      <c r="H69" s="306">
        <f t="shared" si="50"/>
        <v>0</v>
      </c>
      <c r="I69" s="306">
        <f t="shared" si="50"/>
        <v>0</v>
      </c>
      <c r="J69" s="306">
        <f t="shared" si="50"/>
        <v>0</v>
      </c>
      <c r="K69" s="306">
        <f t="shared" si="50"/>
        <v>0</v>
      </c>
      <c r="L69" s="306">
        <f t="shared" si="50"/>
        <v>0</v>
      </c>
      <c r="M69" s="306">
        <f t="shared" si="50"/>
        <v>0</v>
      </c>
      <c r="N69" s="306">
        <f t="shared" si="50"/>
        <v>0</v>
      </c>
      <c r="O69" s="306">
        <f t="shared" si="50"/>
        <v>0</v>
      </c>
      <c r="P69" s="306">
        <f t="shared" si="50"/>
        <v>0</v>
      </c>
      <c r="Q69" s="306">
        <f t="shared" si="50"/>
        <v>0</v>
      </c>
      <c r="R69" s="306">
        <f t="shared" si="50"/>
        <v>0</v>
      </c>
      <c r="S69" s="464">
        <f t="shared" si="50"/>
        <v>0</v>
      </c>
      <c r="T69" s="307">
        <f t="shared" si="50"/>
        <v>6530</v>
      </c>
      <c r="U69" s="307">
        <f t="shared" si="50"/>
        <v>74650</v>
      </c>
      <c r="V69" s="307">
        <f t="shared" si="50"/>
        <v>0</v>
      </c>
      <c r="W69" s="307">
        <f t="shared" si="50"/>
        <v>0</v>
      </c>
      <c r="X69" s="307">
        <f t="shared" si="50"/>
        <v>0</v>
      </c>
      <c r="Y69" s="307">
        <f t="shared" si="50"/>
        <v>0</v>
      </c>
      <c r="Z69" s="307">
        <f t="shared" si="50"/>
        <v>7786</v>
      </c>
      <c r="AA69" s="307">
        <f t="shared" si="50"/>
        <v>0</v>
      </c>
      <c r="AB69" s="307">
        <f t="shared" si="50"/>
        <v>239472</v>
      </c>
      <c r="AC69" s="307">
        <f t="shared" si="50"/>
        <v>0</v>
      </c>
      <c r="AD69" s="307">
        <f t="shared" si="50"/>
        <v>0</v>
      </c>
      <c r="AE69" s="307">
        <f t="shared" si="50"/>
        <v>0</v>
      </c>
      <c r="AF69" s="307">
        <f t="shared" si="50"/>
        <v>0</v>
      </c>
      <c r="AG69" s="307">
        <f t="shared" si="50"/>
        <v>0</v>
      </c>
      <c r="AH69" s="307">
        <f t="shared" si="50"/>
        <v>0</v>
      </c>
      <c r="AI69" s="307">
        <f t="shared" si="50"/>
        <v>0</v>
      </c>
      <c r="AJ69" s="307">
        <f t="shared" si="50"/>
        <v>0</v>
      </c>
      <c r="AK69" s="308">
        <f t="shared" si="34"/>
        <v>614474</v>
      </c>
      <c r="AL69" s="376">
        <f>SUM(AL11,AL14,AL23,AL26,AL29,AL32,AL39,AL42,AL45,AL48,AL54)</f>
        <v>0</v>
      </c>
      <c r="AM69" s="307">
        <f>SUM(AM11,AM14,AM23,AM26,AM29,AM32,AM39,AM42,AM45,AM48,AM54)</f>
        <v>0</v>
      </c>
      <c r="AN69" s="307">
        <f>SUM(AN11,AN14,AN23,AN26,AN29,AN32,AN39,AN42,AN45,AN48,AN54)</f>
        <v>0</v>
      </c>
      <c r="AO69" s="377">
        <f>SUM(AO11,AO14,AO23,AO26,AO29,AO32,AO39,AO42,AO45,AO48,AO54)</f>
        <v>0</v>
      </c>
      <c r="AP69" s="306">
        <f aca="true" t="shared" si="51" ref="AP69:BK69">SUM(AP11,AP14,AP17,AP20,AP23,AP26,AP29,AP32,AP39,AP42,AP45,AP48,AP51,AP54)</f>
        <v>15000</v>
      </c>
      <c r="AQ69" s="307">
        <f t="shared" si="51"/>
        <v>0</v>
      </c>
      <c r="AR69" s="307">
        <f t="shared" si="51"/>
        <v>0</v>
      </c>
      <c r="AS69" s="307">
        <f t="shared" si="51"/>
        <v>0</v>
      </c>
      <c r="AT69" s="307">
        <f t="shared" si="51"/>
        <v>0</v>
      </c>
      <c r="AU69" s="307">
        <f t="shared" si="51"/>
        <v>85500</v>
      </c>
      <c r="AV69" s="307">
        <f t="shared" si="51"/>
        <v>1000</v>
      </c>
      <c r="AW69" s="307">
        <f t="shared" si="51"/>
        <v>0</v>
      </c>
      <c r="AX69" s="307">
        <f t="shared" si="51"/>
        <v>0</v>
      </c>
      <c r="AY69" s="307">
        <f t="shared" si="51"/>
        <v>0</v>
      </c>
      <c r="AZ69" s="307">
        <f t="shared" si="51"/>
        <v>22000</v>
      </c>
      <c r="BA69" s="307">
        <f t="shared" si="51"/>
        <v>20000</v>
      </c>
      <c r="BB69" s="307">
        <f t="shared" si="51"/>
        <v>0</v>
      </c>
      <c r="BC69" s="307">
        <f t="shared" si="51"/>
        <v>0</v>
      </c>
      <c r="BD69" s="307">
        <f t="shared" si="51"/>
        <v>0</v>
      </c>
      <c r="BE69" s="307">
        <f t="shared" si="51"/>
        <v>0</v>
      </c>
      <c r="BF69" s="307">
        <f t="shared" si="51"/>
        <v>0</v>
      </c>
      <c r="BG69" s="308">
        <f t="shared" si="51"/>
        <v>143500</v>
      </c>
      <c r="BH69" s="306">
        <f t="shared" si="51"/>
        <v>0</v>
      </c>
      <c r="BI69" s="307">
        <f t="shared" si="51"/>
        <v>0</v>
      </c>
      <c r="BJ69" s="308">
        <f t="shared" si="51"/>
        <v>0</v>
      </c>
      <c r="BK69" s="308">
        <f t="shared" si="51"/>
        <v>757974</v>
      </c>
    </row>
  </sheetData>
  <sheetProtection password="CA77" sheet="1"/>
  <mergeCells count="11">
    <mergeCell ref="C5:C9"/>
    <mergeCell ref="A1:AK1"/>
    <mergeCell ref="A2:AK2"/>
    <mergeCell ref="A3:AK3"/>
    <mergeCell ref="BK6:BK9"/>
    <mergeCell ref="AK6:AK9"/>
    <mergeCell ref="BG6:BG9"/>
    <mergeCell ref="BJ6:BJ9"/>
    <mergeCell ref="D5:BK5"/>
    <mergeCell ref="A5:A9"/>
    <mergeCell ref="B5:B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5" r:id="rId1"/>
  <headerFooter>
    <oddHeader>&amp;R&amp;"Times New Roman,Normál"&amp;10 6. számú  melléklet</oddHeader>
    <oddFooter>&amp;L&amp;"Times New Roman,Normál"&amp;10&amp;F&amp;R&amp;"Times New Roman,Normál"&amp;10&amp;P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BM127"/>
  <sheetViews>
    <sheetView zoomScalePageLayoutView="0" workbookViewId="0" topLeftCell="A1">
      <pane xSplit="3" ySplit="9" topLeftCell="D31" activePane="bottomRight" state="frozen"/>
      <selection pane="topLeft" activeCell="P93" sqref="P93"/>
      <selection pane="topRight" activeCell="P93" sqref="P93"/>
      <selection pane="bottomLeft" activeCell="P93" sqref="P93"/>
      <selection pane="bottomRight" activeCell="A1" sqref="A1:IV16384"/>
    </sheetView>
  </sheetViews>
  <sheetFormatPr defaultColWidth="9.140625" defaultRowHeight="15"/>
  <cols>
    <col min="1" max="1" width="7.7109375" style="505" customWidth="1"/>
    <col min="2" max="2" width="9.7109375" style="505" customWidth="1"/>
    <col min="3" max="3" width="39.7109375" style="505" customWidth="1"/>
    <col min="4" max="4" width="9.140625" style="506" customWidth="1"/>
    <col min="5" max="19" width="9.140625" style="506" hidden="1" customWidth="1"/>
    <col min="20" max="21" width="9.140625" style="506" customWidth="1"/>
    <col min="22" max="25" width="9.140625" style="506" hidden="1" customWidth="1"/>
    <col min="26" max="26" width="9.140625" style="506" customWidth="1"/>
    <col min="27" max="27" width="9.140625" style="506" hidden="1" customWidth="1"/>
    <col min="28" max="28" width="9.140625" style="506" customWidth="1"/>
    <col min="29" max="29" width="9.140625" style="506" hidden="1" customWidth="1"/>
    <col min="30" max="30" width="9.140625" style="506" customWidth="1"/>
    <col min="31" max="36" width="9.140625" style="506" hidden="1" customWidth="1"/>
    <col min="37" max="37" width="9.140625" style="507" customWidth="1"/>
    <col min="38" max="43" width="9.140625" style="506" hidden="1" customWidth="1"/>
    <col min="44" max="44" width="9.140625" style="506" customWidth="1"/>
    <col min="45" max="48" width="9.140625" style="506" hidden="1" customWidth="1"/>
    <col min="49" max="50" width="9.140625" style="506" customWidth="1"/>
    <col min="51" max="52" width="9.140625" style="506" hidden="1" customWidth="1"/>
    <col min="53" max="56" width="9.140625" style="506" customWidth="1"/>
    <col min="57" max="60" width="9.140625" style="506" hidden="1" customWidth="1"/>
    <col min="61" max="61" width="9.140625" style="507" customWidth="1"/>
    <col min="62" max="63" width="9.140625" style="506" customWidth="1"/>
    <col min="64" max="65" width="9.140625" style="507" customWidth="1"/>
    <col min="66" max="16384" width="9.140625" style="505" customWidth="1"/>
  </cols>
  <sheetData>
    <row r="1" spans="1:65" ht="12.75">
      <c r="A1" s="859" t="s">
        <v>969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506"/>
    </row>
    <row r="2" spans="1:65" ht="12.75">
      <c r="A2" s="859" t="s">
        <v>943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859"/>
      <c r="AB2" s="859"/>
      <c r="AC2" s="859"/>
      <c r="AD2" s="859"/>
      <c r="AE2" s="859"/>
      <c r="AF2" s="859"/>
      <c r="AG2" s="859"/>
      <c r="AH2" s="859"/>
      <c r="AI2" s="859"/>
      <c r="AJ2" s="859"/>
      <c r="AK2" s="859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506"/>
    </row>
    <row r="3" spans="1:65" ht="12.75">
      <c r="A3" s="860" t="s">
        <v>571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  <c r="AA3" s="860"/>
      <c r="AB3" s="860"/>
      <c r="AC3" s="860"/>
      <c r="AD3" s="860"/>
      <c r="AE3" s="860"/>
      <c r="AF3" s="860"/>
      <c r="AG3" s="860"/>
      <c r="AH3" s="860"/>
      <c r="AI3" s="860"/>
      <c r="AJ3" s="860"/>
      <c r="AK3" s="86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506"/>
    </row>
    <row r="4" spans="1:65" ht="13.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506"/>
    </row>
    <row r="5" spans="1:65" ht="15.75" customHeight="1">
      <c r="A5" s="864" t="s">
        <v>504</v>
      </c>
      <c r="B5" s="867" t="s">
        <v>505</v>
      </c>
      <c r="C5" s="870" t="s">
        <v>16</v>
      </c>
      <c r="D5" s="861" t="s">
        <v>1123</v>
      </c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  <c r="X5" s="862"/>
      <c r="Y5" s="862"/>
      <c r="Z5" s="862"/>
      <c r="AA5" s="862"/>
      <c r="AB5" s="862"/>
      <c r="AC5" s="862"/>
      <c r="AD5" s="862"/>
      <c r="AE5" s="862"/>
      <c r="AF5" s="862"/>
      <c r="AG5" s="862"/>
      <c r="AH5" s="862"/>
      <c r="AI5" s="862"/>
      <c r="AJ5" s="862"/>
      <c r="AK5" s="862"/>
      <c r="AL5" s="862"/>
      <c r="AM5" s="862"/>
      <c r="AN5" s="862"/>
      <c r="AO5" s="862"/>
      <c r="AP5" s="862"/>
      <c r="AQ5" s="862"/>
      <c r="AR5" s="862"/>
      <c r="AS5" s="862"/>
      <c r="AT5" s="862"/>
      <c r="AU5" s="862"/>
      <c r="AV5" s="862"/>
      <c r="AW5" s="862"/>
      <c r="AX5" s="862"/>
      <c r="AY5" s="862"/>
      <c r="AZ5" s="862"/>
      <c r="BA5" s="862"/>
      <c r="BB5" s="862"/>
      <c r="BC5" s="862"/>
      <c r="BD5" s="862"/>
      <c r="BE5" s="862"/>
      <c r="BF5" s="862"/>
      <c r="BG5" s="862"/>
      <c r="BH5" s="862"/>
      <c r="BI5" s="862"/>
      <c r="BJ5" s="862"/>
      <c r="BK5" s="862"/>
      <c r="BL5" s="862"/>
      <c r="BM5" s="863"/>
    </row>
    <row r="6" spans="1:65" s="504" customFormat="1" ht="25.5" customHeight="1">
      <c r="A6" s="865"/>
      <c r="B6" s="868"/>
      <c r="C6" s="871"/>
      <c r="D6" s="431" t="s">
        <v>868</v>
      </c>
      <c r="E6" s="283" t="s">
        <v>822</v>
      </c>
      <c r="F6" s="283" t="s">
        <v>823</v>
      </c>
      <c r="G6" s="283" t="s">
        <v>824</v>
      </c>
      <c r="H6" s="283" t="s">
        <v>825</v>
      </c>
      <c r="I6" s="283" t="s">
        <v>826</v>
      </c>
      <c r="J6" s="283" t="s">
        <v>827</v>
      </c>
      <c r="K6" s="283" t="s">
        <v>828</v>
      </c>
      <c r="L6" s="283" t="s">
        <v>829</v>
      </c>
      <c r="M6" s="283" t="s">
        <v>919</v>
      </c>
      <c r="N6" s="283" t="s">
        <v>830</v>
      </c>
      <c r="O6" s="283" t="s">
        <v>918</v>
      </c>
      <c r="P6" s="283" t="s">
        <v>882</v>
      </c>
      <c r="Q6" s="283" t="s">
        <v>832</v>
      </c>
      <c r="R6" s="283" t="s">
        <v>940</v>
      </c>
      <c r="S6" s="283" t="s">
        <v>833</v>
      </c>
      <c r="T6" s="283" t="s">
        <v>834</v>
      </c>
      <c r="U6" s="283" t="s">
        <v>835</v>
      </c>
      <c r="V6" s="283" t="s">
        <v>836</v>
      </c>
      <c r="W6" s="283" t="s">
        <v>837</v>
      </c>
      <c r="X6" s="283" t="s">
        <v>920</v>
      </c>
      <c r="Y6" s="283" t="s">
        <v>720</v>
      </c>
      <c r="Z6" s="283" t="s">
        <v>838</v>
      </c>
      <c r="AA6" s="283" t="s">
        <v>839</v>
      </c>
      <c r="AB6" s="283" t="s">
        <v>840</v>
      </c>
      <c r="AC6" s="283" t="s">
        <v>1110</v>
      </c>
      <c r="AD6" s="283" t="s">
        <v>841</v>
      </c>
      <c r="AE6" s="283" t="s">
        <v>883</v>
      </c>
      <c r="AF6" s="283" t="s">
        <v>842</v>
      </c>
      <c r="AG6" s="283" t="s">
        <v>843</v>
      </c>
      <c r="AH6" s="283" t="s">
        <v>844</v>
      </c>
      <c r="AI6" s="283" t="s">
        <v>845</v>
      </c>
      <c r="AJ6" s="283" t="s">
        <v>846</v>
      </c>
      <c r="AK6" s="791" t="s">
        <v>614</v>
      </c>
      <c r="AL6" s="431" t="s">
        <v>868</v>
      </c>
      <c r="AM6" s="283" t="s">
        <v>847</v>
      </c>
      <c r="AN6" s="283" t="s">
        <v>822</v>
      </c>
      <c r="AO6" s="283" t="s">
        <v>824</v>
      </c>
      <c r="AP6" s="484" t="s">
        <v>826</v>
      </c>
      <c r="AQ6" s="283" t="s">
        <v>888</v>
      </c>
      <c r="AR6" s="701" t="s">
        <v>828</v>
      </c>
      <c r="AS6" s="283" t="s">
        <v>848</v>
      </c>
      <c r="AT6" s="283" t="s">
        <v>849</v>
      </c>
      <c r="AU6" s="283" t="s">
        <v>878</v>
      </c>
      <c r="AV6" s="283" t="s">
        <v>838</v>
      </c>
      <c r="AW6" s="283" t="s">
        <v>897</v>
      </c>
      <c r="AX6" s="283" t="s">
        <v>850</v>
      </c>
      <c r="AY6" s="283" t="s">
        <v>851</v>
      </c>
      <c r="AZ6" s="283" t="s">
        <v>852</v>
      </c>
      <c r="BA6" s="283" t="s">
        <v>853</v>
      </c>
      <c r="BB6" s="283" t="s">
        <v>854</v>
      </c>
      <c r="BC6" s="484" t="s">
        <v>1062</v>
      </c>
      <c r="BD6" s="283" t="s">
        <v>855</v>
      </c>
      <c r="BE6" s="283" t="s">
        <v>856</v>
      </c>
      <c r="BF6" s="283" t="s">
        <v>857</v>
      </c>
      <c r="BG6" s="283" t="s">
        <v>858</v>
      </c>
      <c r="BH6" s="283" t="s">
        <v>846</v>
      </c>
      <c r="BI6" s="791" t="s">
        <v>616</v>
      </c>
      <c r="BJ6" s="431" t="s">
        <v>868</v>
      </c>
      <c r="BK6" s="484" t="s">
        <v>826</v>
      </c>
      <c r="BL6" s="791" t="s">
        <v>615</v>
      </c>
      <c r="BM6" s="791" t="s">
        <v>601</v>
      </c>
    </row>
    <row r="7" spans="1:65" s="504" customFormat="1" ht="15" customHeight="1">
      <c r="A7" s="865"/>
      <c r="B7" s="868"/>
      <c r="C7" s="871"/>
      <c r="D7" s="431" t="s">
        <v>617</v>
      </c>
      <c r="E7" s="283" t="s">
        <v>620</v>
      </c>
      <c r="F7" s="321" t="s">
        <v>621</v>
      </c>
      <c r="G7" s="321" t="s">
        <v>622</v>
      </c>
      <c r="H7" s="321" t="s">
        <v>623</v>
      </c>
      <c r="I7" s="321" t="s">
        <v>624</v>
      </c>
      <c r="J7" s="321" t="s">
        <v>625</v>
      </c>
      <c r="K7" s="321" t="s">
        <v>626</v>
      </c>
      <c r="L7" s="321" t="s">
        <v>627</v>
      </c>
      <c r="M7" s="321" t="s">
        <v>628</v>
      </c>
      <c r="N7" s="321" t="s">
        <v>629</v>
      </c>
      <c r="O7" s="321" t="s">
        <v>630</v>
      </c>
      <c r="P7" s="321" t="s">
        <v>875</v>
      </c>
      <c r="Q7" s="321" t="s">
        <v>632</v>
      </c>
      <c r="R7" s="321" t="s">
        <v>633</v>
      </c>
      <c r="S7" s="321" t="s">
        <v>634</v>
      </c>
      <c r="T7" s="569" t="s">
        <v>635</v>
      </c>
      <c r="U7" s="321" t="s">
        <v>636</v>
      </c>
      <c r="V7" s="321" t="s">
        <v>637</v>
      </c>
      <c r="W7" s="321" t="s">
        <v>639</v>
      </c>
      <c r="X7" s="321" t="s">
        <v>640</v>
      </c>
      <c r="Y7" s="321" t="s">
        <v>641</v>
      </c>
      <c r="Z7" s="321" t="s">
        <v>642</v>
      </c>
      <c r="AA7" s="321" t="s">
        <v>643</v>
      </c>
      <c r="AB7" s="321" t="s">
        <v>644</v>
      </c>
      <c r="AC7" s="283" t="s">
        <v>645</v>
      </c>
      <c r="AD7" s="321" t="s">
        <v>657</v>
      </c>
      <c r="AE7" s="321" t="s">
        <v>876</v>
      </c>
      <c r="AF7" s="321" t="s">
        <v>654</v>
      </c>
      <c r="AG7" s="321" t="s">
        <v>655</v>
      </c>
      <c r="AH7" s="321" t="s">
        <v>663</v>
      </c>
      <c r="AI7" s="321" t="s">
        <v>658</v>
      </c>
      <c r="AJ7" s="321" t="s">
        <v>659</v>
      </c>
      <c r="AK7" s="792"/>
      <c r="AL7" s="431" t="s">
        <v>617</v>
      </c>
      <c r="AM7" s="283" t="s">
        <v>618</v>
      </c>
      <c r="AN7" s="283" t="s">
        <v>620</v>
      </c>
      <c r="AO7" s="283" t="s">
        <v>622</v>
      </c>
      <c r="AP7" s="484" t="s">
        <v>624</v>
      </c>
      <c r="AQ7" s="739" t="s">
        <v>625</v>
      </c>
      <c r="AR7" s="625" t="s">
        <v>626</v>
      </c>
      <c r="AS7" s="283" t="s">
        <v>631</v>
      </c>
      <c r="AT7" s="283" t="s">
        <v>638</v>
      </c>
      <c r="AU7" s="321" t="s">
        <v>877</v>
      </c>
      <c r="AV7" s="321" t="s">
        <v>642</v>
      </c>
      <c r="AW7" s="283" t="s">
        <v>645</v>
      </c>
      <c r="AX7" s="283" t="s">
        <v>646</v>
      </c>
      <c r="AY7" s="283" t="s">
        <v>647</v>
      </c>
      <c r="AZ7" s="321" t="s">
        <v>648</v>
      </c>
      <c r="BA7" s="321" t="s">
        <v>656</v>
      </c>
      <c r="BB7" s="321" t="s">
        <v>649</v>
      </c>
      <c r="BC7" s="433" t="s">
        <v>1063</v>
      </c>
      <c r="BD7" s="321" t="s">
        <v>650</v>
      </c>
      <c r="BE7" s="321" t="s">
        <v>651</v>
      </c>
      <c r="BF7" s="321" t="s">
        <v>654</v>
      </c>
      <c r="BG7" s="321" t="s">
        <v>655</v>
      </c>
      <c r="BH7" s="321" t="s">
        <v>659</v>
      </c>
      <c r="BI7" s="792"/>
      <c r="BJ7" s="431" t="s">
        <v>617</v>
      </c>
      <c r="BK7" s="484" t="s">
        <v>624</v>
      </c>
      <c r="BL7" s="792"/>
      <c r="BM7" s="792"/>
    </row>
    <row r="8" spans="1:65" s="504" customFormat="1" ht="15" customHeight="1">
      <c r="A8" s="865"/>
      <c r="B8" s="868"/>
      <c r="C8" s="871"/>
      <c r="D8" s="434"/>
      <c r="E8" s="43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 t="s">
        <v>941</v>
      </c>
      <c r="S8" s="322"/>
      <c r="T8" s="570"/>
      <c r="U8" s="322"/>
      <c r="V8" s="322"/>
      <c r="W8" s="322"/>
      <c r="X8" s="322"/>
      <c r="Y8" s="322"/>
      <c r="Z8" s="322"/>
      <c r="AA8" s="322"/>
      <c r="AB8" s="322"/>
      <c r="AC8" s="321"/>
      <c r="AD8" s="322"/>
      <c r="AE8" s="322"/>
      <c r="AF8" s="322"/>
      <c r="AG8" s="322"/>
      <c r="AH8" s="322"/>
      <c r="AI8" s="322"/>
      <c r="AJ8" s="322"/>
      <c r="AK8" s="792"/>
      <c r="AL8" s="434"/>
      <c r="AM8" s="432"/>
      <c r="AN8" s="283"/>
      <c r="AO8" s="432"/>
      <c r="AP8" s="436"/>
      <c r="AQ8" s="738"/>
      <c r="AR8" s="627"/>
      <c r="AS8" s="432"/>
      <c r="AT8" s="432"/>
      <c r="AU8" s="432"/>
      <c r="AV8" s="432"/>
      <c r="AW8" s="432"/>
      <c r="AX8" s="432"/>
      <c r="AY8" s="432"/>
      <c r="AZ8" s="322"/>
      <c r="BA8" s="322"/>
      <c r="BB8" s="322"/>
      <c r="BC8" s="663"/>
      <c r="BD8" s="283"/>
      <c r="BE8" s="322"/>
      <c r="BF8" s="322"/>
      <c r="BG8" s="322"/>
      <c r="BH8" s="322"/>
      <c r="BI8" s="792"/>
      <c r="BJ8" s="434"/>
      <c r="BK8" s="485"/>
      <c r="BL8" s="792"/>
      <c r="BM8" s="792"/>
    </row>
    <row r="9" spans="1:65" ht="18.75" customHeight="1" thickBot="1">
      <c r="A9" s="866"/>
      <c r="B9" s="869"/>
      <c r="C9" s="872"/>
      <c r="D9" s="290" t="s">
        <v>500</v>
      </c>
      <c r="E9" s="289" t="s">
        <v>500</v>
      </c>
      <c r="F9" s="289" t="s">
        <v>500</v>
      </c>
      <c r="G9" s="289" t="s">
        <v>500</v>
      </c>
      <c r="H9" s="289" t="s">
        <v>500</v>
      </c>
      <c r="I9" s="289" t="s">
        <v>500</v>
      </c>
      <c r="J9" s="289" t="s">
        <v>500</v>
      </c>
      <c r="K9" s="289" t="s">
        <v>500</v>
      </c>
      <c r="L9" s="289" t="s">
        <v>500</v>
      </c>
      <c r="M9" s="289" t="s">
        <v>500</v>
      </c>
      <c r="N9" s="289" t="s">
        <v>500</v>
      </c>
      <c r="O9" s="289" t="s">
        <v>500</v>
      </c>
      <c r="P9" s="289" t="s">
        <v>500</v>
      </c>
      <c r="Q9" s="289" t="s">
        <v>500</v>
      </c>
      <c r="R9" s="289" t="s">
        <v>500</v>
      </c>
      <c r="S9" s="289" t="s">
        <v>500</v>
      </c>
      <c r="T9" s="407" t="s">
        <v>500</v>
      </c>
      <c r="U9" s="289" t="s">
        <v>500</v>
      </c>
      <c r="V9" s="289" t="s">
        <v>500</v>
      </c>
      <c r="W9" s="323" t="s">
        <v>500</v>
      </c>
      <c r="X9" s="289" t="s">
        <v>500</v>
      </c>
      <c r="Y9" s="289" t="s">
        <v>500</v>
      </c>
      <c r="Z9" s="289" t="s">
        <v>500</v>
      </c>
      <c r="AA9" s="289" t="s">
        <v>500</v>
      </c>
      <c r="AB9" s="289" t="s">
        <v>500</v>
      </c>
      <c r="AC9" s="323" t="s">
        <v>500</v>
      </c>
      <c r="AD9" s="289" t="s">
        <v>500</v>
      </c>
      <c r="AE9" s="289" t="s">
        <v>500</v>
      </c>
      <c r="AF9" s="289" t="s">
        <v>500</v>
      </c>
      <c r="AG9" s="289" t="s">
        <v>500</v>
      </c>
      <c r="AH9" s="289" t="s">
        <v>500</v>
      </c>
      <c r="AI9" s="289" t="s">
        <v>500</v>
      </c>
      <c r="AJ9" s="289" t="s">
        <v>500</v>
      </c>
      <c r="AK9" s="793"/>
      <c r="AL9" s="290" t="s">
        <v>501</v>
      </c>
      <c r="AM9" s="289" t="s">
        <v>501</v>
      </c>
      <c r="AN9" s="323" t="s">
        <v>501</v>
      </c>
      <c r="AO9" s="289" t="s">
        <v>501</v>
      </c>
      <c r="AP9" s="579" t="s">
        <v>501</v>
      </c>
      <c r="AQ9" s="740" t="s">
        <v>501</v>
      </c>
      <c r="AR9" s="290" t="s">
        <v>501</v>
      </c>
      <c r="AS9" s="289" t="s">
        <v>501</v>
      </c>
      <c r="AT9" s="289" t="s">
        <v>501</v>
      </c>
      <c r="AU9" s="289" t="s">
        <v>501</v>
      </c>
      <c r="AV9" s="289" t="s">
        <v>501</v>
      </c>
      <c r="AW9" s="289" t="s">
        <v>501</v>
      </c>
      <c r="AX9" s="289" t="s">
        <v>501</v>
      </c>
      <c r="AY9" s="289" t="s">
        <v>501</v>
      </c>
      <c r="AZ9" s="289" t="s">
        <v>501</v>
      </c>
      <c r="BA9" s="289" t="s">
        <v>501</v>
      </c>
      <c r="BB9" s="289" t="s">
        <v>501</v>
      </c>
      <c r="BC9" s="661" t="s">
        <v>501</v>
      </c>
      <c r="BD9" s="407" t="s">
        <v>501</v>
      </c>
      <c r="BE9" s="289" t="s">
        <v>501</v>
      </c>
      <c r="BF9" s="289" t="s">
        <v>501</v>
      </c>
      <c r="BG9" s="289" t="s">
        <v>501</v>
      </c>
      <c r="BH9" s="289" t="s">
        <v>501</v>
      </c>
      <c r="BI9" s="793"/>
      <c r="BJ9" s="290" t="s">
        <v>502</v>
      </c>
      <c r="BK9" s="407" t="s">
        <v>502</v>
      </c>
      <c r="BL9" s="793"/>
      <c r="BM9" s="793"/>
    </row>
    <row r="10" spans="1:65" ht="12.75">
      <c r="A10" s="13" t="s">
        <v>26</v>
      </c>
      <c r="B10" s="4"/>
      <c r="C10" s="23"/>
      <c r="D10" s="291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3"/>
      <c r="AL10" s="291"/>
      <c r="AM10" s="292"/>
      <c r="AN10" s="292"/>
      <c r="AO10" s="292"/>
      <c r="AP10" s="583"/>
      <c r="AQ10" s="392"/>
      <c r="AR10" s="291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4"/>
      <c r="BJ10" s="291"/>
      <c r="BK10" s="292"/>
      <c r="BL10" s="294"/>
      <c r="BM10" s="294"/>
    </row>
    <row r="11" spans="1:65" s="509" customFormat="1" ht="12.75">
      <c r="A11" s="16" t="s">
        <v>251</v>
      </c>
      <c r="B11" s="2" t="s">
        <v>139</v>
      </c>
      <c r="C11" s="508" t="s">
        <v>353</v>
      </c>
      <c r="D11" s="445">
        <v>0</v>
      </c>
      <c r="E11" s="302">
        <v>0</v>
      </c>
      <c r="F11" s="302">
        <v>0</v>
      </c>
      <c r="G11" s="302">
        <v>0</v>
      </c>
      <c r="H11" s="302">
        <v>0</v>
      </c>
      <c r="I11" s="302">
        <v>0</v>
      </c>
      <c r="J11" s="302">
        <v>0</v>
      </c>
      <c r="K11" s="302">
        <v>0</v>
      </c>
      <c r="L11" s="302">
        <v>0</v>
      </c>
      <c r="M11" s="302">
        <v>0</v>
      </c>
      <c r="N11" s="302">
        <v>0</v>
      </c>
      <c r="O11" s="302">
        <v>0</v>
      </c>
      <c r="P11" s="302">
        <v>0</v>
      </c>
      <c r="Q11" s="302">
        <v>0</v>
      </c>
      <c r="R11" s="302">
        <v>0</v>
      </c>
      <c r="S11" s="302">
        <v>0</v>
      </c>
      <c r="T11" s="302">
        <v>0</v>
      </c>
      <c r="U11" s="302">
        <v>0</v>
      </c>
      <c r="V11" s="302">
        <v>0</v>
      </c>
      <c r="W11" s="302">
        <v>0</v>
      </c>
      <c r="X11" s="302">
        <v>0</v>
      </c>
      <c r="Y11" s="302">
        <v>0</v>
      </c>
      <c r="Z11" s="302">
        <v>0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445">
        <v>0</v>
      </c>
      <c r="AM11" s="302">
        <v>0</v>
      </c>
      <c r="AN11" s="302">
        <v>0</v>
      </c>
      <c r="AO11" s="302">
        <v>0</v>
      </c>
      <c r="AP11" s="367">
        <v>0</v>
      </c>
      <c r="AQ11" s="367">
        <v>0</v>
      </c>
      <c r="AR11" s="445">
        <v>0</v>
      </c>
      <c r="AS11" s="302">
        <v>0</v>
      </c>
      <c r="AT11" s="302">
        <v>0</v>
      </c>
      <c r="AU11" s="302">
        <v>0</v>
      </c>
      <c r="AV11" s="302">
        <v>0</v>
      </c>
      <c r="AW11" s="302">
        <v>0</v>
      </c>
      <c r="AX11" s="302">
        <v>0</v>
      </c>
      <c r="AY11" s="302"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v>0</v>
      </c>
      <c r="BG11" s="302">
        <v>0</v>
      </c>
      <c r="BH11" s="302">
        <v>0</v>
      </c>
      <c r="BI11" s="303">
        <v>0</v>
      </c>
      <c r="BJ11" s="445">
        <v>0</v>
      </c>
      <c r="BK11" s="302">
        <v>0</v>
      </c>
      <c r="BL11" s="303">
        <v>0</v>
      </c>
      <c r="BM11" s="303">
        <v>0</v>
      </c>
    </row>
    <row r="12" spans="1:65" ht="12.75">
      <c r="A12" s="11"/>
      <c r="B12" s="1"/>
      <c r="C12" s="19"/>
      <c r="D12" s="295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>
        <v>0</v>
      </c>
      <c r="AL12" s="295"/>
      <c r="AM12" s="296"/>
      <c r="AN12" s="296"/>
      <c r="AO12" s="296"/>
      <c r="AP12" s="584"/>
      <c r="AQ12" s="584"/>
      <c r="AR12" s="295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395">
        <v>0</v>
      </c>
      <c r="BJ12" s="295"/>
      <c r="BK12" s="296"/>
      <c r="BL12" s="395">
        <v>0</v>
      </c>
      <c r="BM12" s="395">
        <v>0</v>
      </c>
    </row>
    <row r="13" spans="1:65" ht="12.75">
      <c r="A13" s="11"/>
      <c r="B13" s="1"/>
      <c r="C13" s="19"/>
      <c r="D13" s="295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>
        <v>0</v>
      </c>
      <c r="AL13" s="295"/>
      <c r="AM13" s="296"/>
      <c r="AN13" s="296"/>
      <c r="AO13" s="296"/>
      <c r="AP13" s="584"/>
      <c r="AQ13" s="584"/>
      <c r="AR13" s="295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395">
        <v>0</v>
      </c>
      <c r="BJ13" s="295"/>
      <c r="BK13" s="296"/>
      <c r="BL13" s="395">
        <v>0</v>
      </c>
      <c r="BM13" s="395">
        <v>0</v>
      </c>
    </row>
    <row r="14" spans="1:65" s="528" customFormat="1" ht="12.75">
      <c r="A14" s="523" t="s">
        <v>991</v>
      </c>
      <c r="B14" s="524" t="s">
        <v>140</v>
      </c>
      <c r="C14" s="640" t="s">
        <v>996</v>
      </c>
      <c r="D14" s="438">
        <v>1862</v>
      </c>
      <c r="E14" s="437">
        <v>0</v>
      </c>
      <c r="F14" s="437">
        <v>0</v>
      </c>
      <c r="G14" s="437">
        <v>0</v>
      </c>
      <c r="H14" s="437">
        <v>0</v>
      </c>
      <c r="I14" s="437">
        <v>0</v>
      </c>
      <c r="J14" s="437">
        <v>0</v>
      </c>
      <c r="K14" s="437">
        <v>0</v>
      </c>
      <c r="L14" s="437">
        <v>0</v>
      </c>
      <c r="M14" s="437">
        <v>0</v>
      </c>
      <c r="N14" s="437">
        <v>0</v>
      </c>
      <c r="O14" s="437">
        <v>0</v>
      </c>
      <c r="P14" s="437">
        <v>0</v>
      </c>
      <c r="Q14" s="437">
        <v>0</v>
      </c>
      <c r="R14" s="437">
        <v>0</v>
      </c>
      <c r="S14" s="437">
        <v>0</v>
      </c>
      <c r="T14" s="437">
        <v>0</v>
      </c>
      <c r="U14" s="437">
        <v>0</v>
      </c>
      <c r="V14" s="437">
        <v>0</v>
      </c>
      <c r="W14" s="437">
        <v>0</v>
      </c>
      <c r="X14" s="437">
        <v>0</v>
      </c>
      <c r="Y14" s="437">
        <v>0</v>
      </c>
      <c r="Z14" s="437">
        <v>0</v>
      </c>
      <c r="AA14" s="437">
        <v>0</v>
      </c>
      <c r="AB14" s="437">
        <v>0</v>
      </c>
      <c r="AC14" s="437">
        <v>0</v>
      </c>
      <c r="AD14" s="437">
        <v>0</v>
      </c>
      <c r="AE14" s="437">
        <v>0</v>
      </c>
      <c r="AF14" s="437">
        <v>0</v>
      </c>
      <c r="AG14" s="437">
        <v>0</v>
      </c>
      <c r="AH14" s="437">
        <v>0</v>
      </c>
      <c r="AI14" s="437">
        <v>0</v>
      </c>
      <c r="AJ14" s="437">
        <v>0</v>
      </c>
      <c r="AK14" s="437">
        <v>1862</v>
      </c>
      <c r="AL14" s="438">
        <v>0</v>
      </c>
      <c r="AM14" s="437">
        <v>0</v>
      </c>
      <c r="AN14" s="437">
        <v>0</v>
      </c>
      <c r="AO14" s="437">
        <v>0</v>
      </c>
      <c r="AP14" s="486">
        <v>0</v>
      </c>
      <c r="AQ14" s="486">
        <v>0</v>
      </c>
      <c r="AR14" s="438">
        <v>0</v>
      </c>
      <c r="AS14" s="437">
        <v>0</v>
      </c>
      <c r="AT14" s="437">
        <v>0</v>
      </c>
      <c r="AU14" s="437">
        <v>0</v>
      </c>
      <c r="AV14" s="437">
        <v>0</v>
      </c>
      <c r="AW14" s="437">
        <v>0</v>
      </c>
      <c r="AX14" s="437">
        <v>0</v>
      </c>
      <c r="AY14" s="437">
        <v>0</v>
      </c>
      <c r="AZ14" s="437">
        <v>0</v>
      </c>
      <c r="BA14" s="437">
        <v>0</v>
      </c>
      <c r="BB14" s="437">
        <v>0</v>
      </c>
      <c r="BC14" s="437">
        <v>0</v>
      </c>
      <c r="BD14" s="437">
        <v>0</v>
      </c>
      <c r="BE14" s="437">
        <v>0</v>
      </c>
      <c r="BF14" s="437">
        <v>0</v>
      </c>
      <c r="BG14" s="437">
        <v>0</v>
      </c>
      <c r="BH14" s="437">
        <v>0</v>
      </c>
      <c r="BI14" s="337">
        <v>0</v>
      </c>
      <c r="BJ14" s="438">
        <v>0</v>
      </c>
      <c r="BK14" s="437">
        <v>0</v>
      </c>
      <c r="BL14" s="337">
        <v>0</v>
      </c>
      <c r="BM14" s="337">
        <v>1862</v>
      </c>
    </row>
    <row r="15" spans="1:65" s="504" customFormat="1" ht="12.75">
      <c r="A15" s="529"/>
      <c r="B15" s="530"/>
      <c r="C15" s="510" t="s">
        <v>1316</v>
      </c>
      <c r="D15" s="533">
        <v>1862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>
        <v>1862</v>
      </c>
      <c r="AL15" s="533"/>
      <c r="AM15" s="250"/>
      <c r="AN15" s="250"/>
      <c r="AO15" s="250"/>
      <c r="AP15" s="591"/>
      <c r="AQ15" s="591"/>
      <c r="AR15" s="533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532">
        <v>0</v>
      </c>
      <c r="BJ15" s="533"/>
      <c r="BK15" s="250"/>
      <c r="BL15" s="532">
        <v>0</v>
      </c>
      <c r="BM15" s="532">
        <v>1862</v>
      </c>
    </row>
    <row r="16" spans="1:65" s="504" customFormat="1" ht="12.75">
      <c r="A16" s="529"/>
      <c r="B16" s="530"/>
      <c r="C16" s="456"/>
      <c r="D16" s="533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>
        <v>0</v>
      </c>
      <c r="AL16" s="533"/>
      <c r="AM16" s="250"/>
      <c r="AN16" s="250"/>
      <c r="AO16" s="250"/>
      <c r="AP16" s="591"/>
      <c r="AQ16" s="591"/>
      <c r="AR16" s="533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532">
        <v>0</v>
      </c>
      <c r="BJ16" s="533"/>
      <c r="BK16" s="250"/>
      <c r="BL16" s="532">
        <v>0</v>
      </c>
      <c r="BM16" s="532">
        <v>0</v>
      </c>
    </row>
    <row r="17" spans="1:65" s="528" customFormat="1" ht="12.75">
      <c r="A17" s="523" t="s">
        <v>992</v>
      </c>
      <c r="B17" s="524" t="s">
        <v>994</v>
      </c>
      <c r="C17" s="640" t="s">
        <v>997</v>
      </c>
      <c r="D17" s="438">
        <v>429048</v>
      </c>
      <c r="E17" s="437">
        <v>0</v>
      </c>
      <c r="F17" s="437">
        <v>0</v>
      </c>
      <c r="G17" s="437">
        <v>0</v>
      </c>
      <c r="H17" s="437">
        <v>0</v>
      </c>
      <c r="I17" s="437">
        <v>0</v>
      </c>
      <c r="J17" s="437">
        <v>0</v>
      </c>
      <c r="K17" s="437">
        <v>0</v>
      </c>
      <c r="L17" s="437">
        <v>0</v>
      </c>
      <c r="M17" s="437">
        <v>0</v>
      </c>
      <c r="N17" s="437">
        <v>0</v>
      </c>
      <c r="O17" s="437">
        <v>0</v>
      </c>
      <c r="P17" s="437">
        <v>0</v>
      </c>
      <c r="Q17" s="437">
        <v>0</v>
      </c>
      <c r="R17" s="437">
        <v>0</v>
      </c>
      <c r="S17" s="437">
        <v>0</v>
      </c>
      <c r="T17" s="437">
        <v>0</v>
      </c>
      <c r="U17" s="437">
        <v>0</v>
      </c>
      <c r="V17" s="437">
        <v>0</v>
      </c>
      <c r="W17" s="437">
        <v>0</v>
      </c>
      <c r="X17" s="437">
        <v>0</v>
      </c>
      <c r="Y17" s="437">
        <v>0</v>
      </c>
      <c r="Z17" s="437">
        <v>0</v>
      </c>
      <c r="AA17" s="437">
        <v>0</v>
      </c>
      <c r="AB17" s="437">
        <v>0</v>
      </c>
      <c r="AC17" s="437">
        <v>0</v>
      </c>
      <c r="AD17" s="437">
        <v>0</v>
      </c>
      <c r="AE17" s="437">
        <v>0</v>
      </c>
      <c r="AF17" s="437">
        <v>0</v>
      </c>
      <c r="AG17" s="437">
        <v>0</v>
      </c>
      <c r="AH17" s="437">
        <v>0</v>
      </c>
      <c r="AI17" s="437">
        <v>0</v>
      </c>
      <c r="AJ17" s="437">
        <v>0</v>
      </c>
      <c r="AK17" s="437">
        <v>429048</v>
      </c>
      <c r="AL17" s="438">
        <v>0</v>
      </c>
      <c r="AM17" s="437">
        <v>0</v>
      </c>
      <c r="AN17" s="437">
        <v>0</v>
      </c>
      <c r="AO17" s="437">
        <v>0</v>
      </c>
      <c r="AP17" s="486">
        <v>0</v>
      </c>
      <c r="AQ17" s="486">
        <v>0</v>
      </c>
      <c r="AR17" s="438">
        <v>0</v>
      </c>
      <c r="AS17" s="437">
        <v>0</v>
      </c>
      <c r="AT17" s="437">
        <v>0</v>
      </c>
      <c r="AU17" s="437">
        <v>0</v>
      </c>
      <c r="AV17" s="437">
        <v>0</v>
      </c>
      <c r="AW17" s="437">
        <v>0</v>
      </c>
      <c r="AX17" s="437">
        <v>0</v>
      </c>
      <c r="AY17" s="437">
        <v>0</v>
      </c>
      <c r="AZ17" s="437">
        <v>0</v>
      </c>
      <c r="BA17" s="437">
        <v>0</v>
      </c>
      <c r="BB17" s="437">
        <v>0</v>
      </c>
      <c r="BC17" s="437">
        <v>0</v>
      </c>
      <c r="BD17" s="437">
        <v>0</v>
      </c>
      <c r="BE17" s="437">
        <v>0</v>
      </c>
      <c r="BF17" s="437">
        <v>0</v>
      </c>
      <c r="BG17" s="437">
        <v>0</v>
      </c>
      <c r="BH17" s="437">
        <v>0</v>
      </c>
      <c r="BI17" s="337">
        <v>0</v>
      </c>
      <c r="BJ17" s="438">
        <v>0</v>
      </c>
      <c r="BK17" s="437">
        <v>0</v>
      </c>
      <c r="BL17" s="337">
        <v>0</v>
      </c>
      <c r="BM17" s="337">
        <v>429048</v>
      </c>
    </row>
    <row r="18" spans="1:65" s="504" customFormat="1" ht="12.75">
      <c r="A18" s="529"/>
      <c r="B18" s="530"/>
      <c r="C18" s="510" t="s">
        <v>898</v>
      </c>
      <c r="D18" s="533">
        <v>429048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>
        <v>429048</v>
      </c>
      <c r="AL18" s="533"/>
      <c r="AM18" s="250"/>
      <c r="AN18" s="250"/>
      <c r="AO18" s="250"/>
      <c r="AP18" s="591"/>
      <c r="AQ18" s="591"/>
      <c r="AR18" s="533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532">
        <v>0</v>
      </c>
      <c r="BJ18" s="533"/>
      <c r="BK18" s="250"/>
      <c r="BL18" s="532">
        <v>0</v>
      </c>
      <c r="BM18" s="532">
        <v>429048</v>
      </c>
    </row>
    <row r="19" spans="1:65" s="504" customFormat="1" ht="12.75">
      <c r="A19" s="529"/>
      <c r="B19" s="530"/>
      <c r="C19" s="456"/>
      <c r="D19" s="533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>
        <v>0</v>
      </c>
      <c r="AL19" s="533"/>
      <c r="AM19" s="250"/>
      <c r="AN19" s="250"/>
      <c r="AO19" s="250"/>
      <c r="AP19" s="591"/>
      <c r="AQ19" s="591"/>
      <c r="AR19" s="533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532">
        <v>0</v>
      </c>
      <c r="BJ19" s="533"/>
      <c r="BK19" s="250"/>
      <c r="BL19" s="532">
        <v>0</v>
      </c>
      <c r="BM19" s="532">
        <v>0</v>
      </c>
    </row>
    <row r="20" spans="1:65" s="528" customFormat="1" ht="12.75">
      <c r="A20" s="523" t="s">
        <v>993</v>
      </c>
      <c r="B20" s="524" t="s">
        <v>995</v>
      </c>
      <c r="C20" s="640" t="s">
        <v>998</v>
      </c>
      <c r="D20" s="438">
        <v>4967</v>
      </c>
      <c r="E20" s="437">
        <v>0</v>
      </c>
      <c r="F20" s="437">
        <v>0</v>
      </c>
      <c r="G20" s="437">
        <v>0</v>
      </c>
      <c r="H20" s="437">
        <v>0</v>
      </c>
      <c r="I20" s="437">
        <v>0</v>
      </c>
      <c r="J20" s="437">
        <v>0</v>
      </c>
      <c r="K20" s="437">
        <v>0</v>
      </c>
      <c r="L20" s="437">
        <v>0</v>
      </c>
      <c r="M20" s="437">
        <v>0</v>
      </c>
      <c r="N20" s="437">
        <v>0</v>
      </c>
      <c r="O20" s="437">
        <v>0</v>
      </c>
      <c r="P20" s="437">
        <v>0</v>
      </c>
      <c r="Q20" s="437">
        <v>0</v>
      </c>
      <c r="R20" s="437">
        <v>0</v>
      </c>
      <c r="S20" s="437">
        <v>0</v>
      </c>
      <c r="T20" s="437">
        <v>0</v>
      </c>
      <c r="U20" s="437">
        <v>0</v>
      </c>
      <c r="V20" s="437">
        <v>0</v>
      </c>
      <c r="W20" s="437">
        <v>0</v>
      </c>
      <c r="X20" s="437">
        <v>0</v>
      </c>
      <c r="Y20" s="437">
        <v>0</v>
      </c>
      <c r="Z20" s="437">
        <v>0</v>
      </c>
      <c r="AA20" s="437">
        <v>0</v>
      </c>
      <c r="AB20" s="437">
        <v>0</v>
      </c>
      <c r="AC20" s="437">
        <v>0</v>
      </c>
      <c r="AD20" s="437">
        <v>0</v>
      </c>
      <c r="AE20" s="437">
        <v>0</v>
      </c>
      <c r="AF20" s="437">
        <v>0</v>
      </c>
      <c r="AG20" s="437">
        <v>0</v>
      </c>
      <c r="AH20" s="437">
        <v>0</v>
      </c>
      <c r="AI20" s="437">
        <v>0</v>
      </c>
      <c r="AJ20" s="437">
        <v>0</v>
      </c>
      <c r="AK20" s="437">
        <v>4967</v>
      </c>
      <c r="AL20" s="438">
        <v>0</v>
      </c>
      <c r="AM20" s="437">
        <v>0</v>
      </c>
      <c r="AN20" s="437">
        <v>0</v>
      </c>
      <c r="AO20" s="437">
        <v>0</v>
      </c>
      <c r="AP20" s="486">
        <v>0</v>
      </c>
      <c r="AQ20" s="486">
        <v>0</v>
      </c>
      <c r="AR20" s="438">
        <v>0</v>
      </c>
      <c r="AS20" s="437">
        <v>0</v>
      </c>
      <c r="AT20" s="437">
        <v>0</v>
      </c>
      <c r="AU20" s="437">
        <v>0</v>
      </c>
      <c r="AV20" s="437">
        <v>0</v>
      </c>
      <c r="AW20" s="437">
        <v>0</v>
      </c>
      <c r="AX20" s="437">
        <v>0</v>
      </c>
      <c r="AY20" s="437">
        <v>0</v>
      </c>
      <c r="AZ20" s="437">
        <v>0</v>
      </c>
      <c r="BA20" s="437">
        <v>0</v>
      </c>
      <c r="BB20" s="437">
        <v>0</v>
      </c>
      <c r="BC20" s="437">
        <v>0</v>
      </c>
      <c r="BD20" s="437">
        <v>0</v>
      </c>
      <c r="BE20" s="437">
        <v>0</v>
      </c>
      <c r="BF20" s="437">
        <v>0</v>
      </c>
      <c r="BG20" s="437">
        <v>0</v>
      </c>
      <c r="BH20" s="437">
        <v>0</v>
      </c>
      <c r="BI20" s="337">
        <v>0</v>
      </c>
      <c r="BJ20" s="438">
        <v>0</v>
      </c>
      <c r="BK20" s="437">
        <v>0</v>
      </c>
      <c r="BL20" s="337">
        <v>0</v>
      </c>
      <c r="BM20" s="337">
        <v>4967</v>
      </c>
    </row>
    <row r="21" spans="1:65" s="504" customFormat="1" ht="12.75">
      <c r="A21" s="529"/>
      <c r="B21" s="530"/>
      <c r="C21" s="19" t="s">
        <v>1127</v>
      </c>
      <c r="D21" s="533">
        <v>289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>
        <v>289</v>
      </c>
      <c r="AL21" s="533"/>
      <c r="AM21" s="250"/>
      <c r="AN21" s="250"/>
      <c r="AO21" s="250"/>
      <c r="AP21" s="591"/>
      <c r="AQ21" s="591"/>
      <c r="AR21" s="533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532">
        <v>0</v>
      </c>
      <c r="BJ21" s="533"/>
      <c r="BK21" s="250"/>
      <c r="BL21" s="532">
        <v>0</v>
      </c>
      <c r="BM21" s="532">
        <v>289</v>
      </c>
    </row>
    <row r="22" spans="1:65" s="504" customFormat="1" ht="12.75">
      <c r="A22" s="529"/>
      <c r="B22" s="530"/>
      <c r="C22" s="19" t="s">
        <v>1128</v>
      </c>
      <c r="D22" s="533">
        <v>4678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>
        <v>4678</v>
      </c>
      <c r="AL22" s="533"/>
      <c r="AM22" s="250"/>
      <c r="AN22" s="250"/>
      <c r="AO22" s="250"/>
      <c r="AP22" s="591"/>
      <c r="AQ22" s="591"/>
      <c r="AR22" s="533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532">
        <v>0</v>
      </c>
      <c r="BJ22" s="533"/>
      <c r="BK22" s="250"/>
      <c r="BL22" s="532">
        <v>0</v>
      </c>
      <c r="BM22" s="532">
        <v>4678</v>
      </c>
    </row>
    <row r="23" spans="1:65" s="504" customFormat="1" ht="12.75">
      <c r="A23" s="529"/>
      <c r="B23" s="530"/>
      <c r="C23" s="19"/>
      <c r="D23" s="533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>
        <v>0</v>
      </c>
      <c r="AL23" s="533"/>
      <c r="AM23" s="250"/>
      <c r="AN23" s="250"/>
      <c r="AO23" s="250"/>
      <c r="AP23" s="591"/>
      <c r="AQ23" s="591"/>
      <c r="AR23" s="533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532">
        <v>0</v>
      </c>
      <c r="BJ23" s="533"/>
      <c r="BK23" s="250"/>
      <c r="BL23" s="532">
        <v>0</v>
      </c>
      <c r="BM23" s="532">
        <v>0</v>
      </c>
    </row>
    <row r="24" spans="1:65" s="504" customFormat="1" ht="12.75">
      <c r="A24" s="529"/>
      <c r="B24" s="530"/>
      <c r="C24" s="19"/>
      <c r="D24" s="533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>
        <v>0</v>
      </c>
      <c r="AL24" s="533"/>
      <c r="AM24" s="250"/>
      <c r="AN24" s="250"/>
      <c r="AO24" s="250"/>
      <c r="AP24" s="591"/>
      <c r="AQ24" s="591"/>
      <c r="AR24" s="533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532">
        <v>0</v>
      </c>
      <c r="BJ24" s="533"/>
      <c r="BK24" s="250"/>
      <c r="BL24" s="532">
        <v>0</v>
      </c>
      <c r="BM24" s="532">
        <v>0</v>
      </c>
    </row>
    <row r="25" spans="1:65" s="504" customFormat="1" ht="12.75">
      <c r="A25" s="529"/>
      <c r="B25" s="530"/>
      <c r="C25" s="19"/>
      <c r="D25" s="533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>
        <v>0</v>
      </c>
      <c r="AL25" s="533"/>
      <c r="AM25" s="250"/>
      <c r="AN25" s="250"/>
      <c r="AO25" s="250"/>
      <c r="AP25" s="591"/>
      <c r="AQ25" s="591"/>
      <c r="AR25" s="533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532">
        <v>0</v>
      </c>
      <c r="BJ25" s="533"/>
      <c r="BK25" s="250"/>
      <c r="BL25" s="532">
        <v>0</v>
      </c>
      <c r="BM25" s="532">
        <v>0</v>
      </c>
    </row>
    <row r="26" spans="1:65" ht="12.75">
      <c r="A26" s="11"/>
      <c r="B26" s="1"/>
      <c r="C26" s="19"/>
      <c r="D26" s="295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50">
        <v>0</v>
      </c>
      <c r="AL26" s="295"/>
      <c r="AM26" s="296"/>
      <c r="AN26" s="296"/>
      <c r="AO26" s="296"/>
      <c r="AP26" s="584"/>
      <c r="AQ26" s="584"/>
      <c r="AR26" s="295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395">
        <v>0</v>
      </c>
      <c r="BJ26" s="295"/>
      <c r="BK26" s="296"/>
      <c r="BL26" s="395">
        <v>0</v>
      </c>
      <c r="BM26" s="395">
        <v>0</v>
      </c>
    </row>
    <row r="27" spans="1:65" s="509" customFormat="1" ht="15" customHeight="1">
      <c r="A27" s="16" t="s">
        <v>252</v>
      </c>
      <c r="B27" s="2" t="s">
        <v>141</v>
      </c>
      <c r="C27" s="508" t="s">
        <v>665</v>
      </c>
      <c r="D27" s="445"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02">
        <v>0</v>
      </c>
      <c r="L27" s="302">
        <v>0</v>
      </c>
      <c r="M27" s="302">
        <v>0</v>
      </c>
      <c r="N27" s="302">
        <v>0</v>
      </c>
      <c r="O27" s="302">
        <v>0</v>
      </c>
      <c r="P27" s="302">
        <v>0</v>
      </c>
      <c r="Q27" s="302">
        <v>0</v>
      </c>
      <c r="R27" s="302">
        <v>0</v>
      </c>
      <c r="S27" s="302">
        <v>0</v>
      </c>
      <c r="T27" s="302">
        <v>0</v>
      </c>
      <c r="U27" s="302">
        <v>0</v>
      </c>
      <c r="V27" s="302">
        <v>0</v>
      </c>
      <c r="W27" s="302">
        <v>0</v>
      </c>
      <c r="X27" s="302">
        <v>0</v>
      </c>
      <c r="Y27" s="302">
        <v>0</v>
      </c>
      <c r="Z27" s="302">
        <v>0</v>
      </c>
      <c r="AA27" s="302">
        <v>0</v>
      </c>
      <c r="AB27" s="302">
        <v>0</v>
      </c>
      <c r="AC27" s="302">
        <v>0</v>
      </c>
      <c r="AD27" s="302">
        <v>0</v>
      </c>
      <c r="AE27" s="302">
        <v>0</v>
      </c>
      <c r="AF27" s="302">
        <v>0</v>
      </c>
      <c r="AG27" s="302">
        <v>0</v>
      </c>
      <c r="AH27" s="302">
        <v>0</v>
      </c>
      <c r="AI27" s="302">
        <v>0</v>
      </c>
      <c r="AJ27" s="302">
        <v>0</v>
      </c>
      <c r="AK27" s="302">
        <v>0</v>
      </c>
      <c r="AL27" s="445">
        <v>0</v>
      </c>
      <c r="AM27" s="302">
        <v>0</v>
      </c>
      <c r="AN27" s="302">
        <v>0</v>
      </c>
      <c r="AO27" s="302">
        <v>0</v>
      </c>
      <c r="AP27" s="367">
        <v>0</v>
      </c>
      <c r="AQ27" s="367">
        <v>0</v>
      </c>
      <c r="AR27" s="445">
        <v>0</v>
      </c>
      <c r="AS27" s="302">
        <v>0</v>
      </c>
      <c r="AT27" s="302">
        <v>0</v>
      </c>
      <c r="AU27" s="302">
        <v>0</v>
      </c>
      <c r="AV27" s="302">
        <v>0</v>
      </c>
      <c r="AW27" s="302">
        <v>0</v>
      </c>
      <c r="AX27" s="302">
        <v>0</v>
      </c>
      <c r="AY27" s="302">
        <v>0</v>
      </c>
      <c r="AZ27" s="302">
        <v>0</v>
      </c>
      <c r="BA27" s="302">
        <v>0</v>
      </c>
      <c r="BB27" s="302">
        <v>0</v>
      </c>
      <c r="BC27" s="302">
        <v>0</v>
      </c>
      <c r="BD27" s="302">
        <v>0</v>
      </c>
      <c r="BE27" s="302">
        <v>0</v>
      </c>
      <c r="BF27" s="302">
        <v>0</v>
      </c>
      <c r="BG27" s="302">
        <v>0</v>
      </c>
      <c r="BH27" s="302">
        <v>0</v>
      </c>
      <c r="BI27" s="303">
        <v>0</v>
      </c>
      <c r="BJ27" s="445">
        <v>0</v>
      </c>
      <c r="BK27" s="302">
        <v>0</v>
      </c>
      <c r="BL27" s="303">
        <v>0</v>
      </c>
      <c r="BM27" s="303">
        <v>0</v>
      </c>
    </row>
    <row r="28" spans="1:65" ht="15" customHeight="1">
      <c r="A28" s="11"/>
      <c r="B28" s="1"/>
      <c r="C28" s="19"/>
      <c r="D28" s="295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>
        <v>0</v>
      </c>
      <c r="AL28" s="295"/>
      <c r="AM28" s="296"/>
      <c r="AN28" s="296"/>
      <c r="AO28" s="296"/>
      <c r="AP28" s="584"/>
      <c r="AQ28" s="584"/>
      <c r="AR28" s="295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395">
        <v>0</v>
      </c>
      <c r="BJ28" s="295"/>
      <c r="BK28" s="296"/>
      <c r="BL28" s="395">
        <v>0</v>
      </c>
      <c r="BM28" s="395">
        <v>0</v>
      </c>
    </row>
    <row r="29" spans="1:65" ht="15" customHeight="1">
      <c r="A29" s="11"/>
      <c r="B29" s="1"/>
      <c r="C29" s="19"/>
      <c r="D29" s="295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>
        <v>0</v>
      </c>
      <c r="AL29" s="295"/>
      <c r="AM29" s="296"/>
      <c r="AN29" s="296"/>
      <c r="AO29" s="296"/>
      <c r="AP29" s="584"/>
      <c r="AQ29" s="584"/>
      <c r="AR29" s="295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395">
        <v>0</v>
      </c>
      <c r="BJ29" s="295"/>
      <c r="BK29" s="296"/>
      <c r="BL29" s="395">
        <v>0</v>
      </c>
      <c r="BM29" s="395">
        <v>0</v>
      </c>
    </row>
    <row r="30" spans="1:65" s="509" customFormat="1" ht="15" customHeight="1">
      <c r="A30" s="16" t="s">
        <v>253</v>
      </c>
      <c r="B30" s="2" t="s">
        <v>142</v>
      </c>
      <c r="C30" s="508" t="s">
        <v>666</v>
      </c>
      <c r="D30" s="445">
        <v>0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  <c r="J30" s="302">
        <v>0</v>
      </c>
      <c r="K30" s="302">
        <v>0</v>
      </c>
      <c r="L30" s="302">
        <v>0</v>
      </c>
      <c r="M30" s="302">
        <v>0</v>
      </c>
      <c r="N30" s="302">
        <v>0</v>
      </c>
      <c r="O30" s="302">
        <v>0</v>
      </c>
      <c r="P30" s="302">
        <v>0</v>
      </c>
      <c r="Q30" s="302">
        <v>0</v>
      </c>
      <c r="R30" s="302">
        <v>0</v>
      </c>
      <c r="S30" s="302">
        <v>0</v>
      </c>
      <c r="T30" s="302">
        <v>0</v>
      </c>
      <c r="U30" s="302">
        <v>0</v>
      </c>
      <c r="V30" s="302">
        <v>0</v>
      </c>
      <c r="W30" s="302">
        <v>0</v>
      </c>
      <c r="X30" s="302">
        <v>0</v>
      </c>
      <c r="Y30" s="302">
        <v>0</v>
      </c>
      <c r="Z30" s="302">
        <v>0</v>
      </c>
      <c r="AA30" s="302">
        <v>0</v>
      </c>
      <c r="AB30" s="302">
        <v>0</v>
      </c>
      <c r="AC30" s="302">
        <v>0</v>
      </c>
      <c r="AD30" s="302">
        <v>10000</v>
      </c>
      <c r="AE30" s="302">
        <v>0</v>
      </c>
      <c r="AF30" s="302">
        <v>0</v>
      </c>
      <c r="AG30" s="302">
        <v>0</v>
      </c>
      <c r="AH30" s="302">
        <v>0</v>
      </c>
      <c r="AI30" s="302">
        <v>0</v>
      </c>
      <c r="AJ30" s="302">
        <v>0</v>
      </c>
      <c r="AK30" s="302">
        <v>10000</v>
      </c>
      <c r="AL30" s="445">
        <v>0</v>
      </c>
      <c r="AM30" s="302">
        <v>0</v>
      </c>
      <c r="AN30" s="302">
        <v>0</v>
      </c>
      <c r="AO30" s="302">
        <v>0</v>
      </c>
      <c r="AP30" s="367">
        <v>0</v>
      </c>
      <c r="AQ30" s="367">
        <v>0</v>
      </c>
      <c r="AR30" s="445">
        <v>0</v>
      </c>
      <c r="AS30" s="302">
        <v>0</v>
      </c>
      <c r="AT30" s="302">
        <v>0</v>
      </c>
      <c r="AU30" s="302">
        <v>0</v>
      </c>
      <c r="AV30" s="302">
        <v>0</v>
      </c>
      <c r="AW30" s="302">
        <v>0</v>
      </c>
      <c r="AX30" s="302">
        <v>0</v>
      </c>
      <c r="AY30" s="302">
        <v>0</v>
      </c>
      <c r="AZ30" s="302">
        <v>0</v>
      </c>
      <c r="BA30" s="302">
        <v>0</v>
      </c>
      <c r="BB30" s="302">
        <v>0</v>
      </c>
      <c r="BC30" s="302">
        <v>0</v>
      </c>
      <c r="BD30" s="302">
        <v>0</v>
      </c>
      <c r="BE30" s="302">
        <v>0</v>
      </c>
      <c r="BF30" s="302">
        <v>0</v>
      </c>
      <c r="BG30" s="302">
        <v>0</v>
      </c>
      <c r="BH30" s="302">
        <v>0</v>
      </c>
      <c r="BI30" s="303">
        <v>0</v>
      </c>
      <c r="BJ30" s="445">
        <v>0</v>
      </c>
      <c r="BK30" s="302">
        <v>0</v>
      </c>
      <c r="BL30" s="303">
        <v>0</v>
      </c>
      <c r="BM30" s="303">
        <v>10000</v>
      </c>
    </row>
    <row r="31" spans="1:65" ht="25.5">
      <c r="A31" s="11"/>
      <c r="B31" s="1"/>
      <c r="C31" s="19" t="s">
        <v>1286</v>
      </c>
      <c r="D31" s="295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>
        <v>10000</v>
      </c>
      <c r="AE31" s="296"/>
      <c r="AF31" s="296"/>
      <c r="AG31" s="296"/>
      <c r="AH31" s="296"/>
      <c r="AI31" s="296"/>
      <c r="AJ31" s="296"/>
      <c r="AK31" s="296">
        <v>10000</v>
      </c>
      <c r="AL31" s="295"/>
      <c r="AM31" s="296"/>
      <c r="AN31" s="296"/>
      <c r="AO31" s="296"/>
      <c r="AP31" s="584"/>
      <c r="AQ31" s="584"/>
      <c r="AR31" s="295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395">
        <v>0</v>
      </c>
      <c r="BJ31" s="295"/>
      <c r="BK31" s="296"/>
      <c r="BL31" s="395">
        <v>0</v>
      </c>
      <c r="BM31" s="395">
        <v>10000</v>
      </c>
    </row>
    <row r="32" spans="1:65" ht="15" customHeight="1">
      <c r="A32" s="11"/>
      <c r="B32" s="1"/>
      <c r="C32" s="19"/>
      <c r="D32" s="295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>
        <v>0</v>
      </c>
      <c r="AL32" s="295"/>
      <c r="AM32" s="296"/>
      <c r="AN32" s="296"/>
      <c r="AO32" s="296"/>
      <c r="AP32" s="584"/>
      <c r="AQ32" s="584"/>
      <c r="AR32" s="295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395">
        <v>0</v>
      </c>
      <c r="BJ32" s="295"/>
      <c r="BK32" s="296"/>
      <c r="BL32" s="395">
        <v>0</v>
      </c>
      <c r="BM32" s="395">
        <v>0</v>
      </c>
    </row>
    <row r="33" spans="1:65" s="509" customFormat="1" ht="12.75">
      <c r="A33" s="16" t="s">
        <v>254</v>
      </c>
      <c r="B33" s="2" t="s">
        <v>143</v>
      </c>
      <c r="C33" s="508" t="s">
        <v>667</v>
      </c>
      <c r="D33" s="445">
        <v>0</v>
      </c>
      <c r="E33" s="302">
        <v>0</v>
      </c>
      <c r="F33" s="302">
        <v>0</v>
      </c>
      <c r="G33" s="302">
        <v>0</v>
      </c>
      <c r="H33" s="302">
        <v>0</v>
      </c>
      <c r="I33" s="302">
        <v>0</v>
      </c>
      <c r="J33" s="302">
        <v>0</v>
      </c>
      <c r="K33" s="302">
        <v>0</v>
      </c>
      <c r="L33" s="302">
        <v>0</v>
      </c>
      <c r="M33" s="302">
        <v>0</v>
      </c>
      <c r="N33" s="302">
        <v>0</v>
      </c>
      <c r="O33" s="302">
        <v>0</v>
      </c>
      <c r="P33" s="302">
        <v>0</v>
      </c>
      <c r="Q33" s="302">
        <v>0</v>
      </c>
      <c r="R33" s="302">
        <v>0</v>
      </c>
      <c r="S33" s="302">
        <v>0</v>
      </c>
      <c r="T33" s="302">
        <v>0</v>
      </c>
      <c r="U33" s="302">
        <v>0</v>
      </c>
      <c r="V33" s="302">
        <v>0</v>
      </c>
      <c r="W33" s="302">
        <v>0</v>
      </c>
      <c r="X33" s="302">
        <v>0</v>
      </c>
      <c r="Y33" s="302">
        <v>0</v>
      </c>
      <c r="Z33" s="302">
        <v>0</v>
      </c>
      <c r="AA33" s="302">
        <v>0</v>
      </c>
      <c r="AB33" s="302">
        <v>0</v>
      </c>
      <c r="AC33" s="302">
        <v>0</v>
      </c>
      <c r="AD33" s="302">
        <v>0</v>
      </c>
      <c r="AE33" s="302">
        <v>0</v>
      </c>
      <c r="AF33" s="302">
        <v>0</v>
      </c>
      <c r="AG33" s="302">
        <v>0</v>
      </c>
      <c r="AH33" s="302">
        <v>0</v>
      </c>
      <c r="AI33" s="302">
        <v>0</v>
      </c>
      <c r="AJ33" s="302">
        <v>0</v>
      </c>
      <c r="AK33" s="302">
        <v>0</v>
      </c>
      <c r="AL33" s="445">
        <v>0</v>
      </c>
      <c r="AM33" s="302">
        <v>0</v>
      </c>
      <c r="AN33" s="302">
        <v>0</v>
      </c>
      <c r="AO33" s="302">
        <v>0</v>
      </c>
      <c r="AP33" s="367">
        <v>0</v>
      </c>
      <c r="AQ33" s="367">
        <v>0</v>
      </c>
      <c r="AR33" s="445">
        <v>0</v>
      </c>
      <c r="AS33" s="302">
        <v>0</v>
      </c>
      <c r="AT33" s="302">
        <v>0</v>
      </c>
      <c r="AU33" s="302">
        <v>0</v>
      </c>
      <c r="AV33" s="302">
        <v>0</v>
      </c>
      <c r="AW33" s="302">
        <v>0</v>
      </c>
      <c r="AX33" s="302">
        <v>0</v>
      </c>
      <c r="AY33" s="302">
        <v>0</v>
      </c>
      <c r="AZ33" s="302">
        <v>0</v>
      </c>
      <c r="BA33" s="302">
        <v>0</v>
      </c>
      <c r="BB33" s="302">
        <v>0</v>
      </c>
      <c r="BC33" s="302">
        <v>0</v>
      </c>
      <c r="BD33" s="302">
        <v>0</v>
      </c>
      <c r="BE33" s="302">
        <v>0</v>
      </c>
      <c r="BF33" s="302">
        <v>0</v>
      </c>
      <c r="BG33" s="302">
        <v>0</v>
      </c>
      <c r="BH33" s="302">
        <v>0</v>
      </c>
      <c r="BI33" s="303">
        <v>0</v>
      </c>
      <c r="BJ33" s="445">
        <v>0</v>
      </c>
      <c r="BK33" s="302">
        <v>0</v>
      </c>
      <c r="BL33" s="303">
        <v>0</v>
      </c>
      <c r="BM33" s="303">
        <v>0</v>
      </c>
    </row>
    <row r="34" spans="1:65" ht="12.75">
      <c r="A34" s="11"/>
      <c r="B34" s="1"/>
      <c r="C34" s="19"/>
      <c r="D34" s="295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>
        <v>0</v>
      </c>
      <c r="AL34" s="295"/>
      <c r="AM34" s="296"/>
      <c r="AN34" s="296"/>
      <c r="AO34" s="296"/>
      <c r="AP34" s="584"/>
      <c r="AQ34" s="584"/>
      <c r="AR34" s="295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395">
        <v>0</v>
      </c>
      <c r="BJ34" s="295"/>
      <c r="BK34" s="296"/>
      <c r="BL34" s="395">
        <v>0</v>
      </c>
      <c r="BM34" s="395">
        <v>0</v>
      </c>
    </row>
    <row r="35" spans="1:65" ht="12.75">
      <c r="A35" s="11"/>
      <c r="B35" s="1"/>
      <c r="C35" s="19"/>
      <c r="D35" s="295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>
        <v>0</v>
      </c>
      <c r="AL35" s="295"/>
      <c r="AM35" s="296"/>
      <c r="AN35" s="296"/>
      <c r="AO35" s="296"/>
      <c r="AP35" s="584"/>
      <c r="AQ35" s="584"/>
      <c r="AR35" s="295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296"/>
      <c r="BG35" s="296"/>
      <c r="BH35" s="296"/>
      <c r="BI35" s="395">
        <v>0</v>
      </c>
      <c r="BJ35" s="295"/>
      <c r="BK35" s="296"/>
      <c r="BL35" s="395">
        <v>0</v>
      </c>
      <c r="BM35" s="395">
        <v>0</v>
      </c>
    </row>
    <row r="36" spans="1:65" s="509" customFormat="1" ht="12.75">
      <c r="A36" s="16" t="s">
        <v>255</v>
      </c>
      <c r="B36" s="2" t="s">
        <v>144</v>
      </c>
      <c r="C36" s="508" t="s">
        <v>518</v>
      </c>
      <c r="D36" s="445">
        <v>0</v>
      </c>
      <c r="E36" s="302">
        <v>0</v>
      </c>
      <c r="F36" s="302">
        <v>0</v>
      </c>
      <c r="G36" s="302">
        <v>0</v>
      </c>
      <c r="H36" s="302">
        <v>0</v>
      </c>
      <c r="I36" s="302">
        <v>0</v>
      </c>
      <c r="J36" s="302">
        <v>0</v>
      </c>
      <c r="K36" s="302">
        <v>0</v>
      </c>
      <c r="L36" s="302">
        <v>0</v>
      </c>
      <c r="M36" s="302">
        <v>0</v>
      </c>
      <c r="N36" s="302">
        <v>0</v>
      </c>
      <c r="O36" s="302">
        <v>0</v>
      </c>
      <c r="P36" s="302">
        <v>0</v>
      </c>
      <c r="Q36" s="302">
        <v>0</v>
      </c>
      <c r="R36" s="302">
        <v>0</v>
      </c>
      <c r="S36" s="302">
        <v>0</v>
      </c>
      <c r="T36" s="302">
        <v>6530</v>
      </c>
      <c r="U36" s="302">
        <v>74478</v>
      </c>
      <c r="V36" s="302">
        <v>0</v>
      </c>
      <c r="W36" s="302">
        <v>0</v>
      </c>
      <c r="X36" s="302">
        <v>0</v>
      </c>
      <c r="Y36" s="302">
        <v>0</v>
      </c>
      <c r="Z36" s="302">
        <v>0</v>
      </c>
      <c r="AA36" s="302">
        <v>0</v>
      </c>
      <c r="AB36" s="302">
        <v>0</v>
      </c>
      <c r="AC36" s="302">
        <v>0</v>
      </c>
      <c r="AD36" s="302">
        <v>0</v>
      </c>
      <c r="AE36" s="302">
        <v>0</v>
      </c>
      <c r="AF36" s="302">
        <v>0</v>
      </c>
      <c r="AG36" s="302">
        <v>0</v>
      </c>
      <c r="AH36" s="302">
        <v>0</v>
      </c>
      <c r="AI36" s="302">
        <v>0</v>
      </c>
      <c r="AJ36" s="302">
        <v>0</v>
      </c>
      <c r="AK36" s="302">
        <v>81008</v>
      </c>
      <c r="AL36" s="445">
        <v>0</v>
      </c>
      <c r="AM36" s="302">
        <v>0</v>
      </c>
      <c r="AN36" s="302">
        <v>0</v>
      </c>
      <c r="AO36" s="302">
        <v>0</v>
      </c>
      <c r="AP36" s="367">
        <v>0</v>
      </c>
      <c r="AQ36" s="367">
        <v>0</v>
      </c>
      <c r="AR36" s="445">
        <v>0</v>
      </c>
      <c r="AS36" s="302">
        <v>0</v>
      </c>
      <c r="AT36" s="302">
        <v>0</v>
      </c>
      <c r="AU36" s="302">
        <v>0</v>
      </c>
      <c r="AV36" s="302">
        <v>0</v>
      </c>
      <c r="AW36" s="302">
        <v>0</v>
      </c>
      <c r="AX36" s="302">
        <v>0</v>
      </c>
      <c r="AY36" s="302">
        <v>0</v>
      </c>
      <c r="AZ36" s="302">
        <v>0</v>
      </c>
      <c r="BA36" s="302">
        <v>0</v>
      </c>
      <c r="BB36" s="302">
        <v>0</v>
      </c>
      <c r="BC36" s="302">
        <v>0</v>
      </c>
      <c r="BD36" s="302">
        <v>0</v>
      </c>
      <c r="BE36" s="302">
        <v>0</v>
      </c>
      <c r="BF36" s="302">
        <v>0</v>
      </c>
      <c r="BG36" s="302">
        <v>0</v>
      </c>
      <c r="BH36" s="302">
        <v>0</v>
      </c>
      <c r="BI36" s="303">
        <v>0</v>
      </c>
      <c r="BJ36" s="445">
        <v>0</v>
      </c>
      <c r="BK36" s="302">
        <v>0</v>
      </c>
      <c r="BL36" s="303">
        <v>0</v>
      </c>
      <c r="BM36" s="303">
        <v>81008</v>
      </c>
    </row>
    <row r="37" spans="1:65" ht="25.5">
      <c r="A37" s="11"/>
      <c r="B37" s="1"/>
      <c r="C37" s="634" t="s">
        <v>900</v>
      </c>
      <c r="D37" s="295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>
        <v>6530</v>
      </c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>
        <v>6530</v>
      </c>
      <c r="AL37" s="295"/>
      <c r="AM37" s="296"/>
      <c r="AN37" s="296"/>
      <c r="AO37" s="296"/>
      <c r="AP37" s="584"/>
      <c r="AQ37" s="584"/>
      <c r="AR37" s="295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395">
        <v>0</v>
      </c>
      <c r="BJ37" s="295"/>
      <c r="BK37" s="296"/>
      <c r="BL37" s="395">
        <v>0</v>
      </c>
      <c r="BM37" s="395">
        <v>6530</v>
      </c>
    </row>
    <row r="38" spans="1:65" ht="25.5">
      <c r="A38" s="11"/>
      <c r="B38" s="1"/>
      <c r="C38" s="658" t="s">
        <v>899</v>
      </c>
      <c r="D38" s="533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>
        <v>74478</v>
      </c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>
        <v>74478</v>
      </c>
      <c r="AL38" s="295"/>
      <c r="AM38" s="296"/>
      <c r="AN38" s="296"/>
      <c r="AO38" s="296"/>
      <c r="AP38" s="584"/>
      <c r="AQ38" s="584"/>
      <c r="AR38" s="295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395">
        <v>0</v>
      </c>
      <c r="BJ38" s="295"/>
      <c r="BK38" s="296"/>
      <c r="BL38" s="395">
        <v>0</v>
      </c>
      <c r="BM38" s="395">
        <v>74478</v>
      </c>
    </row>
    <row r="39" spans="1:65" ht="12.75">
      <c r="A39" s="11"/>
      <c r="B39" s="1"/>
      <c r="C39" s="632"/>
      <c r="D39" s="295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>
        <v>0</v>
      </c>
      <c r="AL39" s="295"/>
      <c r="AM39" s="296"/>
      <c r="AN39" s="296"/>
      <c r="AO39" s="296"/>
      <c r="AP39" s="584"/>
      <c r="AQ39" s="584"/>
      <c r="AR39" s="295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6"/>
      <c r="BI39" s="395">
        <v>0</v>
      </c>
      <c r="BJ39" s="295"/>
      <c r="BK39" s="296"/>
      <c r="BL39" s="395">
        <v>0</v>
      </c>
      <c r="BM39" s="395">
        <v>0</v>
      </c>
    </row>
    <row r="40" spans="1:65" ht="12.75">
      <c r="A40" s="11"/>
      <c r="B40" s="1"/>
      <c r="C40" s="19"/>
      <c r="D40" s="295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>
        <v>0</v>
      </c>
      <c r="AL40" s="295"/>
      <c r="AM40" s="296"/>
      <c r="AN40" s="296"/>
      <c r="AO40" s="296"/>
      <c r="AP40" s="584"/>
      <c r="AQ40" s="584"/>
      <c r="AR40" s="295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395">
        <v>0</v>
      </c>
      <c r="BJ40" s="295"/>
      <c r="BK40" s="296"/>
      <c r="BL40" s="395">
        <v>0</v>
      </c>
      <c r="BM40" s="395">
        <v>0</v>
      </c>
    </row>
    <row r="41" spans="1:65" ht="12.75">
      <c r="A41" s="11"/>
      <c r="B41" s="1"/>
      <c r="C41" s="19"/>
      <c r="D41" s="295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>
        <v>0</v>
      </c>
      <c r="AL41" s="295"/>
      <c r="AM41" s="296"/>
      <c r="AN41" s="296"/>
      <c r="AO41" s="296"/>
      <c r="AP41" s="584"/>
      <c r="AQ41" s="584"/>
      <c r="AR41" s="295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395">
        <v>0</v>
      </c>
      <c r="BJ41" s="295"/>
      <c r="BK41" s="296"/>
      <c r="BL41" s="395">
        <v>0</v>
      </c>
      <c r="BM41" s="395">
        <v>0</v>
      </c>
    </row>
    <row r="42" spans="1:65" ht="12.75">
      <c r="A42" s="11"/>
      <c r="B42" s="1"/>
      <c r="C42" s="19"/>
      <c r="D42" s="295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>
        <v>0</v>
      </c>
      <c r="AL42" s="295"/>
      <c r="AM42" s="296"/>
      <c r="AN42" s="296"/>
      <c r="AO42" s="296"/>
      <c r="AP42" s="584"/>
      <c r="AQ42" s="584"/>
      <c r="AR42" s="295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395">
        <v>0</v>
      </c>
      <c r="BJ42" s="295"/>
      <c r="BK42" s="296"/>
      <c r="BL42" s="395">
        <v>0</v>
      </c>
      <c r="BM42" s="395">
        <v>0</v>
      </c>
    </row>
    <row r="43" spans="1:65" s="509" customFormat="1" ht="15" customHeight="1">
      <c r="A43" s="16" t="s">
        <v>256</v>
      </c>
      <c r="B43" s="2" t="s">
        <v>145</v>
      </c>
      <c r="C43" s="508" t="s">
        <v>664</v>
      </c>
      <c r="D43" s="445">
        <v>0</v>
      </c>
      <c r="E43" s="302">
        <v>0</v>
      </c>
      <c r="F43" s="302">
        <v>0</v>
      </c>
      <c r="G43" s="302">
        <v>0</v>
      </c>
      <c r="H43" s="302">
        <v>0</v>
      </c>
      <c r="I43" s="302">
        <v>0</v>
      </c>
      <c r="J43" s="302">
        <v>0</v>
      </c>
      <c r="K43" s="302">
        <v>0</v>
      </c>
      <c r="L43" s="302">
        <v>0</v>
      </c>
      <c r="M43" s="302">
        <v>0</v>
      </c>
      <c r="N43" s="302">
        <v>0</v>
      </c>
      <c r="O43" s="302">
        <v>0</v>
      </c>
      <c r="P43" s="302">
        <v>0</v>
      </c>
      <c r="Q43" s="302">
        <v>0</v>
      </c>
      <c r="R43" s="302">
        <v>0</v>
      </c>
      <c r="S43" s="302">
        <v>0</v>
      </c>
      <c r="T43" s="302">
        <v>0</v>
      </c>
      <c r="U43" s="302">
        <v>0</v>
      </c>
      <c r="V43" s="302">
        <v>0</v>
      </c>
      <c r="W43" s="302">
        <v>0</v>
      </c>
      <c r="X43" s="302">
        <v>0</v>
      </c>
      <c r="Y43" s="302">
        <v>0</v>
      </c>
      <c r="Z43" s="302">
        <v>0</v>
      </c>
      <c r="AA43" s="302">
        <v>0</v>
      </c>
      <c r="AB43" s="302">
        <v>0</v>
      </c>
      <c r="AC43" s="302">
        <v>0</v>
      </c>
      <c r="AD43" s="302">
        <v>0</v>
      </c>
      <c r="AE43" s="302">
        <v>0</v>
      </c>
      <c r="AF43" s="302">
        <v>0</v>
      </c>
      <c r="AG43" s="302">
        <v>0</v>
      </c>
      <c r="AH43" s="302">
        <v>0</v>
      </c>
      <c r="AI43" s="302">
        <v>0</v>
      </c>
      <c r="AJ43" s="302">
        <v>0</v>
      </c>
      <c r="AK43" s="302">
        <v>0</v>
      </c>
      <c r="AL43" s="445">
        <v>0</v>
      </c>
      <c r="AM43" s="302">
        <v>0</v>
      </c>
      <c r="AN43" s="302">
        <v>0</v>
      </c>
      <c r="AO43" s="302">
        <v>0</v>
      </c>
      <c r="AP43" s="367">
        <v>0</v>
      </c>
      <c r="AQ43" s="367">
        <v>0</v>
      </c>
      <c r="AR43" s="445">
        <v>0</v>
      </c>
      <c r="AS43" s="302">
        <v>0</v>
      </c>
      <c r="AT43" s="302">
        <v>0</v>
      </c>
      <c r="AU43" s="302">
        <v>0</v>
      </c>
      <c r="AV43" s="302">
        <v>0</v>
      </c>
      <c r="AW43" s="302">
        <v>0</v>
      </c>
      <c r="AX43" s="302">
        <v>0</v>
      </c>
      <c r="AY43" s="302">
        <v>0</v>
      </c>
      <c r="AZ43" s="302">
        <v>0</v>
      </c>
      <c r="BA43" s="302">
        <v>0</v>
      </c>
      <c r="BB43" s="302">
        <v>0</v>
      </c>
      <c r="BC43" s="302">
        <v>0</v>
      </c>
      <c r="BD43" s="302">
        <v>0</v>
      </c>
      <c r="BE43" s="302">
        <v>0</v>
      </c>
      <c r="BF43" s="302">
        <v>0</v>
      </c>
      <c r="BG43" s="302">
        <v>0</v>
      </c>
      <c r="BH43" s="302">
        <v>0</v>
      </c>
      <c r="BI43" s="303">
        <v>0</v>
      </c>
      <c r="BJ43" s="445">
        <v>0</v>
      </c>
      <c r="BK43" s="302">
        <v>0</v>
      </c>
      <c r="BL43" s="303">
        <v>0</v>
      </c>
      <c r="BM43" s="303">
        <v>0</v>
      </c>
    </row>
    <row r="44" spans="1:65" ht="15" customHeight="1">
      <c r="A44" s="11"/>
      <c r="B44" s="1"/>
      <c r="C44" s="19"/>
      <c r="D44" s="295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>
        <v>0</v>
      </c>
      <c r="AL44" s="295"/>
      <c r="AM44" s="296"/>
      <c r="AN44" s="296"/>
      <c r="AO44" s="296"/>
      <c r="AP44" s="584"/>
      <c r="AQ44" s="584"/>
      <c r="AR44" s="295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395">
        <v>0</v>
      </c>
      <c r="BJ44" s="295"/>
      <c r="BK44" s="296"/>
      <c r="BL44" s="395">
        <v>0</v>
      </c>
      <c r="BM44" s="395">
        <v>0</v>
      </c>
    </row>
    <row r="45" spans="1:65" ht="15" customHeight="1">
      <c r="A45" s="11"/>
      <c r="B45" s="1"/>
      <c r="C45" s="19"/>
      <c r="D45" s="295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>
        <v>0</v>
      </c>
      <c r="AL45" s="295"/>
      <c r="AM45" s="296"/>
      <c r="AN45" s="296"/>
      <c r="AO45" s="296"/>
      <c r="AP45" s="584"/>
      <c r="AQ45" s="584"/>
      <c r="AR45" s="295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395">
        <v>0</v>
      </c>
      <c r="BJ45" s="295"/>
      <c r="BK45" s="296"/>
      <c r="BL45" s="395">
        <v>0</v>
      </c>
      <c r="BM45" s="395">
        <v>0</v>
      </c>
    </row>
    <row r="46" spans="1:65" s="509" customFormat="1" ht="15" customHeight="1">
      <c r="A46" s="16" t="s">
        <v>257</v>
      </c>
      <c r="B46" s="2" t="s">
        <v>146</v>
      </c>
      <c r="C46" s="508" t="s">
        <v>668</v>
      </c>
      <c r="D46" s="445">
        <v>0</v>
      </c>
      <c r="E46" s="302">
        <v>0</v>
      </c>
      <c r="F46" s="302">
        <v>0</v>
      </c>
      <c r="G46" s="302">
        <v>0</v>
      </c>
      <c r="H46" s="302">
        <v>0</v>
      </c>
      <c r="I46" s="302">
        <v>0</v>
      </c>
      <c r="J46" s="302">
        <v>0</v>
      </c>
      <c r="K46" s="302">
        <v>0</v>
      </c>
      <c r="L46" s="302">
        <v>0</v>
      </c>
      <c r="M46" s="302">
        <v>0</v>
      </c>
      <c r="N46" s="302">
        <v>0</v>
      </c>
      <c r="O46" s="302">
        <v>0</v>
      </c>
      <c r="P46" s="302">
        <v>0</v>
      </c>
      <c r="Q46" s="302">
        <v>0</v>
      </c>
      <c r="R46" s="302">
        <v>0</v>
      </c>
      <c r="S46" s="302">
        <v>0</v>
      </c>
      <c r="T46" s="302">
        <v>142000</v>
      </c>
      <c r="U46" s="302">
        <v>0</v>
      </c>
      <c r="V46" s="302">
        <v>0</v>
      </c>
      <c r="W46" s="302">
        <v>0</v>
      </c>
      <c r="X46" s="302">
        <v>0</v>
      </c>
      <c r="Y46" s="302">
        <v>0</v>
      </c>
      <c r="Z46" s="302">
        <v>0</v>
      </c>
      <c r="AA46" s="302">
        <v>0</v>
      </c>
      <c r="AB46" s="302">
        <v>0</v>
      </c>
      <c r="AC46" s="302">
        <v>0</v>
      </c>
      <c r="AD46" s="302">
        <v>0</v>
      </c>
      <c r="AE46" s="302">
        <v>0</v>
      </c>
      <c r="AF46" s="302">
        <v>0</v>
      </c>
      <c r="AG46" s="302">
        <v>0</v>
      </c>
      <c r="AH46" s="302">
        <v>0</v>
      </c>
      <c r="AI46" s="302">
        <v>0</v>
      </c>
      <c r="AJ46" s="302">
        <v>0</v>
      </c>
      <c r="AK46" s="302">
        <v>142000</v>
      </c>
      <c r="AL46" s="445">
        <v>0</v>
      </c>
      <c r="AM46" s="302">
        <v>0</v>
      </c>
      <c r="AN46" s="302">
        <v>0</v>
      </c>
      <c r="AO46" s="302">
        <v>0</v>
      </c>
      <c r="AP46" s="367">
        <v>0</v>
      </c>
      <c r="AQ46" s="367">
        <v>0</v>
      </c>
      <c r="AR46" s="445">
        <v>0</v>
      </c>
      <c r="AS46" s="302">
        <v>0</v>
      </c>
      <c r="AT46" s="302">
        <v>0</v>
      </c>
      <c r="AU46" s="302">
        <v>0</v>
      </c>
      <c r="AV46" s="302">
        <v>0</v>
      </c>
      <c r="AW46" s="302">
        <v>0</v>
      </c>
      <c r="AX46" s="302">
        <v>0</v>
      </c>
      <c r="AY46" s="302">
        <v>0</v>
      </c>
      <c r="AZ46" s="302">
        <v>0</v>
      </c>
      <c r="BA46" s="302">
        <v>0</v>
      </c>
      <c r="BB46" s="302">
        <v>0</v>
      </c>
      <c r="BC46" s="302">
        <v>0</v>
      </c>
      <c r="BD46" s="302">
        <v>0</v>
      </c>
      <c r="BE46" s="302">
        <v>0</v>
      </c>
      <c r="BF46" s="302">
        <v>0</v>
      </c>
      <c r="BG46" s="302">
        <v>0</v>
      </c>
      <c r="BH46" s="302">
        <v>0</v>
      </c>
      <c r="BI46" s="303">
        <v>0</v>
      </c>
      <c r="BJ46" s="445">
        <v>0</v>
      </c>
      <c r="BK46" s="302">
        <v>0</v>
      </c>
      <c r="BL46" s="303">
        <v>0</v>
      </c>
      <c r="BM46" s="303">
        <v>142000</v>
      </c>
    </row>
    <row r="47" spans="1:65" ht="15" customHeight="1">
      <c r="A47" s="11"/>
      <c r="B47" s="1"/>
      <c r="C47" s="456" t="s">
        <v>1129</v>
      </c>
      <c r="D47" s="295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>
        <v>142000</v>
      </c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>
        <v>142000</v>
      </c>
      <c r="AL47" s="295"/>
      <c r="AM47" s="296"/>
      <c r="AN47" s="296"/>
      <c r="AO47" s="296"/>
      <c r="AP47" s="584"/>
      <c r="AQ47" s="584"/>
      <c r="AR47" s="295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6"/>
      <c r="BH47" s="296"/>
      <c r="BI47" s="395">
        <v>0</v>
      </c>
      <c r="BJ47" s="295"/>
      <c r="BK47" s="296"/>
      <c r="BL47" s="395">
        <v>0</v>
      </c>
      <c r="BM47" s="395">
        <v>142000</v>
      </c>
    </row>
    <row r="48" spans="1:65" ht="15" customHeight="1">
      <c r="A48" s="11"/>
      <c r="B48" s="1"/>
      <c r="C48" s="19"/>
      <c r="D48" s="295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>
        <v>0</v>
      </c>
      <c r="AL48" s="295"/>
      <c r="AM48" s="296"/>
      <c r="AN48" s="296"/>
      <c r="AO48" s="296"/>
      <c r="AP48" s="584"/>
      <c r="AQ48" s="584"/>
      <c r="AR48" s="295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  <c r="BC48" s="296"/>
      <c r="BD48" s="296"/>
      <c r="BE48" s="296"/>
      <c r="BF48" s="296"/>
      <c r="BG48" s="296"/>
      <c r="BH48" s="296"/>
      <c r="BI48" s="395">
        <v>0</v>
      </c>
      <c r="BJ48" s="295"/>
      <c r="BK48" s="296"/>
      <c r="BL48" s="395">
        <v>0</v>
      </c>
      <c r="BM48" s="395">
        <v>0</v>
      </c>
    </row>
    <row r="49" spans="1:65" s="509" customFormat="1" ht="12.75">
      <c r="A49" s="16" t="s">
        <v>258</v>
      </c>
      <c r="B49" s="2" t="s">
        <v>147</v>
      </c>
      <c r="C49" s="508" t="s">
        <v>354</v>
      </c>
      <c r="D49" s="445">
        <v>0</v>
      </c>
      <c r="E49" s="302">
        <v>0</v>
      </c>
      <c r="F49" s="302">
        <v>0</v>
      </c>
      <c r="G49" s="302">
        <v>0</v>
      </c>
      <c r="H49" s="302">
        <v>0</v>
      </c>
      <c r="I49" s="302">
        <v>0</v>
      </c>
      <c r="J49" s="302">
        <v>0</v>
      </c>
      <c r="K49" s="302">
        <v>0</v>
      </c>
      <c r="L49" s="302">
        <v>0</v>
      </c>
      <c r="M49" s="302">
        <v>0</v>
      </c>
      <c r="N49" s="302">
        <v>0</v>
      </c>
      <c r="O49" s="302">
        <v>0</v>
      </c>
      <c r="P49" s="302">
        <v>0</v>
      </c>
      <c r="Q49" s="302">
        <v>0</v>
      </c>
      <c r="R49" s="302">
        <v>0</v>
      </c>
      <c r="S49" s="302">
        <v>0</v>
      </c>
      <c r="T49" s="302">
        <v>0</v>
      </c>
      <c r="U49" s="302">
        <v>0</v>
      </c>
      <c r="V49" s="302">
        <v>0</v>
      </c>
      <c r="W49" s="302">
        <v>0</v>
      </c>
      <c r="X49" s="302">
        <v>0</v>
      </c>
      <c r="Y49" s="302">
        <v>0</v>
      </c>
      <c r="Z49" s="302">
        <v>0</v>
      </c>
      <c r="AA49" s="302">
        <v>0</v>
      </c>
      <c r="AB49" s="302">
        <v>0</v>
      </c>
      <c r="AC49" s="302">
        <v>0</v>
      </c>
      <c r="AD49" s="302">
        <v>0</v>
      </c>
      <c r="AE49" s="302">
        <v>0</v>
      </c>
      <c r="AF49" s="302">
        <v>0</v>
      </c>
      <c r="AG49" s="302">
        <v>0</v>
      </c>
      <c r="AH49" s="302">
        <v>0</v>
      </c>
      <c r="AI49" s="302">
        <v>0</v>
      </c>
      <c r="AJ49" s="302">
        <v>0</v>
      </c>
      <c r="AK49" s="302">
        <v>0</v>
      </c>
      <c r="AL49" s="445">
        <v>0</v>
      </c>
      <c r="AM49" s="302">
        <v>0</v>
      </c>
      <c r="AN49" s="302">
        <v>0</v>
      </c>
      <c r="AO49" s="302">
        <v>0</v>
      </c>
      <c r="AP49" s="367">
        <v>0</v>
      </c>
      <c r="AQ49" s="367">
        <v>0</v>
      </c>
      <c r="AR49" s="445">
        <v>0</v>
      </c>
      <c r="AS49" s="302">
        <v>0</v>
      </c>
      <c r="AT49" s="302">
        <v>0</v>
      </c>
      <c r="AU49" s="302">
        <v>0</v>
      </c>
      <c r="AV49" s="302">
        <v>0</v>
      </c>
      <c r="AW49" s="302">
        <v>0</v>
      </c>
      <c r="AX49" s="302">
        <v>0</v>
      </c>
      <c r="AY49" s="302">
        <v>0</v>
      </c>
      <c r="AZ49" s="302">
        <v>0</v>
      </c>
      <c r="BA49" s="302">
        <v>0</v>
      </c>
      <c r="BB49" s="302">
        <v>0</v>
      </c>
      <c r="BC49" s="302">
        <v>0</v>
      </c>
      <c r="BD49" s="302">
        <v>0</v>
      </c>
      <c r="BE49" s="302">
        <v>0</v>
      </c>
      <c r="BF49" s="302">
        <v>0</v>
      </c>
      <c r="BG49" s="302">
        <v>0</v>
      </c>
      <c r="BH49" s="302">
        <v>0</v>
      </c>
      <c r="BI49" s="303">
        <v>0</v>
      </c>
      <c r="BJ49" s="445">
        <v>0</v>
      </c>
      <c r="BK49" s="302">
        <v>0</v>
      </c>
      <c r="BL49" s="303">
        <v>0</v>
      </c>
      <c r="BM49" s="303">
        <v>0</v>
      </c>
    </row>
    <row r="50" spans="1:65" ht="12.75">
      <c r="A50" s="11"/>
      <c r="B50" s="1"/>
      <c r="C50" s="19"/>
      <c r="D50" s="295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>
        <v>0</v>
      </c>
      <c r="AL50" s="295"/>
      <c r="AM50" s="296"/>
      <c r="AN50" s="296"/>
      <c r="AO50" s="296"/>
      <c r="AP50" s="584"/>
      <c r="AQ50" s="584"/>
      <c r="AR50" s="295"/>
      <c r="AS50" s="296"/>
      <c r="AT50" s="296"/>
      <c r="AU50" s="296"/>
      <c r="AV50" s="296"/>
      <c r="AW50" s="296"/>
      <c r="AX50" s="296"/>
      <c r="AY50" s="296"/>
      <c r="AZ50" s="296"/>
      <c r="BA50" s="296"/>
      <c r="BB50" s="296"/>
      <c r="BC50" s="296"/>
      <c r="BD50" s="296"/>
      <c r="BE50" s="296"/>
      <c r="BF50" s="296"/>
      <c r="BG50" s="296"/>
      <c r="BH50" s="296"/>
      <c r="BI50" s="395">
        <v>0</v>
      </c>
      <c r="BJ50" s="295"/>
      <c r="BK50" s="296"/>
      <c r="BL50" s="395">
        <v>0</v>
      </c>
      <c r="BM50" s="395">
        <v>0</v>
      </c>
    </row>
    <row r="51" spans="1:65" ht="12.75">
      <c r="A51" s="11"/>
      <c r="B51" s="1"/>
      <c r="C51" s="19"/>
      <c r="D51" s="295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>
        <v>0</v>
      </c>
      <c r="AL51" s="295"/>
      <c r="AM51" s="296"/>
      <c r="AN51" s="296"/>
      <c r="AO51" s="296"/>
      <c r="AP51" s="584"/>
      <c r="AQ51" s="584"/>
      <c r="AR51" s="295"/>
      <c r="AS51" s="296"/>
      <c r="AT51" s="296"/>
      <c r="AU51" s="296"/>
      <c r="AV51" s="296"/>
      <c r="AW51" s="296"/>
      <c r="AX51" s="296"/>
      <c r="AY51" s="296"/>
      <c r="AZ51" s="296"/>
      <c r="BA51" s="296"/>
      <c r="BB51" s="296"/>
      <c r="BC51" s="296"/>
      <c r="BD51" s="296"/>
      <c r="BE51" s="296"/>
      <c r="BF51" s="296"/>
      <c r="BG51" s="296"/>
      <c r="BH51" s="296"/>
      <c r="BI51" s="395">
        <v>0</v>
      </c>
      <c r="BJ51" s="295"/>
      <c r="BK51" s="296"/>
      <c r="BL51" s="395">
        <v>0</v>
      </c>
      <c r="BM51" s="395">
        <v>0</v>
      </c>
    </row>
    <row r="52" spans="1:65" s="509" customFormat="1" ht="12.75">
      <c r="A52" s="16" t="s">
        <v>259</v>
      </c>
      <c r="B52" s="2" t="s">
        <v>148</v>
      </c>
      <c r="C52" s="508" t="s">
        <v>355</v>
      </c>
      <c r="D52" s="445">
        <v>0</v>
      </c>
      <c r="E52" s="302">
        <v>0</v>
      </c>
      <c r="F52" s="302">
        <v>0</v>
      </c>
      <c r="G52" s="302">
        <v>0</v>
      </c>
      <c r="H52" s="302">
        <v>0</v>
      </c>
      <c r="I52" s="302">
        <v>0</v>
      </c>
      <c r="J52" s="302">
        <v>0</v>
      </c>
      <c r="K52" s="302">
        <v>0</v>
      </c>
      <c r="L52" s="302">
        <v>0</v>
      </c>
      <c r="M52" s="302">
        <v>0</v>
      </c>
      <c r="N52" s="302">
        <v>0</v>
      </c>
      <c r="O52" s="302">
        <v>0</v>
      </c>
      <c r="P52" s="302">
        <v>0</v>
      </c>
      <c r="Q52" s="302">
        <v>0</v>
      </c>
      <c r="R52" s="302">
        <v>0</v>
      </c>
      <c r="S52" s="302">
        <v>0</v>
      </c>
      <c r="T52" s="302">
        <v>0</v>
      </c>
      <c r="U52" s="302">
        <v>0</v>
      </c>
      <c r="V52" s="302">
        <v>0</v>
      </c>
      <c r="W52" s="302">
        <v>0</v>
      </c>
      <c r="X52" s="302">
        <v>0</v>
      </c>
      <c r="Y52" s="302">
        <v>0</v>
      </c>
      <c r="Z52" s="302">
        <v>0</v>
      </c>
      <c r="AA52" s="302">
        <v>0</v>
      </c>
      <c r="AB52" s="302">
        <v>0</v>
      </c>
      <c r="AC52" s="302">
        <v>0</v>
      </c>
      <c r="AD52" s="302">
        <v>0</v>
      </c>
      <c r="AE52" s="302">
        <v>0</v>
      </c>
      <c r="AF52" s="302">
        <v>0</v>
      </c>
      <c r="AG52" s="302">
        <v>0</v>
      </c>
      <c r="AH52" s="302">
        <v>0</v>
      </c>
      <c r="AI52" s="302">
        <v>0</v>
      </c>
      <c r="AJ52" s="302">
        <v>0</v>
      </c>
      <c r="AK52" s="302">
        <v>0</v>
      </c>
      <c r="AL52" s="445">
        <v>0</v>
      </c>
      <c r="AM52" s="302">
        <v>0</v>
      </c>
      <c r="AN52" s="302">
        <v>0</v>
      </c>
      <c r="AO52" s="302">
        <v>0</v>
      </c>
      <c r="AP52" s="367">
        <v>0</v>
      </c>
      <c r="AQ52" s="367">
        <v>0</v>
      </c>
      <c r="AR52" s="445">
        <v>0</v>
      </c>
      <c r="AS52" s="302">
        <v>0</v>
      </c>
      <c r="AT52" s="302">
        <v>0</v>
      </c>
      <c r="AU52" s="302">
        <v>0</v>
      </c>
      <c r="AV52" s="302">
        <v>0</v>
      </c>
      <c r="AW52" s="302">
        <v>0</v>
      </c>
      <c r="AX52" s="302">
        <v>0</v>
      </c>
      <c r="AY52" s="302">
        <v>0</v>
      </c>
      <c r="AZ52" s="302">
        <v>0</v>
      </c>
      <c r="BA52" s="302">
        <v>0</v>
      </c>
      <c r="BB52" s="302">
        <v>0</v>
      </c>
      <c r="BC52" s="302">
        <v>0</v>
      </c>
      <c r="BD52" s="302">
        <v>0</v>
      </c>
      <c r="BE52" s="302">
        <v>0</v>
      </c>
      <c r="BF52" s="302">
        <v>0</v>
      </c>
      <c r="BG52" s="302">
        <v>0</v>
      </c>
      <c r="BH52" s="302">
        <v>0</v>
      </c>
      <c r="BI52" s="303">
        <v>0</v>
      </c>
      <c r="BJ52" s="445">
        <v>0</v>
      </c>
      <c r="BK52" s="302">
        <v>0</v>
      </c>
      <c r="BL52" s="303">
        <v>0</v>
      </c>
      <c r="BM52" s="303">
        <v>0</v>
      </c>
    </row>
    <row r="53" spans="1:65" ht="12.75">
      <c r="A53" s="11"/>
      <c r="B53" s="1"/>
      <c r="C53" s="19"/>
      <c r="D53" s="295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>
        <v>0</v>
      </c>
      <c r="AL53" s="295"/>
      <c r="AM53" s="296"/>
      <c r="AN53" s="296"/>
      <c r="AO53" s="296"/>
      <c r="AP53" s="584"/>
      <c r="AQ53" s="584"/>
      <c r="AR53" s="295"/>
      <c r="AS53" s="296"/>
      <c r="AT53" s="296"/>
      <c r="AU53" s="296"/>
      <c r="AV53" s="296"/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296"/>
      <c r="BH53" s="296"/>
      <c r="BI53" s="395">
        <v>0</v>
      </c>
      <c r="BJ53" s="295"/>
      <c r="BK53" s="296"/>
      <c r="BL53" s="395">
        <v>0</v>
      </c>
      <c r="BM53" s="395">
        <v>0</v>
      </c>
    </row>
    <row r="54" spans="1:65" ht="12.75">
      <c r="A54" s="11"/>
      <c r="B54" s="1"/>
      <c r="C54" s="19"/>
      <c r="D54" s="295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>
        <v>0</v>
      </c>
      <c r="AL54" s="295"/>
      <c r="AM54" s="296"/>
      <c r="AN54" s="296"/>
      <c r="AO54" s="296"/>
      <c r="AP54" s="584"/>
      <c r="AQ54" s="584"/>
      <c r="AR54" s="295"/>
      <c r="AS54" s="296"/>
      <c r="AT54" s="296"/>
      <c r="AU54" s="296"/>
      <c r="AV54" s="296"/>
      <c r="AW54" s="296"/>
      <c r="AX54" s="296"/>
      <c r="AY54" s="296"/>
      <c r="AZ54" s="296"/>
      <c r="BA54" s="296"/>
      <c r="BB54" s="296"/>
      <c r="BC54" s="296"/>
      <c r="BD54" s="296"/>
      <c r="BE54" s="296"/>
      <c r="BF54" s="296"/>
      <c r="BG54" s="296"/>
      <c r="BH54" s="296"/>
      <c r="BI54" s="395">
        <v>0</v>
      </c>
      <c r="BJ54" s="295"/>
      <c r="BK54" s="296"/>
      <c r="BL54" s="395">
        <v>0</v>
      </c>
      <c r="BM54" s="395">
        <v>0</v>
      </c>
    </row>
    <row r="55" spans="1:65" s="641" customFormat="1" ht="12.75">
      <c r="A55" s="16" t="s">
        <v>260</v>
      </c>
      <c r="B55" s="2" t="s">
        <v>149</v>
      </c>
      <c r="C55" s="508" t="s">
        <v>984</v>
      </c>
      <c r="D55" s="445">
        <v>0</v>
      </c>
      <c r="E55" s="302">
        <v>0</v>
      </c>
      <c r="F55" s="302">
        <v>0</v>
      </c>
      <c r="G55" s="302">
        <v>0</v>
      </c>
      <c r="H55" s="302">
        <v>0</v>
      </c>
      <c r="I55" s="302">
        <v>0</v>
      </c>
      <c r="J55" s="302">
        <v>0</v>
      </c>
      <c r="K55" s="302">
        <v>0</v>
      </c>
      <c r="L55" s="302">
        <v>0</v>
      </c>
      <c r="M55" s="302">
        <v>0</v>
      </c>
      <c r="N55" s="302">
        <v>0</v>
      </c>
      <c r="O55" s="302">
        <v>0</v>
      </c>
      <c r="P55" s="302">
        <v>0</v>
      </c>
      <c r="Q55" s="302">
        <v>0</v>
      </c>
      <c r="R55" s="302">
        <v>0</v>
      </c>
      <c r="S55" s="302">
        <v>0</v>
      </c>
      <c r="T55" s="302">
        <v>0</v>
      </c>
      <c r="U55" s="302">
        <v>0</v>
      </c>
      <c r="V55" s="302">
        <v>0</v>
      </c>
      <c r="W55" s="302">
        <v>0</v>
      </c>
      <c r="X55" s="302">
        <v>0</v>
      </c>
      <c r="Y55" s="302">
        <v>0</v>
      </c>
      <c r="Z55" s="302">
        <v>0</v>
      </c>
      <c r="AA55" s="302">
        <v>0</v>
      </c>
      <c r="AB55" s="302">
        <v>0</v>
      </c>
      <c r="AC55" s="302">
        <v>0</v>
      </c>
      <c r="AD55" s="302">
        <v>0</v>
      </c>
      <c r="AE55" s="302">
        <v>0</v>
      </c>
      <c r="AF55" s="302">
        <v>0</v>
      </c>
      <c r="AG55" s="302">
        <v>0</v>
      </c>
      <c r="AH55" s="302">
        <v>0</v>
      </c>
      <c r="AI55" s="302">
        <v>0</v>
      </c>
      <c r="AJ55" s="302">
        <v>0</v>
      </c>
      <c r="AK55" s="302">
        <v>0</v>
      </c>
      <c r="AL55" s="445">
        <v>0</v>
      </c>
      <c r="AM55" s="302">
        <v>0</v>
      </c>
      <c r="AN55" s="302">
        <v>0</v>
      </c>
      <c r="AO55" s="302">
        <v>0</v>
      </c>
      <c r="AP55" s="367">
        <v>0</v>
      </c>
      <c r="AQ55" s="367">
        <v>0</v>
      </c>
      <c r="AR55" s="445">
        <v>0</v>
      </c>
      <c r="AS55" s="302">
        <v>0</v>
      </c>
      <c r="AT55" s="302">
        <v>0</v>
      </c>
      <c r="AU55" s="302">
        <v>0</v>
      </c>
      <c r="AV55" s="302">
        <v>0</v>
      </c>
      <c r="AW55" s="302">
        <v>0</v>
      </c>
      <c r="AX55" s="302">
        <v>0</v>
      </c>
      <c r="AY55" s="302">
        <v>0</v>
      </c>
      <c r="AZ55" s="302">
        <v>0</v>
      </c>
      <c r="BA55" s="302">
        <v>0</v>
      </c>
      <c r="BB55" s="302">
        <v>0</v>
      </c>
      <c r="BC55" s="302">
        <v>0</v>
      </c>
      <c r="BD55" s="302">
        <v>0</v>
      </c>
      <c r="BE55" s="302">
        <v>0</v>
      </c>
      <c r="BF55" s="302">
        <v>0</v>
      </c>
      <c r="BG55" s="302">
        <v>0</v>
      </c>
      <c r="BH55" s="302">
        <v>0</v>
      </c>
      <c r="BI55" s="303">
        <v>0</v>
      </c>
      <c r="BJ55" s="445">
        <v>0</v>
      </c>
      <c r="BK55" s="302">
        <v>0</v>
      </c>
      <c r="BL55" s="303">
        <v>0</v>
      </c>
      <c r="BM55" s="303">
        <v>0</v>
      </c>
    </row>
    <row r="56" spans="1:65" s="642" customFormat="1" ht="12.75">
      <c r="A56" s="11"/>
      <c r="B56" s="1"/>
      <c r="C56" s="19"/>
      <c r="D56" s="295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>
        <v>0</v>
      </c>
      <c r="AL56" s="295"/>
      <c r="AM56" s="296"/>
      <c r="AN56" s="296"/>
      <c r="AO56" s="296"/>
      <c r="AP56" s="584"/>
      <c r="AQ56" s="584"/>
      <c r="AR56" s="295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296"/>
      <c r="BG56" s="296"/>
      <c r="BH56" s="296"/>
      <c r="BI56" s="395">
        <v>0</v>
      </c>
      <c r="BJ56" s="295"/>
      <c r="BK56" s="296"/>
      <c r="BL56" s="395">
        <v>0</v>
      </c>
      <c r="BM56" s="395">
        <v>0</v>
      </c>
    </row>
    <row r="57" spans="1:65" s="642" customFormat="1" ht="12.75">
      <c r="A57" s="11"/>
      <c r="B57" s="1"/>
      <c r="C57" s="19"/>
      <c r="D57" s="295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>
        <v>0</v>
      </c>
      <c r="AL57" s="295"/>
      <c r="AM57" s="296"/>
      <c r="AN57" s="296"/>
      <c r="AO57" s="296"/>
      <c r="AP57" s="584"/>
      <c r="AQ57" s="584"/>
      <c r="AR57" s="295"/>
      <c r="AS57" s="296"/>
      <c r="AT57" s="296"/>
      <c r="AU57" s="296"/>
      <c r="AV57" s="296"/>
      <c r="AW57" s="296"/>
      <c r="AX57" s="296"/>
      <c r="AY57" s="296"/>
      <c r="AZ57" s="296"/>
      <c r="BA57" s="296"/>
      <c r="BB57" s="296"/>
      <c r="BC57" s="296"/>
      <c r="BD57" s="296"/>
      <c r="BE57" s="296"/>
      <c r="BF57" s="296"/>
      <c r="BG57" s="296"/>
      <c r="BH57" s="296"/>
      <c r="BI57" s="395">
        <v>0</v>
      </c>
      <c r="BJ57" s="295"/>
      <c r="BK57" s="296"/>
      <c r="BL57" s="395">
        <v>0</v>
      </c>
      <c r="BM57" s="395">
        <v>0</v>
      </c>
    </row>
    <row r="58" spans="1:65" s="641" customFormat="1" ht="12.75">
      <c r="A58" s="16" t="s">
        <v>261</v>
      </c>
      <c r="B58" s="2" t="s">
        <v>985</v>
      </c>
      <c r="C58" s="508" t="s">
        <v>521</v>
      </c>
      <c r="D58" s="445">
        <v>0</v>
      </c>
      <c r="E58" s="302">
        <v>0</v>
      </c>
      <c r="F58" s="302">
        <v>0</v>
      </c>
      <c r="G58" s="302">
        <v>0</v>
      </c>
      <c r="H58" s="302">
        <v>0</v>
      </c>
      <c r="I58" s="302">
        <v>0</v>
      </c>
      <c r="J58" s="302">
        <v>0</v>
      </c>
      <c r="K58" s="302">
        <v>0</v>
      </c>
      <c r="L58" s="302">
        <v>0</v>
      </c>
      <c r="M58" s="302">
        <v>0</v>
      </c>
      <c r="N58" s="302">
        <v>0</v>
      </c>
      <c r="O58" s="302">
        <v>0</v>
      </c>
      <c r="P58" s="302">
        <v>0</v>
      </c>
      <c r="Q58" s="302">
        <v>0</v>
      </c>
      <c r="R58" s="302">
        <v>0</v>
      </c>
      <c r="S58" s="302">
        <v>0</v>
      </c>
      <c r="T58" s="302">
        <v>0</v>
      </c>
      <c r="U58" s="302">
        <v>748</v>
      </c>
      <c r="V58" s="302">
        <v>0</v>
      </c>
      <c r="W58" s="302">
        <v>0</v>
      </c>
      <c r="X58" s="302">
        <v>0</v>
      </c>
      <c r="Y58" s="302">
        <v>0</v>
      </c>
      <c r="Z58" s="302">
        <v>7786</v>
      </c>
      <c r="AA58" s="302">
        <v>0</v>
      </c>
      <c r="AB58" s="302">
        <v>269472</v>
      </c>
      <c r="AC58" s="302">
        <v>0</v>
      </c>
      <c r="AD58" s="302">
        <v>0</v>
      </c>
      <c r="AE58" s="302">
        <v>0</v>
      </c>
      <c r="AF58" s="302">
        <v>0</v>
      </c>
      <c r="AG58" s="302">
        <v>0</v>
      </c>
      <c r="AH58" s="302">
        <v>0</v>
      </c>
      <c r="AI58" s="302">
        <v>0</v>
      </c>
      <c r="AJ58" s="302">
        <v>0</v>
      </c>
      <c r="AK58" s="302">
        <v>278006</v>
      </c>
      <c r="AL58" s="445">
        <v>0</v>
      </c>
      <c r="AM58" s="302">
        <v>0</v>
      </c>
      <c r="AN58" s="302">
        <v>0</v>
      </c>
      <c r="AO58" s="302">
        <v>0</v>
      </c>
      <c r="AP58" s="367">
        <v>0</v>
      </c>
      <c r="AQ58" s="367">
        <v>0</v>
      </c>
      <c r="AR58" s="445">
        <v>15000</v>
      </c>
      <c r="AS58" s="302">
        <v>0</v>
      </c>
      <c r="AT58" s="302">
        <v>0</v>
      </c>
      <c r="AU58" s="302">
        <v>0</v>
      </c>
      <c r="AV58" s="302">
        <v>0</v>
      </c>
      <c r="AW58" s="302">
        <v>88500</v>
      </c>
      <c r="AX58" s="302">
        <v>1000</v>
      </c>
      <c r="AY58" s="302">
        <v>0</v>
      </c>
      <c r="AZ58" s="302">
        <v>0</v>
      </c>
      <c r="BA58" s="302">
        <v>2150</v>
      </c>
      <c r="BB58" s="302">
        <v>29865</v>
      </c>
      <c r="BC58" s="302">
        <v>0</v>
      </c>
      <c r="BD58" s="302">
        <v>565</v>
      </c>
      <c r="BE58" s="302">
        <v>0</v>
      </c>
      <c r="BF58" s="302">
        <v>0</v>
      </c>
      <c r="BG58" s="302">
        <v>0</v>
      </c>
      <c r="BH58" s="302">
        <v>0</v>
      </c>
      <c r="BI58" s="303">
        <v>137080</v>
      </c>
      <c r="BJ58" s="445">
        <v>0</v>
      </c>
      <c r="BK58" s="302">
        <v>0</v>
      </c>
      <c r="BL58" s="303">
        <v>0</v>
      </c>
      <c r="BM58" s="303">
        <v>415086</v>
      </c>
    </row>
    <row r="59" spans="1:65" s="635" customFormat="1" ht="12.75">
      <c r="A59" s="12"/>
      <c r="B59" s="3"/>
      <c r="C59" s="634" t="s">
        <v>1153</v>
      </c>
      <c r="D59" s="297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>
        <v>710</v>
      </c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6">
        <v>710</v>
      </c>
      <c r="AL59" s="297"/>
      <c r="AM59" s="298"/>
      <c r="AN59" s="298"/>
      <c r="AO59" s="298"/>
      <c r="AP59" s="626"/>
      <c r="AQ59" s="626"/>
      <c r="AR59" s="297"/>
      <c r="AS59" s="298"/>
      <c r="AT59" s="298"/>
      <c r="AU59" s="298"/>
      <c r="AV59" s="298"/>
      <c r="AW59" s="298"/>
      <c r="AX59" s="298"/>
      <c r="AY59" s="298"/>
      <c r="AZ59" s="298"/>
      <c r="BA59" s="298"/>
      <c r="BB59" s="298"/>
      <c r="BC59" s="298"/>
      <c r="BD59" s="298"/>
      <c r="BE59" s="298"/>
      <c r="BF59" s="298"/>
      <c r="BG59" s="298"/>
      <c r="BH59" s="298"/>
      <c r="BI59" s="395">
        <v>0</v>
      </c>
      <c r="BJ59" s="297"/>
      <c r="BK59" s="298"/>
      <c r="BL59" s="395">
        <v>0</v>
      </c>
      <c r="BM59" s="395">
        <v>710</v>
      </c>
    </row>
    <row r="60" spans="1:65" s="635" customFormat="1" ht="25.5" customHeight="1">
      <c r="A60" s="12"/>
      <c r="B60" s="3"/>
      <c r="C60" s="634" t="s">
        <v>966</v>
      </c>
      <c r="D60" s="297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>
        <v>269472</v>
      </c>
      <c r="AC60" s="298"/>
      <c r="AD60" s="298"/>
      <c r="AE60" s="298"/>
      <c r="AF60" s="298"/>
      <c r="AG60" s="298"/>
      <c r="AH60" s="298"/>
      <c r="AI60" s="298"/>
      <c r="AJ60" s="298"/>
      <c r="AK60" s="296">
        <v>269472</v>
      </c>
      <c r="AL60" s="297"/>
      <c r="AM60" s="298"/>
      <c r="AN60" s="298"/>
      <c r="AO60" s="298"/>
      <c r="AP60" s="626"/>
      <c r="AQ60" s="626"/>
      <c r="AR60" s="297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298"/>
      <c r="BF60" s="298"/>
      <c r="BG60" s="298"/>
      <c r="BH60" s="298"/>
      <c r="BI60" s="395">
        <v>0</v>
      </c>
      <c r="BJ60" s="297"/>
      <c r="BK60" s="298"/>
      <c r="BL60" s="395">
        <v>0</v>
      </c>
      <c r="BM60" s="395">
        <v>269472</v>
      </c>
    </row>
    <row r="61" spans="1:65" s="635" customFormat="1" ht="12.75">
      <c r="A61" s="12"/>
      <c r="B61" s="3"/>
      <c r="C61" s="634" t="s">
        <v>901</v>
      </c>
      <c r="D61" s="297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6">
        <v>0</v>
      </c>
      <c r="AL61" s="297"/>
      <c r="AM61" s="298"/>
      <c r="AN61" s="298"/>
      <c r="AO61" s="298"/>
      <c r="AP61" s="626"/>
      <c r="AQ61" s="626"/>
      <c r="AR61" s="297"/>
      <c r="AS61" s="298"/>
      <c r="AT61" s="298"/>
      <c r="AU61" s="298"/>
      <c r="AV61" s="298"/>
      <c r="AW61" s="298">
        <v>20000</v>
      </c>
      <c r="AX61" s="298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395">
        <v>20000</v>
      </c>
      <c r="BJ61" s="297"/>
      <c r="BK61" s="298"/>
      <c r="BL61" s="395">
        <v>0</v>
      </c>
      <c r="BM61" s="395">
        <v>20000</v>
      </c>
    </row>
    <row r="62" spans="1:65" s="635" customFormat="1" ht="12.75">
      <c r="A62" s="12"/>
      <c r="B62" s="3"/>
      <c r="C62" s="634" t="s">
        <v>1038</v>
      </c>
      <c r="D62" s="297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6">
        <v>0</v>
      </c>
      <c r="AL62" s="297"/>
      <c r="AM62" s="298"/>
      <c r="AN62" s="298"/>
      <c r="AO62" s="298"/>
      <c r="AP62" s="626"/>
      <c r="AQ62" s="626"/>
      <c r="AR62" s="297"/>
      <c r="AS62" s="298"/>
      <c r="AT62" s="298"/>
      <c r="AU62" s="298"/>
      <c r="AV62" s="298"/>
      <c r="AW62" s="298">
        <v>1000</v>
      </c>
      <c r="AX62" s="298"/>
      <c r="AY62" s="298"/>
      <c r="AZ62" s="298"/>
      <c r="BA62" s="298"/>
      <c r="BB62" s="298"/>
      <c r="BC62" s="298"/>
      <c r="BD62" s="298"/>
      <c r="BE62" s="298"/>
      <c r="BF62" s="298"/>
      <c r="BG62" s="298"/>
      <c r="BH62" s="298"/>
      <c r="BI62" s="395">
        <v>1000</v>
      </c>
      <c r="BJ62" s="297"/>
      <c r="BK62" s="298"/>
      <c r="BL62" s="395">
        <v>0</v>
      </c>
      <c r="BM62" s="395">
        <v>1000</v>
      </c>
    </row>
    <row r="63" spans="1:65" s="635" customFormat="1" ht="12.75">
      <c r="A63" s="12"/>
      <c r="B63" s="3"/>
      <c r="C63" s="634" t="s">
        <v>1039</v>
      </c>
      <c r="D63" s="297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6">
        <v>0</v>
      </c>
      <c r="AL63" s="297"/>
      <c r="AM63" s="298"/>
      <c r="AN63" s="298"/>
      <c r="AO63" s="298"/>
      <c r="AP63" s="626"/>
      <c r="AQ63" s="626"/>
      <c r="AR63" s="297"/>
      <c r="AS63" s="298"/>
      <c r="AT63" s="298"/>
      <c r="AU63" s="298"/>
      <c r="AV63" s="298"/>
      <c r="AW63" s="298">
        <v>1500</v>
      </c>
      <c r="AX63" s="298"/>
      <c r="AY63" s="298"/>
      <c r="AZ63" s="298"/>
      <c r="BA63" s="298"/>
      <c r="BB63" s="298"/>
      <c r="BC63" s="298"/>
      <c r="BD63" s="298"/>
      <c r="BE63" s="298"/>
      <c r="BF63" s="298"/>
      <c r="BG63" s="298"/>
      <c r="BH63" s="298"/>
      <c r="BI63" s="395">
        <v>1500</v>
      </c>
      <c r="BJ63" s="297"/>
      <c r="BK63" s="298"/>
      <c r="BL63" s="395">
        <v>0</v>
      </c>
      <c r="BM63" s="395">
        <v>1500</v>
      </c>
    </row>
    <row r="64" spans="1:65" s="635" customFormat="1" ht="12.75">
      <c r="A64" s="12"/>
      <c r="B64" s="3"/>
      <c r="C64" s="634" t="s">
        <v>1109</v>
      </c>
      <c r="D64" s="297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6">
        <v>0</v>
      </c>
      <c r="AL64" s="297"/>
      <c r="AM64" s="298"/>
      <c r="AN64" s="298"/>
      <c r="AO64" s="298"/>
      <c r="AP64" s="626"/>
      <c r="AQ64" s="626"/>
      <c r="AR64" s="297"/>
      <c r="AS64" s="298"/>
      <c r="AT64" s="298"/>
      <c r="AU64" s="298"/>
      <c r="AV64" s="298"/>
      <c r="AW64" s="298"/>
      <c r="AX64" s="298">
        <v>1000</v>
      </c>
      <c r="AY64" s="298"/>
      <c r="AZ64" s="298"/>
      <c r="BA64" s="298"/>
      <c r="BB64" s="298"/>
      <c r="BC64" s="298"/>
      <c r="BD64" s="298"/>
      <c r="BE64" s="298"/>
      <c r="BF64" s="298"/>
      <c r="BG64" s="298"/>
      <c r="BH64" s="298"/>
      <c r="BI64" s="395">
        <v>1000</v>
      </c>
      <c r="BJ64" s="297"/>
      <c r="BK64" s="298"/>
      <c r="BL64" s="395">
        <v>0</v>
      </c>
      <c r="BM64" s="395">
        <v>1000</v>
      </c>
    </row>
    <row r="65" spans="1:65" s="509" customFormat="1" ht="12.75">
      <c r="A65" s="17"/>
      <c r="B65" s="50"/>
      <c r="C65" s="634" t="s">
        <v>902</v>
      </c>
      <c r="D65" s="448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296">
        <v>0</v>
      </c>
      <c r="AL65" s="448"/>
      <c r="AM65" s="304"/>
      <c r="AN65" s="304"/>
      <c r="AO65" s="304"/>
      <c r="AP65" s="368"/>
      <c r="AQ65" s="368"/>
      <c r="AR65" s="297">
        <v>15000</v>
      </c>
      <c r="AS65" s="298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95">
        <v>15000</v>
      </c>
      <c r="BJ65" s="297"/>
      <c r="BK65" s="298"/>
      <c r="BL65" s="395">
        <v>0</v>
      </c>
      <c r="BM65" s="395">
        <v>15000</v>
      </c>
    </row>
    <row r="66" spans="1:65" ht="12.75">
      <c r="A66" s="12"/>
      <c r="B66" s="3"/>
      <c r="C66" s="634" t="s">
        <v>903</v>
      </c>
      <c r="D66" s="297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6">
        <v>0</v>
      </c>
      <c r="AL66" s="297"/>
      <c r="AM66" s="298"/>
      <c r="AN66" s="298"/>
      <c r="AO66" s="298"/>
      <c r="AP66" s="626"/>
      <c r="AQ66" s="626"/>
      <c r="AR66" s="297"/>
      <c r="AS66" s="298"/>
      <c r="AT66" s="298"/>
      <c r="AU66" s="298"/>
      <c r="AV66" s="298"/>
      <c r="AW66" s="298">
        <v>63000</v>
      </c>
      <c r="AX66" s="298"/>
      <c r="AY66" s="298"/>
      <c r="AZ66" s="298"/>
      <c r="BA66" s="298"/>
      <c r="BB66" s="298"/>
      <c r="BC66" s="298"/>
      <c r="BD66" s="298"/>
      <c r="BE66" s="298"/>
      <c r="BF66" s="298"/>
      <c r="BG66" s="298"/>
      <c r="BH66" s="298"/>
      <c r="BI66" s="395">
        <v>63000</v>
      </c>
      <c r="BJ66" s="297"/>
      <c r="BK66" s="298"/>
      <c r="BL66" s="395">
        <v>0</v>
      </c>
      <c r="BM66" s="395">
        <v>63000</v>
      </c>
    </row>
    <row r="67" spans="1:65" ht="12.75">
      <c r="A67" s="12"/>
      <c r="B67" s="3"/>
      <c r="C67" s="634" t="s">
        <v>895</v>
      </c>
      <c r="D67" s="297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6">
        <v>0</v>
      </c>
      <c r="AL67" s="297"/>
      <c r="AM67" s="298"/>
      <c r="AN67" s="298"/>
      <c r="AO67" s="298"/>
      <c r="AP67" s="626"/>
      <c r="AQ67" s="626"/>
      <c r="AR67" s="297"/>
      <c r="AS67" s="298"/>
      <c r="AT67" s="298"/>
      <c r="AU67" s="298"/>
      <c r="AV67" s="298"/>
      <c r="AW67" s="298"/>
      <c r="AX67" s="298"/>
      <c r="AY67" s="298"/>
      <c r="AZ67" s="298"/>
      <c r="BA67" s="298"/>
      <c r="BB67" s="251">
        <v>3814</v>
      </c>
      <c r="BC67" s="251"/>
      <c r="BD67" s="298"/>
      <c r="BE67" s="298"/>
      <c r="BF67" s="298"/>
      <c r="BG67" s="298"/>
      <c r="BH67" s="298"/>
      <c r="BI67" s="395">
        <v>3814</v>
      </c>
      <c r="BJ67" s="297"/>
      <c r="BK67" s="298"/>
      <c r="BL67" s="395">
        <v>0</v>
      </c>
      <c r="BM67" s="395">
        <v>3814</v>
      </c>
    </row>
    <row r="68" spans="1:65" ht="12.75">
      <c r="A68" s="12"/>
      <c r="B68" s="3"/>
      <c r="C68" s="741" t="s">
        <v>1141</v>
      </c>
      <c r="D68" s="297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6">
        <v>0</v>
      </c>
      <c r="AL68" s="297"/>
      <c r="AM68" s="298"/>
      <c r="AN68" s="298"/>
      <c r="AO68" s="298"/>
      <c r="AP68" s="626"/>
      <c r="AQ68" s="626"/>
      <c r="AR68" s="297"/>
      <c r="AS68" s="298"/>
      <c r="AT68" s="298"/>
      <c r="AU68" s="298"/>
      <c r="AV68" s="298"/>
      <c r="AW68" s="298"/>
      <c r="AX68" s="298"/>
      <c r="AY68" s="298"/>
      <c r="AZ68" s="298"/>
      <c r="BA68" s="298"/>
      <c r="BB68" s="251">
        <v>3000</v>
      </c>
      <c r="BC68" s="251"/>
      <c r="BD68" s="298"/>
      <c r="BE68" s="298"/>
      <c r="BF68" s="298"/>
      <c r="BG68" s="298"/>
      <c r="BH68" s="298"/>
      <c r="BI68" s="395">
        <v>3000</v>
      </c>
      <c r="BJ68" s="297"/>
      <c r="BK68" s="298"/>
      <c r="BL68" s="395">
        <v>0</v>
      </c>
      <c r="BM68" s="395">
        <v>3000</v>
      </c>
    </row>
    <row r="69" spans="1:65" ht="25.5">
      <c r="A69" s="12"/>
      <c r="B69" s="3"/>
      <c r="C69" s="741" t="s">
        <v>1200</v>
      </c>
      <c r="D69" s="297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6">
        <v>0</v>
      </c>
      <c r="AL69" s="297"/>
      <c r="AM69" s="298"/>
      <c r="AN69" s="298"/>
      <c r="AO69" s="298"/>
      <c r="AP69" s="626"/>
      <c r="AQ69" s="626"/>
      <c r="AR69" s="297"/>
      <c r="AS69" s="298"/>
      <c r="AT69" s="298"/>
      <c r="AU69" s="298"/>
      <c r="AV69" s="298"/>
      <c r="AW69" s="298"/>
      <c r="AX69" s="298"/>
      <c r="AY69" s="298"/>
      <c r="AZ69" s="298"/>
      <c r="BA69" s="298"/>
      <c r="BB69" s="251">
        <v>400</v>
      </c>
      <c r="BC69" s="251"/>
      <c r="BD69" s="298"/>
      <c r="BE69" s="298"/>
      <c r="BF69" s="298"/>
      <c r="BG69" s="298"/>
      <c r="BH69" s="298"/>
      <c r="BI69" s="395">
        <v>400</v>
      </c>
      <c r="BJ69" s="297"/>
      <c r="BK69" s="298"/>
      <c r="BL69" s="395">
        <v>0</v>
      </c>
      <c r="BM69" s="395">
        <v>400</v>
      </c>
    </row>
    <row r="70" spans="1:65" ht="12.75">
      <c r="A70" s="12"/>
      <c r="B70" s="3"/>
      <c r="C70" s="741" t="s">
        <v>1201</v>
      </c>
      <c r="D70" s="297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6">
        <v>0</v>
      </c>
      <c r="AL70" s="297"/>
      <c r="AM70" s="298"/>
      <c r="AN70" s="298"/>
      <c r="AO70" s="298"/>
      <c r="AP70" s="626"/>
      <c r="AQ70" s="626"/>
      <c r="AR70" s="297"/>
      <c r="AS70" s="298"/>
      <c r="AT70" s="298"/>
      <c r="AU70" s="298"/>
      <c r="AV70" s="298"/>
      <c r="AW70" s="298"/>
      <c r="AX70" s="298"/>
      <c r="AY70" s="298"/>
      <c r="AZ70" s="298"/>
      <c r="BA70" s="298"/>
      <c r="BB70" s="251">
        <v>350</v>
      </c>
      <c r="BC70" s="251"/>
      <c r="BD70" s="298"/>
      <c r="BE70" s="298"/>
      <c r="BF70" s="298"/>
      <c r="BG70" s="298"/>
      <c r="BH70" s="298"/>
      <c r="BI70" s="395">
        <v>350</v>
      </c>
      <c r="BJ70" s="297"/>
      <c r="BK70" s="298"/>
      <c r="BL70" s="395">
        <v>0</v>
      </c>
      <c r="BM70" s="395">
        <v>350</v>
      </c>
    </row>
    <row r="71" spans="1:65" ht="25.5">
      <c r="A71" s="12"/>
      <c r="B71" s="3"/>
      <c r="C71" s="741" t="s">
        <v>1202</v>
      </c>
      <c r="D71" s="297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6">
        <v>0</v>
      </c>
      <c r="AL71" s="297"/>
      <c r="AM71" s="298"/>
      <c r="AN71" s="298"/>
      <c r="AO71" s="298"/>
      <c r="AP71" s="626"/>
      <c r="AQ71" s="626"/>
      <c r="AR71" s="297"/>
      <c r="AS71" s="298"/>
      <c r="AT71" s="298"/>
      <c r="AU71" s="298"/>
      <c r="AV71" s="298"/>
      <c r="AW71" s="298"/>
      <c r="AX71" s="298"/>
      <c r="AY71" s="298"/>
      <c r="AZ71" s="298"/>
      <c r="BA71" s="298"/>
      <c r="BB71" s="251">
        <v>200</v>
      </c>
      <c r="BC71" s="251"/>
      <c r="BD71" s="298"/>
      <c r="BE71" s="298"/>
      <c r="BF71" s="298"/>
      <c r="BG71" s="298"/>
      <c r="BH71" s="298"/>
      <c r="BI71" s="395">
        <v>200</v>
      </c>
      <c r="BJ71" s="297"/>
      <c r="BK71" s="298"/>
      <c r="BL71" s="395">
        <v>0</v>
      </c>
      <c r="BM71" s="395">
        <v>200</v>
      </c>
    </row>
    <row r="72" spans="1:65" ht="25.5">
      <c r="A72" s="12"/>
      <c r="B72" s="3"/>
      <c r="C72" s="741" t="s">
        <v>1203</v>
      </c>
      <c r="D72" s="297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6">
        <v>0</v>
      </c>
      <c r="AL72" s="297"/>
      <c r="AM72" s="298"/>
      <c r="AN72" s="298"/>
      <c r="AO72" s="298"/>
      <c r="AP72" s="626"/>
      <c r="AQ72" s="626"/>
      <c r="AR72" s="297"/>
      <c r="AS72" s="298"/>
      <c r="AT72" s="298"/>
      <c r="AU72" s="298"/>
      <c r="AV72" s="298"/>
      <c r="AW72" s="298"/>
      <c r="AX72" s="298"/>
      <c r="AY72" s="298"/>
      <c r="AZ72" s="298"/>
      <c r="BA72" s="298"/>
      <c r="BB72" s="251">
        <v>200</v>
      </c>
      <c r="BC72" s="251"/>
      <c r="BD72" s="298"/>
      <c r="BE72" s="298"/>
      <c r="BF72" s="298"/>
      <c r="BG72" s="298"/>
      <c r="BH72" s="298"/>
      <c r="BI72" s="395">
        <v>200</v>
      </c>
      <c r="BJ72" s="297"/>
      <c r="BK72" s="298"/>
      <c r="BL72" s="395">
        <v>0</v>
      </c>
      <c r="BM72" s="395">
        <v>200</v>
      </c>
    </row>
    <row r="73" spans="1:65" ht="25.5">
      <c r="A73" s="12"/>
      <c r="B73" s="3"/>
      <c r="C73" s="741" t="s">
        <v>1207</v>
      </c>
      <c r="D73" s="297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6">
        <v>0</v>
      </c>
      <c r="AL73" s="297"/>
      <c r="AM73" s="298"/>
      <c r="AN73" s="298"/>
      <c r="AO73" s="298"/>
      <c r="AP73" s="626"/>
      <c r="AQ73" s="626"/>
      <c r="AR73" s="297"/>
      <c r="AS73" s="298"/>
      <c r="AT73" s="298"/>
      <c r="AU73" s="298"/>
      <c r="AV73" s="298"/>
      <c r="AW73" s="298"/>
      <c r="AX73" s="298"/>
      <c r="AY73" s="298"/>
      <c r="AZ73" s="298"/>
      <c r="BA73" s="298"/>
      <c r="BB73" s="251">
        <v>500</v>
      </c>
      <c r="BC73" s="251"/>
      <c r="BD73" s="298"/>
      <c r="BE73" s="298"/>
      <c r="BF73" s="298"/>
      <c r="BG73" s="298"/>
      <c r="BH73" s="298"/>
      <c r="BI73" s="395">
        <v>500</v>
      </c>
      <c r="BJ73" s="297"/>
      <c r="BK73" s="298"/>
      <c r="BL73" s="395">
        <v>0</v>
      </c>
      <c r="BM73" s="395">
        <v>500</v>
      </c>
    </row>
    <row r="74" spans="1:65" ht="25.5">
      <c r="A74" s="12"/>
      <c r="B74" s="3"/>
      <c r="C74" s="741" t="s">
        <v>1208</v>
      </c>
      <c r="D74" s="297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6">
        <v>0</v>
      </c>
      <c r="AL74" s="297"/>
      <c r="AM74" s="298"/>
      <c r="AN74" s="298"/>
      <c r="AO74" s="298"/>
      <c r="AP74" s="626"/>
      <c r="AQ74" s="626"/>
      <c r="AR74" s="297"/>
      <c r="AS74" s="298"/>
      <c r="AT74" s="298"/>
      <c r="AU74" s="298"/>
      <c r="AV74" s="298"/>
      <c r="AW74" s="298"/>
      <c r="AX74" s="298"/>
      <c r="AY74" s="298"/>
      <c r="AZ74" s="298"/>
      <c r="BA74" s="298"/>
      <c r="BB74" s="251">
        <v>50</v>
      </c>
      <c r="BC74" s="251"/>
      <c r="BD74" s="298"/>
      <c r="BE74" s="298"/>
      <c r="BF74" s="298"/>
      <c r="BG74" s="298"/>
      <c r="BH74" s="298"/>
      <c r="BI74" s="395">
        <v>50</v>
      </c>
      <c r="BJ74" s="297"/>
      <c r="BK74" s="298"/>
      <c r="BL74" s="395">
        <v>0</v>
      </c>
      <c r="BM74" s="395">
        <v>50</v>
      </c>
    </row>
    <row r="75" spans="1:65" ht="12.75">
      <c r="A75" s="12"/>
      <c r="B75" s="3"/>
      <c r="C75" s="741" t="s">
        <v>1209</v>
      </c>
      <c r="D75" s="297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6">
        <v>0</v>
      </c>
      <c r="AL75" s="297"/>
      <c r="AM75" s="298"/>
      <c r="AN75" s="298"/>
      <c r="AO75" s="298"/>
      <c r="AP75" s="626"/>
      <c r="AQ75" s="626"/>
      <c r="AR75" s="297"/>
      <c r="AS75" s="298"/>
      <c r="AT75" s="298"/>
      <c r="AU75" s="298"/>
      <c r="AV75" s="298"/>
      <c r="AW75" s="298"/>
      <c r="AX75" s="298"/>
      <c r="AY75" s="298"/>
      <c r="AZ75" s="298"/>
      <c r="BA75" s="298"/>
      <c r="BB75" s="251">
        <v>100</v>
      </c>
      <c r="BC75" s="251"/>
      <c r="BD75" s="298"/>
      <c r="BE75" s="298"/>
      <c r="BF75" s="298"/>
      <c r="BG75" s="298"/>
      <c r="BH75" s="298"/>
      <c r="BI75" s="395">
        <v>100</v>
      </c>
      <c r="BJ75" s="297"/>
      <c r="BK75" s="298"/>
      <c r="BL75" s="395">
        <v>0</v>
      </c>
      <c r="BM75" s="395">
        <v>100</v>
      </c>
    </row>
    <row r="76" spans="1:65" ht="25.5">
      <c r="A76" s="12"/>
      <c r="B76" s="3"/>
      <c r="C76" s="741" t="s">
        <v>1210</v>
      </c>
      <c r="D76" s="297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6">
        <v>0</v>
      </c>
      <c r="AL76" s="297"/>
      <c r="AM76" s="298"/>
      <c r="AN76" s="298"/>
      <c r="AO76" s="298"/>
      <c r="AP76" s="626"/>
      <c r="AQ76" s="626"/>
      <c r="AR76" s="297"/>
      <c r="AS76" s="298"/>
      <c r="AT76" s="298"/>
      <c r="AU76" s="298"/>
      <c r="AV76" s="298"/>
      <c r="AW76" s="298"/>
      <c r="AX76" s="298"/>
      <c r="AY76" s="298"/>
      <c r="AZ76" s="298"/>
      <c r="BA76" s="298"/>
      <c r="BB76" s="251">
        <v>80</v>
      </c>
      <c r="BC76" s="251"/>
      <c r="BD76" s="298"/>
      <c r="BE76" s="298"/>
      <c r="BF76" s="298"/>
      <c r="BG76" s="298"/>
      <c r="BH76" s="298"/>
      <c r="BI76" s="395">
        <v>80</v>
      </c>
      <c r="BJ76" s="297"/>
      <c r="BK76" s="298"/>
      <c r="BL76" s="395">
        <v>0</v>
      </c>
      <c r="BM76" s="395">
        <v>80</v>
      </c>
    </row>
    <row r="77" spans="1:65" ht="12.75">
      <c r="A77" s="12"/>
      <c r="B77" s="3"/>
      <c r="C77" s="741" t="s">
        <v>1211</v>
      </c>
      <c r="D77" s="297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6">
        <v>0</v>
      </c>
      <c r="AL77" s="297"/>
      <c r="AM77" s="298"/>
      <c r="AN77" s="298"/>
      <c r="AO77" s="298"/>
      <c r="AP77" s="626"/>
      <c r="AQ77" s="626"/>
      <c r="AR77" s="297"/>
      <c r="AS77" s="298"/>
      <c r="AT77" s="298"/>
      <c r="AU77" s="298"/>
      <c r="AV77" s="298"/>
      <c r="AW77" s="298"/>
      <c r="AX77" s="298"/>
      <c r="AY77" s="298"/>
      <c r="AZ77" s="298"/>
      <c r="BA77" s="298"/>
      <c r="BB77" s="251">
        <v>200</v>
      </c>
      <c r="BC77" s="251"/>
      <c r="BD77" s="298"/>
      <c r="BE77" s="298"/>
      <c r="BF77" s="298"/>
      <c r="BG77" s="298"/>
      <c r="BH77" s="298"/>
      <c r="BI77" s="395">
        <v>200</v>
      </c>
      <c r="BJ77" s="297"/>
      <c r="BK77" s="298"/>
      <c r="BL77" s="395">
        <v>0</v>
      </c>
      <c r="BM77" s="395">
        <v>200</v>
      </c>
    </row>
    <row r="78" spans="1:65" ht="25.5">
      <c r="A78" s="12"/>
      <c r="B78" s="3"/>
      <c r="C78" s="741" t="s">
        <v>1212</v>
      </c>
      <c r="D78" s="297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6">
        <v>0</v>
      </c>
      <c r="AL78" s="297"/>
      <c r="AM78" s="298"/>
      <c r="AN78" s="298"/>
      <c r="AO78" s="298"/>
      <c r="AP78" s="626"/>
      <c r="AQ78" s="626"/>
      <c r="AR78" s="297"/>
      <c r="AS78" s="298"/>
      <c r="AT78" s="298"/>
      <c r="AU78" s="298"/>
      <c r="AV78" s="298"/>
      <c r="AW78" s="298"/>
      <c r="AX78" s="298"/>
      <c r="AY78" s="298"/>
      <c r="AZ78" s="298"/>
      <c r="BA78" s="298"/>
      <c r="BB78" s="251">
        <v>160</v>
      </c>
      <c r="BC78" s="251"/>
      <c r="BD78" s="298"/>
      <c r="BE78" s="298"/>
      <c r="BF78" s="298"/>
      <c r="BG78" s="298"/>
      <c r="BH78" s="298"/>
      <c r="BI78" s="395">
        <v>160</v>
      </c>
      <c r="BJ78" s="297"/>
      <c r="BK78" s="298"/>
      <c r="BL78" s="395">
        <v>0</v>
      </c>
      <c r="BM78" s="395">
        <v>160</v>
      </c>
    </row>
    <row r="79" spans="1:65" ht="25.5">
      <c r="A79" s="12"/>
      <c r="B79" s="3"/>
      <c r="C79" s="741" t="s">
        <v>1213</v>
      </c>
      <c r="D79" s="297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6">
        <v>0</v>
      </c>
      <c r="AL79" s="297"/>
      <c r="AM79" s="298"/>
      <c r="AN79" s="298"/>
      <c r="AO79" s="298"/>
      <c r="AP79" s="626"/>
      <c r="AQ79" s="626"/>
      <c r="AR79" s="297"/>
      <c r="AS79" s="298"/>
      <c r="AT79" s="298"/>
      <c r="AU79" s="298"/>
      <c r="AV79" s="298"/>
      <c r="AW79" s="298"/>
      <c r="AX79" s="298"/>
      <c r="AY79" s="298"/>
      <c r="AZ79" s="298"/>
      <c r="BA79" s="298"/>
      <c r="BB79" s="251">
        <v>250</v>
      </c>
      <c r="BC79" s="251"/>
      <c r="BD79" s="298"/>
      <c r="BE79" s="298"/>
      <c r="BF79" s="298"/>
      <c r="BG79" s="298"/>
      <c r="BH79" s="298"/>
      <c r="BI79" s="395">
        <v>250</v>
      </c>
      <c r="BJ79" s="297"/>
      <c r="BK79" s="298"/>
      <c r="BL79" s="395">
        <v>0</v>
      </c>
      <c r="BM79" s="395">
        <v>250</v>
      </c>
    </row>
    <row r="80" spans="1:65" ht="25.5">
      <c r="A80" s="12"/>
      <c r="B80" s="3"/>
      <c r="C80" s="741" t="s">
        <v>1214</v>
      </c>
      <c r="D80" s="297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6">
        <v>0</v>
      </c>
      <c r="AL80" s="297"/>
      <c r="AM80" s="298"/>
      <c r="AN80" s="298"/>
      <c r="AO80" s="298"/>
      <c r="AP80" s="626"/>
      <c r="AQ80" s="626"/>
      <c r="AR80" s="297"/>
      <c r="AS80" s="298"/>
      <c r="AT80" s="298"/>
      <c r="AU80" s="298"/>
      <c r="AV80" s="298"/>
      <c r="AW80" s="298"/>
      <c r="AX80" s="298"/>
      <c r="AY80" s="298"/>
      <c r="AZ80" s="298"/>
      <c r="BA80" s="298"/>
      <c r="BB80" s="251">
        <v>200</v>
      </c>
      <c r="BC80" s="251"/>
      <c r="BD80" s="298"/>
      <c r="BE80" s="298"/>
      <c r="BF80" s="298"/>
      <c r="BG80" s="298"/>
      <c r="BH80" s="298"/>
      <c r="BI80" s="395">
        <v>200</v>
      </c>
      <c r="BJ80" s="297"/>
      <c r="BK80" s="298"/>
      <c r="BL80" s="395">
        <v>0</v>
      </c>
      <c r="BM80" s="395">
        <v>200</v>
      </c>
    </row>
    <row r="81" spans="1:65" ht="25.5">
      <c r="A81" s="12"/>
      <c r="B81" s="3"/>
      <c r="C81" s="741" t="s">
        <v>1215</v>
      </c>
      <c r="D81" s="297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6">
        <v>0</v>
      </c>
      <c r="AL81" s="297"/>
      <c r="AM81" s="298"/>
      <c r="AN81" s="298"/>
      <c r="AO81" s="298"/>
      <c r="AP81" s="626"/>
      <c r="AQ81" s="626"/>
      <c r="AR81" s="297"/>
      <c r="AS81" s="298"/>
      <c r="AT81" s="298"/>
      <c r="AU81" s="298"/>
      <c r="AV81" s="298"/>
      <c r="AW81" s="298"/>
      <c r="AX81" s="298"/>
      <c r="AY81" s="298"/>
      <c r="AZ81" s="298"/>
      <c r="BA81" s="298"/>
      <c r="BB81" s="251">
        <v>127</v>
      </c>
      <c r="BC81" s="251"/>
      <c r="BD81" s="298"/>
      <c r="BE81" s="298"/>
      <c r="BF81" s="298"/>
      <c r="BG81" s="298"/>
      <c r="BH81" s="298"/>
      <c r="BI81" s="395">
        <v>127</v>
      </c>
      <c r="BJ81" s="297"/>
      <c r="BK81" s="298"/>
      <c r="BL81" s="395">
        <v>0</v>
      </c>
      <c r="BM81" s="395">
        <v>127</v>
      </c>
    </row>
    <row r="82" spans="1:65" ht="25.5">
      <c r="A82" s="12"/>
      <c r="B82" s="3"/>
      <c r="C82" s="741" t="s">
        <v>1236</v>
      </c>
      <c r="D82" s="297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6">
        <v>0</v>
      </c>
      <c r="AL82" s="297"/>
      <c r="AM82" s="298"/>
      <c r="AN82" s="298"/>
      <c r="AO82" s="298"/>
      <c r="AP82" s="626"/>
      <c r="AQ82" s="626"/>
      <c r="AR82" s="297"/>
      <c r="AS82" s="298"/>
      <c r="AT82" s="298"/>
      <c r="AU82" s="298"/>
      <c r="AV82" s="298"/>
      <c r="AW82" s="298"/>
      <c r="AX82" s="298"/>
      <c r="AY82" s="298"/>
      <c r="AZ82" s="298"/>
      <c r="BA82" s="298"/>
      <c r="BB82" s="251">
        <v>100</v>
      </c>
      <c r="BC82" s="251"/>
      <c r="BD82" s="298"/>
      <c r="BE82" s="298"/>
      <c r="BF82" s="298"/>
      <c r="BG82" s="298"/>
      <c r="BH82" s="298"/>
      <c r="BI82" s="395">
        <v>100</v>
      </c>
      <c r="BJ82" s="297"/>
      <c r="BK82" s="298"/>
      <c r="BL82" s="395">
        <v>0</v>
      </c>
      <c r="BM82" s="395">
        <v>100</v>
      </c>
    </row>
    <row r="83" spans="1:65" ht="25.5">
      <c r="A83" s="12"/>
      <c r="B83" s="3"/>
      <c r="C83" s="741" t="s">
        <v>1232</v>
      </c>
      <c r="D83" s="297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6">
        <v>0</v>
      </c>
      <c r="AL83" s="297"/>
      <c r="AM83" s="298"/>
      <c r="AN83" s="298"/>
      <c r="AO83" s="298"/>
      <c r="AP83" s="626"/>
      <c r="AQ83" s="626"/>
      <c r="AR83" s="297"/>
      <c r="AS83" s="298"/>
      <c r="AT83" s="298"/>
      <c r="AU83" s="298"/>
      <c r="AV83" s="298"/>
      <c r="AW83" s="298"/>
      <c r="AX83" s="298"/>
      <c r="AY83" s="298"/>
      <c r="AZ83" s="298"/>
      <c r="BA83" s="298">
        <v>1000</v>
      </c>
      <c r="BB83" s="251"/>
      <c r="BC83" s="251"/>
      <c r="BD83" s="298"/>
      <c r="BE83" s="298"/>
      <c r="BF83" s="298"/>
      <c r="BG83" s="298"/>
      <c r="BH83" s="298"/>
      <c r="BI83" s="395">
        <v>1000</v>
      </c>
      <c r="BJ83" s="297"/>
      <c r="BK83" s="298"/>
      <c r="BL83" s="395">
        <v>0</v>
      </c>
      <c r="BM83" s="395">
        <v>1000</v>
      </c>
    </row>
    <row r="84" spans="1:65" ht="12.75" customHeight="1">
      <c r="A84" s="12"/>
      <c r="B84" s="3"/>
      <c r="C84" s="741" t="s">
        <v>1233</v>
      </c>
      <c r="D84" s="297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6">
        <v>0</v>
      </c>
      <c r="AL84" s="297"/>
      <c r="AM84" s="298"/>
      <c r="AN84" s="298"/>
      <c r="AO84" s="298"/>
      <c r="AP84" s="626"/>
      <c r="AQ84" s="626"/>
      <c r="AR84" s="297"/>
      <c r="AS84" s="298"/>
      <c r="AT84" s="298"/>
      <c r="AU84" s="298"/>
      <c r="AV84" s="298"/>
      <c r="AW84" s="298"/>
      <c r="AX84" s="298"/>
      <c r="AY84" s="298"/>
      <c r="AZ84" s="298"/>
      <c r="BA84" s="298"/>
      <c r="BB84" s="251"/>
      <c r="BC84" s="251"/>
      <c r="BD84" s="298">
        <v>300</v>
      </c>
      <c r="BE84" s="298"/>
      <c r="BF84" s="298"/>
      <c r="BG84" s="298"/>
      <c r="BH84" s="298"/>
      <c r="BI84" s="395">
        <v>300</v>
      </c>
      <c r="BJ84" s="297"/>
      <c r="BK84" s="298"/>
      <c r="BL84" s="395">
        <v>0</v>
      </c>
      <c r="BM84" s="395">
        <v>300</v>
      </c>
    </row>
    <row r="85" spans="1:65" ht="12.75">
      <c r="A85" s="12"/>
      <c r="B85" s="3"/>
      <c r="C85" s="741" t="s">
        <v>1234</v>
      </c>
      <c r="D85" s="297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6">
        <v>0</v>
      </c>
      <c r="AL85" s="297"/>
      <c r="AM85" s="298"/>
      <c r="AN85" s="298"/>
      <c r="AO85" s="298"/>
      <c r="AP85" s="626"/>
      <c r="AQ85" s="626"/>
      <c r="AR85" s="297"/>
      <c r="AS85" s="298"/>
      <c r="AT85" s="298"/>
      <c r="AU85" s="298"/>
      <c r="AV85" s="298"/>
      <c r="AW85" s="298"/>
      <c r="AX85" s="298"/>
      <c r="AY85" s="298"/>
      <c r="AZ85" s="298"/>
      <c r="BA85" s="298"/>
      <c r="BB85" s="251">
        <v>35</v>
      </c>
      <c r="BC85" s="251"/>
      <c r="BD85" s="298"/>
      <c r="BE85" s="298"/>
      <c r="BF85" s="298"/>
      <c r="BG85" s="298"/>
      <c r="BH85" s="298"/>
      <c r="BI85" s="395">
        <v>35</v>
      </c>
      <c r="BJ85" s="297"/>
      <c r="BK85" s="298"/>
      <c r="BL85" s="395">
        <v>0</v>
      </c>
      <c r="BM85" s="395">
        <v>35</v>
      </c>
    </row>
    <row r="86" spans="1:65" ht="25.5">
      <c r="A86" s="12"/>
      <c r="B86" s="3"/>
      <c r="C86" s="741" t="s">
        <v>1235</v>
      </c>
      <c r="D86" s="297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6">
        <v>0</v>
      </c>
      <c r="AL86" s="297"/>
      <c r="AM86" s="298"/>
      <c r="AN86" s="298"/>
      <c r="AO86" s="298"/>
      <c r="AP86" s="626"/>
      <c r="AQ86" s="626"/>
      <c r="AR86" s="297"/>
      <c r="AS86" s="298"/>
      <c r="AT86" s="298"/>
      <c r="AU86" s="298"/>
      <c r="AV86" s="298"/>
      <c r="AW86" s="298"/>
      <c r="AX86" s="298"/>
      <c r="AY86" s="298"/>
      <c r="AZ86" s="298"/>
      <c r="BA86" s="298"/>
      <c r="BB86" s="251">
        <v>143</v>
      </c>
      <c r="BC86" s="251"/>
      <c r="BD86" s="298"/>
      <c r="BE86" s="298"/>
      <c r="BF86" s="298"/>
      <c r="BG86" s="298"/>
      <c r="BH86" s="298"/>
      <c r="BI86" s="395">
        <v>143</v>
      </c>
      <c r="BJ86" s="297"/>
      <c r="BK86" s="298"/>
      <c r="BL86" s="395">
        <v>0</v>
      </c>
      <c r="BM86" s="395">
        <v>143</v>
      </c>
    </row>
    <row r="87" spans="1:65" ht="25.5">
      <c r="A87" s="12"/>
      <c r="B87" s="3"/>
      <c r="C87" s="741" t="s">
        <v>1237</v>
      </c>
      <c r="D87" s="297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  <c r="AJ87" s="298"/>
      <c r="AK87" s="296">
        <v>0</v>
      </c>
      <c r="AL87" s="297"/>
      <c r="AM87" s="298"/>
      <c r="AN87" s="298"/>
      <c r="AO87" s="298"/>
      <c r="AP87" s="626"/>
      <c r="AQ87" s="626"/>
      <c r="AR87" s="297"/>
      <c r="AS87" s="298"/>
      <c r="AT87" s="298"/>
      <c r="AU87" s="298"/>
      <c r="AV87" s="298"/>
      <c r="AW87" s="298"/>
      <c r="AX87" s="298"/>
      <c r="AY87" s="298"/>
      <c r="AZ87" s="298"/>
      <c r="BA87" s="298"/>
      <c r="BB87" s="251">
        <v>300</v>
      </c>
      <c r="BC87" s="251"/>
      <c r="BD87" s="298"/>
      <c r="BE87" s="298"/>
      <c r="BF87" s="298"/>
      <c r="BG87" s="298"/>
      <c r="BH87" s="298"/>
      <c r="BI87" s="395">
        <v>300</v>
      </c>
      <c r="BJ87" s="297"/>
      <c r="BK87" s="298"/>
      <c r="BL87" s="395">
        <v>0</v>
      </c>
      <c r="BM87" s="395">
        <v>300</v>
      </c>
    </row>
    <row r="88" spans="1:65" ht="25.5">
      <c r="A88" s="12"/>
      <c r="B88" s="3"/>
      <c r="C88" s="741" t="s">
        <v>1238</v>
      </c>
      <c r="D88" s="297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6">
        <v>0</v>
      </c>
      <c r="AL88" s="297"/>
      <c r="AM88" s="298"/>
      <c r="AN88" s="298"/>
      <c r="AO88" s="298"/>
      <c r="AP88" s="626"/>
      <c r="AQ88" s="626"/>
      <c r="AR88" s="297"/>
      <c r="AS88" s="298"/>
      <c r="AT88" s="298"/>
      <c r="AU88" s="298"/>
      <c r="AV88" s="298"/>
      <c r="AW88" s="298"/>
      <c r="AX88" s="298"/>
      <c r="AY88" s="298"/>
      <c r="AZ88" s="298"/>
      <c r="BA88" s="298"/>
      <c r="BB88" s="251"/>
      <c r="BC88" s="251"/>
      <c r="BD88" s="298">
        <v>265</v>
      </c>
      <c r="BE88" s="298"/>
      <c r="BF88" s="298"/>
      <c r="BG88" s="298"/>
      <c r="BH88" s="298"/>
      <c r="BI88" s="395">
        <v>265</v>
      </c>
      <c r="BJ88" s="297"/>
      <c r="BK88" s="298"/>
      <c r="BL88" s="395">
        <v>0</v>
      </c>
      <c r="BM88" s="395">
        <v>265</v>
      </c>
    </row>
    <row r="89" spans="1:65" ht="25.5">
      <c r="A89" s="12"/>
      <c r="B89" s="3"/>
      <c r="C89" s="741" t="s">
        <v>1239</v>
      </c>
      <c r="D89" s="297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  <c r="AI89" s="298"/>
      <c r="AJ89" s="298"/>
      <c r="AK89" s="296">
        <v>0</v>
      </c>
      <c r="AL89" s="297"/>
      <c r="AM89" s="298"/>
      <c r="AN89" s="298"/>
      <c r="AO89" s="298"/>
      <c r="AP89" s="626"/>
      <c r="AQ89" s="626"/>
      <c r="AR89" s="297"/>
      <c r="AS89" s="298"/>
      <c r="AT89" s="298"/>
      <c r="AU89" s="298"/>
      <c r="AV89" s="298"/>
      <c r="AW89" s="298"/>
      <c r="AX89" s="298"/>
      <c r="AY89" s="298"/>
      <c r="AZ89" s="298"/>
      <c r="BA89" s="298"/>
      <c r="BB89" s="251">
        <v>50</v>
      </c>
      <c r="BC89" s="251"/>
      <c r="BD89" s="298"/>
      <c r="BE89" s="298"/>
      <c r="BF89" s="298"/>
      <c r="BG89" s="298"/>
      <c r="BH89" s="298"/>
      <c r="BI89" s="395">
        <v>50</v>
      </c>
      <c r="BJ89" s="297"/>
      <c r="BK89" s="298"/>
      <c r="BL89" s="395">
        <v>0</v>
      </c>
      <c r="BM89" s="395">
        <v>50</v>
      </c>
    </row>
    <row r="90" spans="1:65" ht="12.75">
      <c r="A90" s="12"/>
      <c r="B90" s="3"/>
      <c r="C90" s="741" t="s">
        <v>1216</v>
      </c>
      <c r="D90" s="297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  <c r="AH90" s="298"/>
      <c r="AI90" s="298"/>
      <c r="AJ90" s="298"/>
      <c r="AK90" s="296">
        <v>0</v>
      </c>
      <c r="AL90" s="297"/>
      <c r="AM90" s="298"/>
      <c r="AN90" s="298"/>
      <c r="AO90" s="298"/>
      <c r="AP90" s="626"/>
      <c r="AQ90" s="626"/>
      <c r="AR90" s="297"/>
      <c r="AS90" s="298"/>
      <c r="AT90" s="298"/>
      <c r="AU90" s="298"/>
      <c r="AV90" s="298"/>
      <c r="AW90" s="298"/>
      <c r="AX90" s="298"/>
      <c r="AY90" s="298"/>
      <c r="AZ90" s="298"/>
      <c r="BA90" s="298">
        <v>1000</v>
      </c>
      <c r="BB90" s="251"/>
      <c r="BC90" s="251"/>
      <c r="BD90" s="298"/>
      <c r="BE90" s="298"/>
      <c r="BF90" s="298"/>
      <c r="BG90" s="298"/>
      <c r="BH90" s="298"/>
      <c r="BI90" s="395">
        <v>1000</v>
      </c>
      <c r="BJ90" s="297"/>
      <c r="BK90" s="298"/>
      <c r="BL90" s="395">
        <v>0</v>
      </c>
      <c r="BM90" s="395">
        <v>1000</v>
      </c>
    </row>
    <row r="91" spans="1:65" ht="25.5">
      <c r="A91" s="12"/>
      <c r="B91" s="3"/>
      <c r="C91" s="741" t="s">
        <v>1240</v>
      </c>
      <c r="D91" s="297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  <c r="AI91" s="298"/>
      <c r="AJ91" s="298"/>
      <c r="AK91" s="296">
        <v>0</v>
      </c>
      <c r="AL91" s="297"/>
      <c r="AM91" s="298"/>
      <c r="AN91" s="298"/>
      <c r="AO91" s="298"/>
      <c r="AP91" s="626"/>
      <c r="AQ91" s="626"/>
      <c r="AR91" s="297"/>
      <c r="AS91" s="298"/>
      <c r="AT91" s="298"/>
      <c r="AU91" s="298"/>
      <c r="AV91" s="298"/>
      <c r="AW91" s="298"/>
      <c r="AX91" s="298"/>
      <c r="AY91" s="298"/>
      <c r="AZ91" s="298"/>
      <c r="BA91" s="298">
        <v>150</v>
      </c>
      <c r="BB91" s="251"/>
      <c r="BC91" s="251"/>
      <c r="BD91" s="298"/>
      <c r="BE91" s="298"/>
      <c r="BF91" s="298"/>
      <c r="BG91" s="298"/>
      <c r="BH91" s="298"/>
      <c r="BI91" s="395">
        <v>150</v>
      </c>
      <c r="BJ91" s="297"/>
      <c r="BK91" s="298"/>
      <c r="BL91" s="395">
        <v>0</v>
      </c>
      <c r="BM91" s="395">
        <v>150</v>
      </c>
    </row>
    <row r="92" spans="1:65" ht="12.75">
      <c r="A92" s="12"/>
      <c r="B92" s="3"/>
      <c r="C92" s="741" t="s">
        <v>1268</v>
      </c>
      <c r="D92" s="297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8"/>
      <c r="AJ92" s="298"/>
      <c r="AK92" s="296">
        <v>0</v>
      </c>
      <c r="AL92" s="297"/>
      <c r="AM92" s="298"/>
      <c r="AN92" s="298"/>
      <c r="AO92" s="298"/>
      <c r="AP92" s="626"/>
      <c r="AQ92" s="626"/>
      <c r="AR92" s="297"/>
      <c r="AS92" s="298"/>
      <c r="AT92" s="298"/>
      <c r="AU92" s="298"/>
      <c r="AV92" s="298"/>
      <c r="AW92" s="298"/>
      <c r="AX92" s="298"/>
      <c r="AY92" s="298"/>
      <c r="AZ92" s="298"/>
      <c r="BA92" s="298"/>
      <c r="BB92" s="251">
        <v>100</v>
      </c>
      <c r="BC92" s="251"/>
      <c r="BD92" s="298"/>
      <c r="BE92" s="298"/>
      <c r="BF92" s="298"/>
      <c r="BG92" s="298"/>
      <c r="BH92" s="298"/>
      <c r="BI92" s="395">
        <v>100</v>
      </c>
      <c r="BJ92" s="297"/>
      <c r="BK92" s="298"/>
      <c r="BL92" s="395">
        <v>0</v>
      </c>
      <c r="BM92" s="395">
        <v>100</v>
      </c>
    </row>
    <row r="93" spans="1:65" ht="12.75">
      <c r="A93" s="12"/>
      <c r="B93" s="3"/>
      <c r="C93" s="741" t="s">
        <v>1269</v>
      </c>
      <c r="D93" s="297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6">
        <v>0</v>
      </c>
      <c r="AL93" s="297"/>
      <c r="AM93" s="298"/>
      <c r="AN93" s="298"/>
      <c r="AO93" s="298"/>
      <c r="AP93" s="626"/>
      <c r="AQ93" s="626"/>
      <c r="AR93" s="297"/>
      <c r="AS93" s="298"/>
      <c r="AT93" s="298"/>
      <c r="AU93" s="298"/>
      <c r="AV93" s="298"/>
      <c r="AW93" s="298"/>
      <c r="AX93" s="298"/>
      <c r="AY93" s="298"/>
      <c r="AZ93" s="298"/>
      <c r="BA93" s="298"/>
      <c r="BB93" s="251">
        <v>230</v>
      </c>
      <c r="BC93" s="251"/>
      <c r="BD93" s="298"/>
      <c r="BE93" s="298"/>
      <c r="BF93" s="298"/>
      <c r="BG93" s="298"/>
      <c r="BH93" s="298"/>
      <c r="BI93" s="395">
        <v>230</v>
      </c>
      <c r="BJ93" s="297"/>
      <c r="BK93" s="298"/>
      <c r="BL93" s="395">
        <v>0</v>
      </c>
      <c r="BM93" s="395">
        <v>230</v>
      </c>
    </row>
    <row r="94" spans="1:65" ht="12.75">
      <c r="A94" s="12"/>
      <c r="B94" s="3"/>
      <c r="C94" s="741" t="s">
        <v>1270</v>
      </c>
      <c r="D94" s="297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6">
        <v>0</v>
      </c>
      <c r="AL94" s="297"/>
      <c r="AM94" s="298"/>
      <c r="AN94" s="298"/>
      <c r="AO94" s="298"/>
      <c r="AP94" s="626"/>
      <c r="AQ94" s="626"/>
      <c r="AR94" s="297"/>
      <c r="AS94" s="298"/>
      <c r="AT94" s="298"/>
      <c r="AU94" s="298"/>
      <c r="AV94" s="298"/>
      <c r="AW94" s="298"/>
      <c r="AX94" s="298"/>
      <c r="AY94" s="298"/>
      <c r="AZ94" s="298"/>
      <c r="BA94" s="298"/>
      <c r="BB94" s="251">
        <v>160</v>
      </c>
      <c r="BC94" s="251"/>
      <c r="BD94" s="298"/>
      <c r="BE94" s="298"/>
      <c r="BF94" s="298"/>
      <c r="BG94" s="298"/>
      <c r="BH94" s="298"/>
      <c r="BI94" s="395">
        <v>160</v>
      </c>
      <c r="BJ94" s="297"/>
      <c r="BK94" s="298"/>
      <c r="BL94" s="395">
        <v>0</v>
      </c>
      <c r="BM94" s="395">
        <v>160</v>
      </c>
    </row>
    <row r="95" spans="1:65" ht="12.75">
      <c r="A95" s="12"/>
      <c r="B95" s="3"/>
      <c r="C95" s="741" t="s">
        <v>1271</v>
      </c>
      <c r="D95" s="297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6">
        <v>0</v>
      </c>
      <c r="AL95" s="297"/>
      <c r="AM95" s="298"/>
      <c r="AN95" s="298"/>
      <c r="AO95" s="298"/>
      <c r="AP95" s="626"/>
      <c r="AQ95" s="626"/>
      <c r="AR95" s="297"/>
      <c r="AS95" s="298"/>
      <c r="AT95" s="298"/>
      <c r="AU95" s="298"/>
      <c r="AV95" s="298"/>
      <c r="AW95" s="298"/>
      <c r="AX95" s="298"/>
      <c r="AY95" s="298"/>
      <c r="AZ95" s="298"/>
      <c r="BA95" s="298"/>
      <c r="BB95" s="251">
        <v>315</v>
      </c>
      <c r="BC95" s="251"/>
      <c r="BD95" s="298"/>
      <c r="BE95" s="298"/>
      <c r="BF95" s="298"/>
      <c r="BG95" s="298"/>
      <c r="BH95" s="298"/>
      <c r="BI95" s="395">
        <v>315</v>
      </c>
      <c r="BJ95" s="297"/>
      <c r="BK95" s="298"/>
      <c r="BL95" s="395">
        <v>0</v>
      </c>
      <c r="BM95" s="395">
        <v>315</v>
      </c>
    </row>
    <row r="96" spans="1:65" ht="12.75">
      <c r="A96" s="12"/>
      <c r="B96" s="3"/>
      <c r="C96" s="741" t="s">
        <v>1272</v>
      </c>
      <c r="D96" s="297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6">
        <v>0</v>
      </c>
      <c r="AL96" s="297"/>
      <c r="AM96" s="298"/>
      <c r="AN96" s="298"/>
      <c r="AO96" s="298"/>
      <c r="AP96" s="626"/>
      <c r="AQ96" s="626"/>
      <c r="AR96" s="297"/>
      <c r="AS96" s="298"/>
      <c r="AT96" s="298"/>
      <c r="AU96" s="298"/>
      <c r="AV96" s="298"/>
      <c r="AW96" s="298"/>
      <c r="AX96" s="298"/>
      <c r="AY96" s="298"/>
      <c r="AZ96" s="298"/>
      <c r="BA96" s="298"/>
      <c r="BB96" s="251">
        <v>115</v>
      </c>
      <c r="BC96" s="251"/>
      <c r="BD96" s="298"/>
      <c r="BE96" s="298"/>
      <c r="BF96" s="298"/>
      <c r="BG96" s="298"/>
      <c r="BH96" s="298"/>
      <c r="BI96" s="395">
        <v>115</v>
      </c>
      <c r="BJ96" s="297"/>
      <c r="BK96" s="298"/>
      <c r="BL96" s="395">
        <v>0</v>
      </c>
      <c r="BM96" s="395">
        <v>115</v>
      </c>
    </row>
    <row r="97" spans="1:65" ht="12.75">
      <c r="A97" s="12"/>
      <c r="B97" s="3"/>
      <c r="C97" s="741" t="s">
        <v>1273</v>
      </c>
      <c r="D97" s="297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6">
        <v>0</v>
      </c>
      <c r="AL97" s="297"/>
      <c r="AM97" s="298"/>
      <c r="AN97" s="298"/>
      <c r="AO97" s="298"/>
      <c r="AP97" s="626"/>
      <c r="AQ97" s="626"/>
      <c r="AR97" s="297"/>
      <c r="AS97" s="298"/>
      <c r="AT97" s="298"/>
      <c r="AU97" s="298"/>
      <c r="AV97" s="298"/>
      <c r="AW97" s="298"/>
      <c r="AX97" s="298"/>
      <c r="AY97" s="298"/>
      <c r="AZ97" s="298"/>
      <c r="BA97" s="298"/>
      <c r="BB97" s="251">
        <v>65</v>
      </c>
      <c r="BC97" s="251"/>
      <c r="BD97" s="298"/>
      <c r="BE97" s="298"/>
      <c r="BF97" s="298"/>
      <c r="BG97" s="298"/>
      <c r="BH97" s="298"/>
      <c r="BI97" s="395">
        <v>65</v>
      </c>
      <c r="BJ97" s="297"/>
      <c r="BK97" s="298"/>
      <c r="BL97" s="395">
        <v>0</v>
      </c>
      <c r="BM97" s="395">
        <v>65</v>
      </c>
    </row>
    <row r="98" spans="1:65" ht="12.75">
      <c r="A98" s="12"/>
      <c r="B98" s="3"/>
      <c r="C98" s="741" t="s">
        <v>1274</v>
      </c>
      <c r="D98" s="297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98"/>
      <c r="AI98" s="298"/>
      <c r="AJ98" s="298"/>
      <c r="AK98" s="296">
        <v>0</v>
      </c>
      <c r="AL98" s="297"/>
      <c r="AM98" s="298"/>
      <c r="AN98" s="298"/>
      <c r="AO98" s="298"/>
      <c r="AP98" s="626"/>
      <c r="AQ98" s="626"/>
      <c r="AR98" s="297"/>
      <c r="AS98" s="298"/>
      <c r="AT98" s="298"/>
      <c r="AU98" s="298"/>
      <c r="AV98" s="298"/>
      <c r="AW98" s="298"/>
      <c r="AX98" s="298"/>
      <c r="AY98" s="298"/>
      <c r="AZ98" s="298"/>
      <c r="BA98" s="298"/>
      <c r="BB98" s="251">
        <v>165</v>
      </c>
      <c r="BC98" s="251"/>
      <c r="BD98" s="298"/>
      <c r="BE98" s="298"/>
      <c r="BF98" s="298"/>
      <c r="BG98" s="298"/>
      <c r="BH98" s="298"/>
      <c r="BI98" s="395">
        <v>165</v>
      </c>
      <c r="BJ98" s="297"/>
      <c r="BK98" s="298"/>
      <c r="BL98" s="395">
        <v>0</v>
      </c>
      <c r="BM98" s="395">
        <v>165</v>
      </c>
    </row>
    <row r="99" spans="1:65" ht="12.75">
      <c r="A99" s="12"/>
      <c r="B99" s="3"/>
      <c r="C99" s="741" t="s">
        <v>1275</v>
      </c>
      <c r="D99" s="297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6">
        <v>0</v>
      </c>
      <c r="AL99" s="297"/>
      <c r="AM99" s="298"/>
      <c r="AN99" s="298"/>
      <c r="AO99" s="298"/>
      <c r="AP99" s="626"/>
      <c r="AQ99" s="626"/>
      <c r="AR99" s="297"/>
      <c r="AS99" s="298"/>
      <c r="AT99" s="298"/>
      <c r="AU99" s="298"/>
      <c r="AV99" s="298"/>
      <c r="AW99" s="298"/>
      <c r="AX99" s="298"/>
      <c r="AY99" s="298"/>
      <c r="AZ99" s="298"/>
      <c r="BA99" s="298"/>
      <c r="BB99" s="251">
        <v>300</v>
      </c>
      <c r="BC99" s="251"/>
      <c r="BD99" s="298"/>
      <c r="BE99" s="298"/>
      <c r="BF99" s="298"/>
      <c r="BG99" s="298"/>
      <c r="BH99" s="298"/>
      <c r="BI99" s="395">
        <v>300</v>
      </c>
      <c r="BJ99" s="297"/>
      <c r="BK99" s="298"/>
      <c r="BL99" s="395">
        <v>0</v>
      </c>
      <c r="BM99" s="395">
        <v>300</v>
      </c>
    </row>
    <row r="100" spans="1:65" ht="12.75">
      <c r="A100" s="12"/>
      <c r="B100" s="3"/>
      <c r="C100" s="741" t="s">
        <v>1276</v>
      </c>
      <c r="D100" s="297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6">
        <v>0</v>
      </c>
      <c r="AL100" s="297"/>
      <c r="AM100" s="298"/>
      <c r="AN100" s="298"/>
      <c r="AO100" s="298"/>
      <c r="AP100" s="626"/>
      <c r="AQ100" s="626"/>
      <c r="AR100" s="297"/>
      <c r="AS100" s="298"/>
      <c r="AT100" s="298"/>
      <c r="AU100" s="298"/>
      <c r="AV100" s="298"/>
      <c r="AW100" s="298"/>
      <c r="AX100" s="298"/>
      <c r="AY100" s="298"/>
      <c r="AZ100" s="298"/>
      <c r="BA100" s="298"/>
      <c r="BB100" s="251">
        <v>105</v>
      </c>
      <c r="BC100" s="251"/>
      <c r="BD100" s="298"/>
      <c r="BE100" s="298"/>
      <c r="BF100" s="298"/>
      <c r="BG100" s="298"/>
      <c r="BH100" s="298"/>
      <c r="BI100" s="395">
        <v>105</v>
      </c>
      <c r="BJ100" s="297"/>
      <c r="BK100" s="298"/>
      <c r="BL100" s="395">
        <v>0</v>
      </c>
      <c r="BM100" s="395">
        <v>105</v>
      </c>
    </row>
    <row r="101" spans="1:65" ht="12.75">
      <c r="A101" s="12"/>
      <c r="B101" s="3"/>
      <c r="C101" s="741" t="s">
        <v>1277</v>
      </c>
      <c r="D101" s="297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6">
        <v>0</v>
      </c>
      <c r="AL101" s="297"/>
      <c r="AM101" s="298"/>
      <c r="AN101" s="298"/>
      <c r="AO101" s="298"/>
      <c r="AP101" s="626"/>
      <c r="AQ101" s="626"/>
      <c r="AR101" s="297"/>
      <c r="AS101" s="298"/>
      <c r="AT101" s="298"/>
      <c r="AU101" s="298"/>
      <c r="AV101" s="298"/>
      <c r="AW101" s="298"/>
      <c r="AX101" s="298"/>
      <c r="AY101" s="298"/>
      <c r="AZ101" s="298"/>
      <c r="BA101" s="298"/>
      <c r="BB101" s="251">
        <v>145</v>
      </c>
      <c r="BC101" s="251"/>
      <c r="BD101" s="298"/>
      <c r="BE101" s="298"/>
      <c r="BF101" s="298"/>
      <c r="BG101" s="298"/>
      <c r="BH101" s="298"/>
      <c r="BI101" s="395">
        <v>145</v>
      </c>
      <c r="BJ101" s="297"/>
      <c r="BK101" s="298"/>
      <c r="BL101" s="395">
        <v>0</v>
      </c>
      <c r="BM101" s="395">
        <v>145</v>
      </c>
    </row>
    <row r="102" spans="1:65" ht="12.75">
      <c r="A102" s="12"/>
      <c r="B102" s="3"/>
      <c r="C102" s="741" t="s">
        <v>1278</v>
      </c>
      <c r="D102" s="297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  <c r="AK102" s="296">
        <v>0</v>
      </c>
      <c r="AL102" s="297"/>
      <c r="AM102" s="298"/>
      <c r="AN102" s="298"/>
      <c r="AO102" s="298"/>
      <c r="AP102" s="626"/>
      <c r="AQ102" s="626"/>
      <c r="AR102" s="297"/>
      <c r="AS102" s="298"/>
      <c r="AT102" s="298"/>
      <c r="AU102" s="298"/>
      <c r="AV102" s="298"/>
      <c r="AW102" s="298"/>
      <c r="AX102" s="298"/>
      <c r="AY102" s="298"/>
      <c r="AZ102" s="298"/>
      <c r="BA102" s="298"/>
      <c r="BB102" s="251">
        <v>135</v>
      </c>
      <c r="BC102" s="251"/>
      <c r="BD102" s="298"/>
      <c r="BE102" s="298"/>
      <c r="BF102" s="298"/>
      <c r="BG102" s="298"/>
      <c r="BH102" s="298"/>
      <c r="BI102" s="395">
        <v>135</v>
      </c>
      <c r="BJ102" s="297"/>
      <c r="BK102" s="298"/>
      <c r="BL102" s="395">
        <v>0</v>
      </c>
      <c r="BM102" s="395">
        <v>135</v>
      </c>
    </row>
    <row r="103" spans="1:65" ht="12.75">
      <c r="A103" s="12"/>
      <c r="B103" s="3"/>
      <c r="C103" s="741" t="s">
        <v>1279</v>
      </c>
      <c r="D103" s="297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6">
        <v>0</v>
      </c>
      <c r="AL103" s="297"/>
      <c r="AM103" s="298"/>
      <c r="AN103" s="298"/>
      <c r="AO103" s="298"/>
      <c r="AP103" s="626"/>
      <c r="AQ103" s="626"/>
      <c r="AR103" s="297"/>
      <c r="AS103" s="298"/>
      <c r="AT103" s="298"/>
      <c r="AU103" s="298"/>
      <c r="AV103" s="298"/>
      <c r="AW103" s="298"/>
      <c r="AX103" s="298"/>
      <c r="AY103" s="298"/>
      <c r="AZ103" s="298"/>
      <c r="BA103" s="298"/>
      <c r="BB103" s="251">
        <v>65</v>
      </c>
      <c r="BC103" s="251"/>
      <c r="BD103" s="298"/>
      <c r="BE103" s="298"/>
      <c r="BF103" s="298"/>
      <c r="BG103" s="298"/>
      <c r="BH103" s="298"/>
      <c r="BI103" s="395">
        <v>65</v>
      </c>
      <c r="BJ103" s="297"/>
      <c r="BK103" s="298"/>
      <c r="BL103" s="395">
        <v>0</v>
      </c>
      <c r="BM103" s="395">
        <v>65</v>
      </c>
    </row>
    <row r="104" spans="1:65" ht="12.75">
      <c r="A104" s="12"/>
      <c r="B104" s="3"/>
      <c r="C104" s="741" t="s">
        <v>1280</v>
      </c>
      <c r="D104" s="297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6">
        <v>0</v>
      </c>
      <c r="AL104" s="297"/>
      <c r="AM104" s="298"/>
      <c r="AN104" s="298"/>
      <c r="AO104" s="298"/>
      <c r="AP104" s="626"/>
      <c r="AQ104" s="626"/>
      <c r="AR104" s="297"/>
      <c r="AS104" s="298"/>
      <c r="AT104" s="298"/>
      <c r="AU104" s="298"/>
      <c r="AV104" s="298"/>
      <c r="AW104" s="298"/>
      <c r="AX104" s="298"/>
      <c r="AY104" s="298"/>
      <c r="AZ104" s="298"/>
      <c r="BA104" s="298"/>
      <c r="BB104" s="251">
        <v>100</v>
      </c>
      <c r="BC104" s="251"/>
      <c r="BD104" s="298"/>
      <c r="BE104" s="298"/>
      <c r="BF104" s="298"/>
      <c r="BG104" s="298"/>
      <c r="BH104" s="298"/>
      <c r="BI104" s="395">
        <v>100</v>
      </c>
      <c r="BJ104" s="297"/>
      <c r="BK104" s="298"/>
      <c r="BL104" s="395">
        <v>0</v>
      </c>
      <c r="BM104" s="395">
        <v>100</v>
      </c>
    </row>
    <row r="105" spans="1:65" ht="12.75">
      <c r="A105" s="12"/>
      <c r="B105" s="3"/>
      <c r="C105" s="634" t="s">
        <v>896</v>
      </c>
      <c r="D105" s="297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6">
        <v>0</v>
      </c>
      <c r="AL105" s="297"/>
      <c r="AM105" s="298"/>
      <c r="AN105" s="298"/>
      <c r="AO105" s="298"/>
      <c r="AP105" s="626"/>
      <c r="AQ105" s="626"/>
      <c r="AR105" s="297"/>
      <c r="AS105" s="298"/>
      <c r="AT105" s="298"/>
      <c r="AU105" s="298"/>
      <c r="AV105" s="298"/>
      <c r="AW105" s="298"/>
      <c r="AX105" s="298"/>
      <c r="AY105" s="298"/>
      <c r="AZ105" s="298"/>
      <c r="BA105" s="298"/>
      <c r="BB105" s="251">
        <v>0</v>
      </c>
      <c r="BC105" s="251"/>
      <c r="BD105" s="298"/>
      <c r="BE105" s="298"/>
      <c r="BF105" s="298"/>
      <c r="BG105" s="298"/>
      <c r="BH105" s="298"/>
      <c r="BI105" s="395">
        <v>0</v>
      </c>
      <c r="BJ105" s="297"/>
      <c r="BK105" s="298"/>
      <c r="BL105" s="395">
        <v>0</v>
      </c>
      <c r="BM105" s="395">
        <v>0</v>
      </c>
    </row>
    <row r="106" spans="1:65" ht="12.75">
      <c r="A106" s="12"/>
      <c r="B106" s="3"/>
      <c r="C106" s="19" t="s">
        <v>1161</v>
      </c>
      <c r="D106" s="297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6">
        <v>0</v>
      </c>
      <c r="AL106" s="297"/>
      <c r="AM106" s="298"/>
      <c r="AN106" s="298"/>
      <c r="AO106" s="298"/>
      <c r="AP106" s="626"/>
      <c r="AQ106" s="626"/>
      <c r="AR106" s="297"/>
      <c r="AS106" s="298"/>
      <c r="AT106" s="298"/>
      <c r="AU106" s="298"/>
      <c r="AV106" s="298"/>
      <c r="AW106" s="298"/>
      <c r="AX106" s="298"/>
      <c r="AY106" s="298"/>
      <c r="AZ106" s="298"/>
      <c r="BA106" s="298"/>
      <c r="BB106" s="251">
        <v>1283</v>
      </c>
      <c r="BC106" s="251"/>
      <c r="BD106" s="298"/>
      <c r="BE106" s="298"/>
      <c r="BF106" s="298"/>
      <c r="BG106" s="298"/>
      <c r="BH106" s="298"/>
      <c r="BI106" s="395">
        <v>1283</v>
      </c>
      <c r="BJ106" s="297"/>
      <c r="BK106" s="298"/>
      <c r="BL106" s="395">
        <v>0</v>
      </c>
      <c r="BM106" s="395">
        <v>1283</v>
      </c>
    </row>
    <row r="107" spans="1:65" ht="12.75">
      <c r="A107" s="12"/>
      <c r="B107" s="3"/>
      <c r="C107" s="19" t="s">
        <v>1162</v>
      </c>
      <c r="D107" s="297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6">
        <v>0</v>
      </c>
      <c r="AL107" s="297"/>
      <c r="AM107" s="298"/>
      <c r="AN107" s="298"/>
      <c r="AO107" s="298"/>
      <c r="AP107" s="626"/>
      <c r="AQ107" s="626"/>
      <c r="AR107" s="297"/>
      <c r="AS107" s="298"/>
      <c r="AT107" s="298"/>
      <c r="AU107" s="298"/>
      <c r="AV107" s="298"/>
      <c r="AW107" s="298"/>
      <c r="AX107" s="298"/>
      <c r="AY107" s="298"/>
      <c r="AZ107" s="298"/>
      <c r="BA107" s="298"/>
      <c r="BB107" s="251">
        <v>845</v>
      </c>
      <c r="BC107" s="251"/>
      <c r="BD107" s="298"/>
      <c r="BE107" s="298"/>
      <c r="BF107" s="298"/>
      <c r="BG107" s="298"/>
      <c r="BH107" s="298"/>
      <c r="BI107" s="395">
        <v>845</v>
      </c>
      <c r="BJ107" s="297"/>
      <c r="BK107" s="298"/>
      <c r="BL107" s="395">
        <v>0</v>
      </c>
      <c r="BM107" s="395">
        <v>845</v>
      </c>
    </row>
    <row r="108" spans="1:65" ht="12.75">
      <c r="A108" s="12"/>
      <c r="B108" s="3"/>
      <c r="C108" s="19" t="s">
        <v>1163</v>
      </c>
      <c r="D108" s="297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6">
        <v>0</v>
      </c>
      <c r="AL108" s="297"/>
      <c r="AM108" s="298"/>
      <c r="AN108" s="298"/>
      <c r="AO108" s="298"/>
      <c r="AP108" s="626"/>
      <c r="AQ108" s="626"/>
      <c r="AR108" s="297"/>
      <c r="AS108" s="298"/>
      <c r="AT108" s="298"/>
      <c r="AU108" s="298"/>
      <c r="AV108" s="298"/>
      <c r="AW108" s="298"/>
      <c r="AX108" s="298"/>
      <c r="AY108" s="298"/>
      <c r="AZ108" s="298"/>
      <c r="BA108" s="298"/>
      <c r="BB108" s="251">
        <v>988</v>
      </c>
      <c r="BC108" s="251"/>
      <c r="BD108" s="298"/>
      <c r="BE108" s="298"/>
      <c r="BF108" s="298"/>
      <c r="BG108" s="298"/>
      <c r="BH108" s="298"/>
      <c r="BI108" s="395">
        <v>988</v>
      </c>
      <c r="BJ108" s="297"/>
      <c r="BK108" s="298"/>
      <c r="BL108" s="395">
        <v>0</v>
      </c>
      <c r="BM108" s="395">
        <v>988</v>
      </c>
    </row>
    <row r="109" spans="1:65" ht="12.75">
      <c r="A109" s="12"/>
      <c r="B109" s="3"/>
      <c r="C109" s="19" t="s">
        <v>1164</v>
      </c>
      <c r="D109" s="297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6">
        <v>0</v>
      </c>
      <c r="AL109" s="297"/>
      <c r="AM109" s="298"/>
      <c r="AN109" s="298"/>
      <c r="AO109" s="298"/>
      <c r="AP109" s="626"/>
      <c r="AQ109" s="626"/>
      <c r="AR109" s="297"/>
      <c r="AS109" s="298"/>
      <c r="AT109" s="298"/>
      <c r="AU109" s="298"/>
      <c r="AV109" s="298"/>
      <c r="AW109" s="298"/>
      <c r="AX109" s="298"/>
      <c r="AY109" s="298"/>
      <c r="AZ109" s="298"/>
      <c r="BA109" s="298"/>
      <c r="BB109" s="251">
        <v>5190</v>
      </c>
      <c r="BC109" s="251"/>
      <c r="BD109" s="298"/>
      <c r="BE109" s="298"/>
      <c r="BF109" s="298"/>
      <c r="BG109" s="298"/>
      <c r="BH109" s="298"/>
      <c r="BI109" s="395">
        <v>5190</v>
      </c>
      <c r="BJ109" s="297"/>
      <c r="BK109" s="298"/>
      <c r="BL109" s="395">
        <v>0</v>
      </c>
      <c r="BM109" s="395">
        <v>5190</v>
      </c>
    </row>
    <row r="110" spans="1:65" ht="12.75">
      <c r="A110" s="12"/>
      <c r="B110" s="3"/>
      <c r="C110" s="19" t="s">
        <v>1165</v>
      </c>
      <c r="D110" s="297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6">
        <v>0</v>
      </c>
      <c r="AL110" s="297"/>
      <c r="AM110" s="298"/>
      <c r="AN110" s="298"/>
      <c r="AO110" s="298"/>
      <c r="AP110" s="626"/>
      <c r="AQ110" s="626"/>
      <c r="AR110" s="297"/>
      <c r="AS110" s="298"/>
      <c r="AT110" s="298"/>
      <c r="AU110" s="298"/>
      <c r="AV110" s="298"/>
      <c r="AW110" s="298"/>
      <c r="AX110" s="298"/>
      <c r="AY110" s="298"/>
      <c r="AZ110" s="298"/>
      <c r="BA110" s="298"/>
      <c r="BB110" s="251">
        <v>4250</v>
      </c>
      <c r="BC110" s="251"/>
      <c r="BD110" s="298"/>
      <c r="BE110" s="298"/>
      <c r="BF110" s="298"/>
      <c r="BG110" s="298"/>
      <c r="BH110" s="298"/>
      <c r="BI110" s="395">
        <v>4250</v>
      </c>
      <c r="BJ110" s="297"/>
      <c r="BK110" s="298"/>
      <c r="BL110" s="395">
        <v>0</v>
      </c>
      <c r="BM110" s="395">
        <v>4250</v>
      </c>
    </row>
    <row r="111" spans="1:65" ht="12.75">
      <c r="A111" s="12"/>
      <c r="B111" s="3"/>
      <c r="C111" s="19" t="s">
        <v>1166</v>
      </c>
      <c r="D111" s="297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6">
        <v>0</v>
      </c>
      <c r="AL111" s="297"/>
      <c r="AM111" s="298"/>
      <c r="AN111" s="298"/>
      <c r="AO111" s="298"/>
      <c r="AP111" s="626"/>
      <c r="AQ111" s="626"/>
      <c r="AR111" s="297"/>
      <c r="AS111" s="298"/>
      <c r="AT111" s="298"/>
      <c r="AU111" s="298"/>
      <c r="AV111" s="298"/>
      <c r="AW111" s="298"/>
      <c r="AX111" s="298"/>
      <c r="AY111" s="298"/>
      <c r="AZ111" s="298"/>
      <c r="BA111" s="298"/>
      <c r="BB111" s="251">
        <v>50</v>
      </c>
      <c r="BC111" s="251"/>
      <c r="BD111" s="298"/>
      <c r="BE111" s="298"/>
      <c r="BF111" s="298"/>
      <c r="BG111" s="298"/>
      <c r="BH111" s="298"/>
      <c r="BI111" s="395">
        <v>50</v>
      </c>
      <c r="BJ111" s="297"/>
      <c r="BK111" s="298"/>
      <c r="BL111" s="395">
        <v>0</v>
      </c>
      <c r="BM111" s="395">
        <v>50</v>
      </c>
    </row>
    <row r="112" spans="1:65" ht="12.75">
      <c r="A112" s="12"/>
      <c r="B112" s="3"/>
      <c r="C112" s="665" t="s">
        <v>1064</v>
      </c>
      <c r="D112" s="297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296">
        <v>0</v>
      </c>
      <c r="AL112" s="297"/>
      <c r="AM112" s="298"/>
      <c r="AN112" s="298"/>
      <c r="AO112" s="298"/>
      <c r="AP112" s="626"/>
      <c r="AQ112" s="626"/>
      <c r="AR112" s="297"/>
      <c r="AS112" s="298"/>
      <c r="AT112" s="298"/>
      <c r="AU112" s="298"/>
      <c r="AV112" s="298"/>
      <c r="AW112" s="298"/>
      <c r="AX112" s="298"/>
      <c r="AY112" s="298"/>
      <c r="AZ112" s="298"/>
      <c r="BA112" s="298"/>
      <c r="BB112" s="664"/>
      <c r="BC112" s="664">
        <v>0</v>
      </c>
      <c r="BD112" s="298"/>
      <c r="BE112" s="298"/>
      <c r="BF112" s="298"/>
      <c r="BG112" s="298"/>
      <c r="BH112" s="298"/>
      <c r="BI112" s="395">
        <v>0</v>
      </c>
      <c r="BJ112" s="297"/>
      <c r="BK112" s="298"/>
      <c r="BL112" s="395">
        <v>0</v>
      </c>
      <c r="BM112" s="395">
        <v>0</v>
      </c>
    </row>
    <row r="113" spans="1:65" ht="12.75">
      <c r="A113" s="12"/>
      <c r="B113" s="3"/>
      <c r="C113" s="19" t="s">
        <v>1108</v>
      </c>
      <c r="D113" s="297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>
        <v>7786</v>
      </c>
      <c r="AA113" s="298"/>
      <c r="AB113" s="298"/>
      <c r="AC113" s="298"/>
      <c r="AD113" s="298"/>
      <c r="AE113" s="298"/>
      <c r="AF113" s="298"/>
      <c r="AG113" s="298"/>
      <c r="AH113" s="298"/>
      <c r="AI113" s="298"/>
      <c r="AJ113" s="298"/>
      <c r="AK113" s="296">
        <v>7786</v>
      </c>
      <c r="AL113" s="297"/>
      <c r="AM113" s="298"/>
      <c r="AN113" s="298"/>
      <c r="AO113" s="298"/>
      <c r="AP113" s="626"/>
      <c r="AQ113" s="626"/>
      <c r="AR113" s="297"/>
      <c r="AS113" s="298"/>
      <c r="AT113" s="298"/>
      <c r="AU113" s="298"/>
      <c r="AV113" s="298"/>
      <c r="AW113" s="298"/>
      <c r="AX113" s="298"/>
      <c r="AY113" s="298"/>
      <c r="AZ113" s="298"/>
      <c r="BA113" s="298"/>
      <c r="BB113" s="298"/>
      <c r="BC113" s="298"/>
      <c r="BD113" s="298"/>
      <c r="BE113" s="298"/>
      <c r="BF113" s="298"/>
      <c r="BG113" s="298"/>
      <c r="BH113" s="298"/>
      <c r="BI113" s="395">
        <v>0</v>
      </c>
      <c r="BJ113" s="297"/>
      <c r="BK113" s="298"/>
      <c r="BL113" s="395">
        <v>0</v>
      </c>
      <c r="BM113" s="395">
        <v>7786</v>
      </c>
    </row>
    <row r="114" spans="1:65" ht="25.5">
      <c r="A114" s="12"/>
      <c r="B114" s="3"/>
      <c r="C114" s="20" t="s">
        <v>1206</v>
      </c>
      <c r="D114" s="297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6">
        <v>0</v>
      </c>
      <c r="AL114" s="297"/>
      <c r="AM114" s="298"/>
      <c r="AN114" s="298"/>
      <c r="AO114" s="298"/>
      <c r="AP114" s="626"/>
      <c r="AQ114" s="626"/>
      <c r="AR114" s="297"/>
      <c r="AS114" s="298"/>
      <c r="AT114" s="298"/>
      <c r="AU114" s="298"/>
      <c r="AV114" s="298"/>
      <c r="AW114" s="298"/>
      <c r="AX114" s="298"/>
      <c r="AY114" s="298"/>
      <c r="AZ114" s="298"/>
      <c r="BA114" s="298"/>
      <c r="BB114" s="298">
        <v>5000</v>
      </c>
      <c r="BC114" s="298"/>
      <c r="BD114" s="298"/>
      <c r="BE114" s="298"/>
      <c r="BF114" s="298"/>
      <c r="BG114" s="298"/>
      <c r="BH114" s="298"/>
      <c r="BI114" s="395">
        <v>5000</v>
      </c>
      <c r="BJ114" s="297"/>
      <c r="BK114" s="298"/>
      <c r="BL114" s="395">
        <v>0</v>
      </c>
      <c r="BM114" s="395">
        <v>5000</v>
      </c>
    </row>
    <row r="115" spans="1:65" ht="12.75">
      <c r="A115" s="12"/>
      <c r="B115" s="3"/>
      <c r="C115" s="20" t="s">
        <v>1219</v>
      </c>
      <c r="D115" s="297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>
        <v>38</v>
      </c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296">
        <v>38</v>
      </c>
      <c r="AL115" s="297"/>
      <c r="AM115" s="298"/>
      <c r="AN115" s="298"/>
      <c r="AO115" s="298"/>
      <c r="AP115" s="626"/>
      <c r="AQ115" s="626"/>
      <c r="AR115" s="297"/>
      <c r="AS115" s="298"/>
      <c r="AT115" s="298"/>
      <c r="AU115" s="298"/>
      <c r="AV115" s="298"/>
      <c r="AW115" s="298"/>
      <c r="AX115" s="298"/>
      <c r="AY115" s="298"/>
      <c r="AZ115" s="298"/>
      <c r="BA115" s="298"/>
      <c r="BB115" s="298"/>
      <c r="BC115" s="298"/>
      <c r="BD115" s="298"/>
      <c r="BE115" s="298"/>
      <c r="BF115" s="298"/>
      <c r="BG115" s="298"/>
      <c r="BH115" s="298"/>
      <c r="BI115" s="395">
        <v>0</v>
      </c>
      <c r="BJ115" s="297"/>
      <c r="BK115" s="298"/>
      <c r="BL115" s="395">
        <v>0</v>
      </c>
      <c r="BM115" s="395">
        <v>38</v>
      </c>
    </row>
    <row r="116" spans="1:65" ht="25.5">
      <c r="A116" s="12"/>
      <c r="B116" s="3"/>
      <c r="C116" s="20" t="s">
        <v>1314</v>
      </c>
      <c r="D116" s="297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  <c r="AJ116" s="298"/>
      <c r="AK116" s="296">
        <v>0</v>
      </c>
      <c r="AL116" s="297"/>
      <c r="AM116" s="298"/>
      <c r="AN116" s="298"/>
      <c r="AO116" s="298"/>
      <c r="AP116" s="626"/>
      <c r="AQ116" s="626"/>
      <c r="AR116" s="297"/>
      <c r="AS116" s="298"/>
      <c r="AT116" s="298"/>
      <c r="AU116" s="298"/>
      <c r="AV116" s="298"/>
      <c r="AW116" s="298">
        <v>3000</v>
      </c>
      <c r="AX116" s="298"/>
      <c r="AY116" s="298"/>
      <c r="AZ116" s="298"/>
      <c r="BA116" s="298"/>
      <c r="BB116" s="298"/>
      <c r="BC116" s="298"/>
      <c r="BD116" s="298"/>
      <c r="BE116" s="298"/>
      <c r="BF116" s="298"/>
      <c r="BG116" s="298"/>
      <c r="BH116" s="298"/>
      <c r="BI116" s="395">
        <v>3000</v>
      </c>
      <c r="BJ116" s="297"/>
      <c r="BK116" s="298"/>
      <c r="BL116" s="395">
        <v>0</v>
      </c>
      <c r="BM116" s="395">
        <v>3000</v>
      </c>
    </row>
    <row r="117" spans="1:65" ht="12.75">
      <c r="A117" s="12"/>
      <c r="B117" s="3"/>
      <c r="C117" s="20"/>
      <c r="D117" s="297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  <c r="AJ117" s="298"/>
      <c r="AK117" s="296">
        <v>0</v>
      </c>
      <c r="AL117" s="297"/>
      <c r="AM117" s="298"/>
      <c r="AN117" s="298"/>
      <c r="AO117" s="298"/>
      <c r="AP117" s="626"/>
      <c r="AQ117" s="626"/>
      <c r="AR117" s="297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98"/>
      <c r="BC117" s="298"/>
      <c r="BD117" s="298"/>
      <c r="BE117" s="298"/>
      <c r="BF117" s="298"/>
      <c r="BG117" s="298"/>
      <c r="BH117" s="298"/>
      <c r="BI117" s="395">
        <v>0</v>
      </c>
      <c r="BJ117" s="297"/>
      <c r="BK117" s="298"/>
      <c r="BL117" s="395">
        <v>0</v>
      </c>
      <c r="BM117" s="395">
        <v>0</v>
      </c>
    </row>
    <row r="118" spans="1:65" ht="12.75">
      <c r="A118" s="12"/>
      <c r="B118" s="3"/>
      <c r="C118" s="20"/>
      <c r="D118" s="297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  <c r="AJ118" s="298"/>
      <c r="AK118" s="296">
        <v>0</v>
      </c>
      <c r="AL118" s="297"/>
      <c r="AM118" s="298"/>
      <c r="AN118" s="298"/>
      <c r="AO118" s="298"/>
      <c r="AP118" s="626"/>
      <c r="AQ118" s="626"/>
      <c r="AR118" s="297"/>
      <c r="AS118" s="298"/>
      <c r="AT118" s="298"/>
      <c r="AU118" s="298"/>
      <c r="AV118" s="298"/>
      <c r="AW118" s="298"/>
      <c r="AX118" s="298"/>
      <c r="AY118" s="298"/>
      <c r="AZ118" s="298"/>
      <c r="BA118" s="298"/>
      <c r="BB118" s="298"/>
      <c r="BC118" s="298"/>
      <c r="BD118" s="298"/>
      <c r="BE118" s="298"/>
      <c r="BF118" s="298"/>
      <c r="BG118" s="298"/>
      <c r="BH118" s="298"/>
      <c r="BI118" s="395">
        <v>0</v>
      </c>
      <c r="BJ118" s="297"/>
      <c r="BK118" s="298"/>
      <c r="BL118" s="395">
        <v>0</v>
      </c>
      <c r="BM118" s="395">
        <v>0</v>
      </c>
    </row>
    <row r="119" spans="1:65" ht="12.75">
      <c r="A119" s="12"/>
      <c r="B119" s="3"/>
      <c r="C119" s="20"/>
      <c r="D119" s="297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8"/>
      <c r="AE119" s="298"/>
      <c r="AF119" s="298"/>
      <c r="AG119" s="298"/>
      <c r="AH119" s="298"/>
      <c r="AI119" s="298"/>
      <c r="AJ119" s="298"/>
      <c r="AK119" s="296">
        <v>0</v>
      </c>
      <c r="AL119" s="297"/>
      <c r="AM119" s="298"/>
      <c r="AN119" s="298"/>
      <c r="AO119" s="298"/>
      <c r="AP119" s="626"/>
      <c r="AQ119" s="626"/>
      <c r="AR119" s="297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/>
      <c r="BH119" s="298"/>
      <c r="BI119" s="395">
        <v>0</v>
      </c>
      <c r="BJ119" s="297"/>
      <c r="BK119" s="298"/>
      <c r="BL119" s="395">
        <v>0</v>
      </c>
      <c r="BM119" s="395">
        <v>0</v>
      </c>
    </row>
    <row r="120" spans="1:65" ht="12.75">
      <c r="A120" s="12"/>
      <c r="B120" s="3"/>
      <c r="C120" s="20"/>
      <c r="D120" s="297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8"/>
      <c r="AE120" s="298"/>
      <c r="AF120" s="298"/>
      <c r="AG120" s="298"/>
      <c r="AH120" s="298"/>
      <c r="AI120" s="298"/>
      <c r="AJ120" s="298"/>
      <c r="AK120" s="296">
        <v>0</v>
      </c>
      <c r="AL120" s="297"/>
      <c r="AM120" s="298"/>
      <c r="AN120" s="298"/>
      <c r="AO120" s="298"/>
      <c r="AP120" s="626"/>
      <c r="AQ120" s="626"/>
      <c r="AR120" s="297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395">
        <v>0</v>
      </c>
      <c r="BJ120" s="297"/>
      <c r="BK120" s="298"/>
      <c r="BL120" s="395">
        <v>0</v>
      </c>
      <c r="BM120" s="395">
        <v>0</v>
      </c>
    </row>
    <row r="121" spans="1:65" ht="12.75">
      <c r="A121" s="12"/>
      <c r="B121" s="3"/>
      <c r="C121" s="20"/>
      <c r="D121" s="297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6">
        <v>0</v>
      </c>
      <c r="AL121" s="297"/>
      <c r="AM121" s="298"/>
      <c r="AN121" s="298"/>
      <c r="AO121" s="298"/>
      <c r="AP121" s="626"/>
      <c r="AQ121" s="626"/>
      <c r="AR121" s="297"/>
      <c r="AS121" s="298"/>
      <c r="AT121" s="298"/>
      <c r="AU121" s="298"/>
      <c r="AV121" s="298"/>
      <c r="AW121" s="298"/>
      <c r="AX121" s="298"/>
      <c r="AY121" s="298"/>
      <c r="AZ121" s="298"/>
      <c r="BA121" s="298"/>
      <c r="BB121" s="298"/>
      <c r="BC121" s="298"/>
      <c r="BD121" s="298"/>
      <c r="BE121" s="298"/>
      <c r="BF121" s="298"/>
      <c r="BG121" s="298"/>
      <c r="BH121" s="298"/>
      <c r="BI121" s="395">
        <v>0</v>
      </c>
      <c r="BJ121" s="297"/>
      <c r="BK121" s="298"/>
      <c r="BL121" s="395">
        <v>0</v>
      </c>
      <c r="BM121" s="395">
        <v>0</v>
      </c>
    </row>
    <row r="122" spans="1:65" ht="12.75">
      <c r="A122" s="12"/>
      <c r="B122" s="3"/>
      <c r="C122" s="20"/>
      <c r="D122" s="297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  <c r="AH122" s="298"/>
      <c r="AI122" s="298"/>
      <c r="AJ122" s="298"/>
      <c r="AK122" s="296">
        <v>0</v>
      </c>
      <c r="AL122" s="297"/>
      <c r="AM122" s="298"/>
      <c r="AN122" s="298"/>
      <c r="AO122" s="298"/>
      <c r="AP122" s="626"/>
      <c r="AQ122" s="626"/>
      <c r="AR122" s="297"/>
      <c r="AS122" s="298"/>
      <c r="AT122" s="298"/>
      <c r="AU122" s="298"/>
      <c r="AV122" s="298"/>
      <c r="AW122" s="298"/>
      <c r="AX122" s="298"/>
      <c r="AY122" s="298"/>
      <c r="AZ122" s="298"/>
      <c r="BA122" s="298"/>
      <c r="BB122" s="298"/>
      <c r="BC122" s="298"/>
      <c r="BD122" s="298"/>
      <c r="BE122" s="298"/>
      <c r="BF122" s="298"/>
      <c r="BG122" s="298"/>
      <c r="BH122" s="298"/>
      <c r="BI122" s="395">
        <v>0</v>
      </c>
      <c r="BJ122" s="297"/>
      <c r="BK122" s="298"/>
      <c r="BL122" s="395">
        <v>0</v>
      </c>
      <c r="BM122" s="395">
        <v>0</v>
      </c>
    </row>
    <row r="123" spans="1:65" ht="12.75">
      <c r="A123" s="12"/>
      <c r="B123" s="3"/>
      <c r="C123" s="20"/>
      <c r="D123" s="297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8"/>
      <c r="AE123" s="298"/>
      <c r="AF123" s="298"/>
      <c r="AG123" s="298"/>
      <c r="AH123" s="298"/>
      <c r="AI123" s="298"/>
      <c r="AJ123" s="298"/>
      <c r="AK123" s="296">
        <v>0</v>
      </c>
      <c r="AL123" s="297"/>
      <c r="AM123" s="298"/>
      <c r="AN123" s="298"/>
      <c r="AO123" s="298"/>
      <c r="AP123" s="626"/>
      <c r="AQ123" s="626"/>
      <c r="AR123" s="297"/>
      <c r="AS123" s="298"/>
      <c r="AT123" s="298"/>
      <c r="AU123" s="298"/>
      <c r="AV123" s="298"/>
      <c r="AW123" s="298"/>
      <c r="AX123" s="298"/>
      <c r="AY123" s="298"/>
      <c r="AZ123" s="298"/>
      <c r="BA123" s="298"/>
      <c r="BB123" s="298"/>
      <c r="BC123" s="298"/>
      <c r="BD123" s="298"/>
      <c r="BE123" s="298"/>
      <c r="BF123" s="298"/>
      <c r="BG123" s="298"/>
      <c r="BH123" s="298"/>
      <c r="BI123" s="395">
        <v>0</v>
      </c>
      <c r="BJ123" s="297"/>
      <c r="BK123" s="298"/>
      <c r="BL123" s="395">
        <v>0</v>
      </c>
      <c r="BM123" s="395">
        <v>0</v>
      </c>
    </row>
    <row r="124" spans="1:65" ht="12.75">
      <c r="A124" s="12"/>
      <c r="B124" s="3"/>
      <c r="C124" s="20"/>
      <c r="D124" s="297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8"/>
      <c r="AE124" s="298"/>
      <c r="AF124" s="298"/>
      <c r="AG124" s="298"/>
      <c r="AH124" s="298"/>
      <c r="AI124" s="298"/>
      <c r="AJ124" s="298"/>
      <c r="AK124" s="296">
        <v>0</v>
      </c>
      <c r="AL124" s="297"/>
      <c r="AM124" s="298"/>
      <c r="AN124" s="298"/>
      <c r="AO124" s="298"/>
      <c r="AP124" s="626"/>
      <c r="AQ124" s="626"/>
      <c r="AR124" s="297"/>
      <c r="AS124" s="298"/>
      <c r="AT124" s="298"/>
      <c r="AU124" s="298"/>
      <c r="AV124" s="298"/>
      <c r="AW124" s="298"/>
      <c r="AX124" s="298"/>
      <c r="AY124" s="298"/>
      <c r="AZ124" s="298"/>
      <c r="BA124" s="298"/>
      <c r="BB124" s="298"/>
      <c r="BC124" s="298"/>
      <c r="BD124" s="298"/>
      <c r="BE124" s="298"/>
      <c r="BF124" s="298"/>
      <c r="BG124" s="298"/>
      <c r="BH124" s="298"/>
      <c r="BI124" s="395">
        <v>0</v>
      </c>
      <c r="BJ124" s="297"/>
      <c r="BK124" s="298"/>
      <c r="BL124" s="395">
        <v>0</v>
      </c>
      <c r="BM124" s="395">
        <v>0</v>
      </c>
    </row>
    <row r="125" spans="1:65" ht="12.75">
      <c r="A125" s="12"/>
      <c r="B125" s="3"/>
      <c r="C125" s="20"/>
      <c r="D125" s="297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8"/>
      <c r="AE125" s="298"/>
      <c r="AF125" s="298"/>
      <c r="AG125" s="298"/>
      <c r="AH125" s="298"/>
      <c r="AI125" s="298"/>
      <c r="AJ125" s="298"/>
      <c r="AK125" s="296">
        <v>0</v>
      </c>
      <c r="AL125" s="297"/>
      <c r="AM125" s="298"/>
      <c r="AN125" s="298"/>
      <c r="AO125" s="298"/>
      <c r="AP125" s="626"/>
      <c r="AQ125" s="626"/>
      <c r="AR125" s="297"/>
      <c r="AS125" s="298"/>
      <c r="AT125" s="298"/>
      <c r="AU125" s="298"/>
      <c r="AV125" s="298"/>
      <c r="AW125" s="298"/>
      <c r="AX125" s="298"/>
      <c r="AY125" s="298"/>
      <c r="AZ125" s="298"/>
      <c r="BA125" s="298"/>
      <c r="BB125" s="298"/>
      <c r="BC125" s="298"/>
      <c r="BD125" s="298"/>
      <c r="BE125" s="298"/>
      <c r="BF125" s="298"/>
      <c r="BG125" s="298"/>
      <c r="BH125" s="298"/>
      <c r="BI125" s="395">
        <v>0</v>
      </c>
      <c r="BJ125" s="297"/>
      <c r="BK125" s="298"/>
      <c r="BL125" s="395">
        <v>0</v>
      </c>
      <c r="BM125" s="395">
        <v>0</v>
      </c>
    </row>
    <row r="126" spans="1:65" ht="13.5" thickBot="1">
      <c r="A126" s="12"/>
      <c r="B126" s="3"/>
      <c r="C126" s="20"/>
      <c r="D126" s="297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8"/>
      <c r="AE126" s="298"/>
      <c r="AF126" s="298"/>
      <c r="AG126" s="298"/>
      <c r="AH126" s="298"/>
      <c r="AI126" s="298"/>
      <c r="AJ126" s="298"/>
      <c r="AK126" s="298">
        <v>0</v>
      </c>
      <c r="AL126" s="297"/>
      <c r="AM126" s="298"/>
      <c r="AN126" s="298"/>
      <c r="AO126" s="298"/>
      <c r="AP126" s="626"/>
      <c r="AQ126" s="626"/>
      <c r="AR126" s="297"/>
      <c r="AS126" s="298"/>
      <c r="AT126" s="298"/>
      <c r="AU126" s="298"/>
      <c r="AV126" s="298"/>
      <c r="AW126" s="298"/>
      <c r="AX126" s="298"/>
      <c r="AY126" s="298"/>
      <c r="AZ126" s="298"/>
      <c r="BA126" s="298"/>
      <c r="BB126" s="298"/>
      <c r="BC126" s="298"/>
      <c r="BD126" s="298"/>
      <c r="BE126" s="298"/>
      <c r="BF126" s="298"/>
      <c r="BG126" s="298"/>
      <c r="BH126" s="298"/>
      <c r="BI126" s="395">
        <v>0</v>
      </c>
      <c r="BJ126" s="297"/>
      <c r="BK126" s="298"/>
      <c r="BL126" s="395">
        <v>0</v>
      </c>
      <c r="BM126" s="395">
        <v>0</v>
      </c>
    </row>
    <row r="127" spans="1:65" ht="18" customHeight="1" thickBot="1">
      <c r="A127" s="255" t="s">
        <v>262</v>
      </c>
      <c r="B127" s="256"/>
      <c r="C127" s="258" t="s">
        <v>932</v>
      </c>
      <c r="D127" s="306">
        <v>435877</v>
      </c>
      <c r="E127" s="306">
        <v>0</v>
      </c>
      <c r="F127" s="306">
        <v>0</v>
      </c>
      <c r="G127" s="306">
        <v>0</v>
      </c>
      <c r="H127" s="306">
        <v>0</v>
      </c>
      <c r="I127" s="306">
        <v>0</v>
      </c>
      <c r="J127" s="306">
        <v>0</v>
      </c>
      <c r="K127" s="306">
        <v>0</v>
      </c>
      <c r="L127" s="306">
        <v>0</v>
      </c>
      <c r="M127" s="306">
        <v>0</v>
      </c>
      <c r="N127" s="306">
        <v>0</v>
      </c>
      <c r="O127" s="306">
        <v>0</v>
      </c>
      <c r="P127" s="306">
        <v>0</v>
      </c>
      <c r="Q127" s="306">
        <v>0</v>
      </c>
      <c r="R127" s="306">
        <v>0</v>
      </c>
      <c r="S127" s="464">
        <v>0</v>
      </c>
      <c r="T127" s="307">
        <v>148530</v>
      </c>
      <c r="U127" s="307">
        <v>75226</v>
      </c>
      <c r="V127" s="307">
        <v>0</v>
      </c>
      <c r="W127" s="307">
        <v>0</v>
      </c>
      <c r="X127" s="307">
        <v>0</v>
      </c>
      <c r="Y127" s="307">
        <v>0</v>
      </c>
      <c r="Z127" s="307">
        <v>7786</v>
      </c>
      <c r="AA127" s="307">
        <v>0</v>
      </c>
      <c r="AB127" s="307">
        <v>269472</v>
      </c>
      <c r="AC127" s="307">
        <v>0</v>
      </c>
      <c r="AD127" s="307">
        <v>10000</v>
      </c>
      <c r="AE127" s="307">
        <v>0</v>
      </c>
      <c r="AF127" s="307">
        <v>0</v>
      </c>
      <c r="AG127" s="307">
        <v>0</v>
      </c>
      <c r="AH127" s="307">
        <v>0</v>
      </c>
      <c r="AI127" s="307">
        <v>0</v>
      </c>
      <c r="AJ127" s="307">
        <v>0</v>
      </c>
      <c r="AK127" s="308">
        <v>946891</v>
      </c>
      <c r="AL127" s="376">
        <v>0</v>
      </c>
      <c r="AM127" s="307">
        <v>0</v>
      </c>
      <c r="AN127" s="307">
        <v>0</v>
      </c>
      <c r="AO127" s="307">
        <v>0</v>
      </c>
      <c r="AP127" s="377">
        <v>0</v>
      </c>
      <c r="AQ127" s="377">
        <v>0</v>
      </c>
      <c r="AR127" s="306">
        <v>15000</v>
      </c>
      <c r="AS127" s="307">
        <v>0</v>
      </c>
      <c r="AT127" s="307">
        <v>0</v>
      </c>
      <c r="AU127" s="307">
        <v>0</v>
      </c>
      <c r="AV127" s="307">
        <v>0</v>
      </c>
      <c r="AW127" s="307">
        <v>88500</v>
      </c>
      <c r="AX127" s="307">
        <v>1000</v>
      </c>
      <c r="AY127" s="307">
        <v>0</v>
      </c>
      <c r="AZ127" s="307">
        <v>0</v>
      </c>
      <c r="BA127" s="307">
        <v>2150</v>
      </c>
      <c r="BB127" s="307">
        <v>29865</v>
      </c>
      <c r="BC127" s="307">
        <v>0</v>
      </c>
      <c r="BD127" s="307">
        <v>565</v>
      </c>
      <c r="BE127" s="307">
        <v>0</v>
      </c>
      <c r="BF127" s="307">
        <v>0</v>
      </c>
      <c r="BG127" s="307">
        <v>0</v>
      </c>
      <c r="BH127" s="307">
        <v>0</v>
      </c>
      <c r="BI127" s="308">
        <v>137080</v>
      </c>
      <c r="BJ127" s="306">
        <v>0</v>
      </c>
      <c r="BK127" s="307">
        <v>0</v>
      </c>
      <c r="BL127" s="308">
        <v>0</v>
      </c>
      <c r="BM127" s="308">
        <v>1083971</v>
      </c>
    </row>
  </sheetData>
  <sheetProtection/>
  <mergeCells count="11">
    <mergeCell ref="A1:AK1"/>
    <mergeCell ref="A2:AK2"/>
    <mergeCell ref="A3:AK3"/>
    <mergeCell ref="AK6:AK9"/>
    <mergeCell ref="A5:A9"/>
    <mergeCell ref="BI6:BI9"/>
    <mergeCell ref="BL6:BL9"/>
    <mergeCell ref="BM6:BM9"/>
    <mergeCell ref="D5:BM5"/>
    <mergeCell ref="C5:C9"/>
    <mergeCell ref="B5:B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5" r:id="rId1"/>
  <headerFooter>
    <oddHeader>&amp;R&amp;"Times New Roman,Normál"&amp;10 6. számú  melléklet</oddHeader>
    <oddFooter>&amp;L&amp;"Times New Roman,Normál"&amp;10&amp;F&amp;R&amp;"Times New Roman,Normál"&amp;10&amp;P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Csaholyi Jánosné</dc:creator>
  <cp:keywords/>
  <dc:description/>
  <cp:lastModifiedBy>Major Angéla</cp:lastModifiedBy>
  <cp:lastPrinted>2015-11-30T09:16:43Z</cp:lastPrinted>
  <dcterms:created xsi:type="dcterms:W3CDTF">2013-12-03T07:09:19Z</dcterms:created>
  <dcterms:modified xsi:type="dcterms:W3CDTF">2015-11-30T09:16:56Z</dcterms:modified>
  <cp:category/>
  <cp:version/>
  <cp:contentType/>
  <cp:contentStatus/>
</cp:coreProperties>
</file>