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K11" i="2"/>
  <c r="J11"/>
  <c r="K14"/>
  <c r="J14"/>
  <c r="J10"/>
  <c r="J38" s="1"/>
  <c r="J45" s="1"/>
  <c r="I10"/>
  <c r="I38" s="1"/>
  <c r="K29"/>
  <c r="K39"/>
  <c r="F10"/>
  <c r="D10"/>
  <c r="D38" s="1"/>
  <c r="D45" s="1"/>
  <c r="H10"/>
  <c r="H38" s="1"/>
  <c r="H45" s="1"/>
  <c r="F22"/>
  <c r="C39"/>
  <c r="C22"/>
  <c r="K22"/>
  <c r="G38"/>
  <c r="K10" l="1"/>
  <c r="K38" s="1"/>
  <c r="F38"/>
  <c r="F45" s="1"/>
  <c r="C29"/>
  <c r="K16"/>
  <c r="C16"/>
  <c r="C10"/>
  <c r="C38" s="1"/>
  <c r="C45" s="1"/>
  <c r="G45"/>
  <c r="K45" l="1"/>
</calcChain>
</file>

<file path=xl/sharedStrings.xml><?xml version="1.0" encoding="utf-8"?>
<sst xmlns="http://schemas.openxmlformats.org/spreadsheetml/2006/main" count="65" uniqueCount="62">
  <si>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</si>
  <si>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</si>
  <si>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</si>
  <si>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</si>
  <si>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</si>
  <si>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</si>
  <si>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</si>
  <si>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</si>
  <si>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</si>
  <si>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</si>
  <si>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</si>
  <si>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</si>
  <si>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</si>
  <si>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</si>
  <si>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</si>
  <si>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</si>
  <si>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</si>
  <si>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</si>
  <si>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</si>
  <si>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</si>
  <si>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</si>
  <si>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</si>
  <si>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</si>
  <si>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</si>
  <si>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</si>
  <si>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</si>
  <si>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</si>
  <si>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</si>
  <si>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</si>
  <si>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</si>
  <si>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</si>
  <si>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</si>
  <si>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</si>
  <si>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</si>
  <si>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</si>
  <si>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</si>
  <si>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</si>
  <si>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</si>
  <si>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</si>
  <si>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</si>
  <si>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</si>
  <si>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</si>
  <si>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</si>
  <si>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>III.</t>
  </si>
  <si>
    <t xml:space="preserve">Felhalmozás célú hitel </t>
  </si>
  <si>
    <t xml:space="preserve">      - Gyermekétkeztetés üzemeltetési támogatása</t>
  </si>
  <si>
    <t xml:space="preserve">     - Települési önkorm. Könyvtári és közművelődési támogatás</t>
  </si>
  <si>
    <t xml:space="preserve">      - Pénzeszköz átvétel elkülönített állami pénzlapoktól</t>
  </si>
  <si>
    <t xml:space="preserve">      - Iskolai étekeztetés támogatása</t>
  </si>
  <si>
    <t xml:space="preserve">     - Egyéb kötelező feladatok (bérkompenzáció)</t>
  </si>
  <si>
    <t>2017. évi költségvetési bevételei előirányzat-csoportok, kiemelt előirányzatok</t>
  </si>
  <si>
    <t xml:space="preserve">      - Rászoruló gyermekek nyári étkeztetése</t>
  </si>
  <si>
    <t xml:space="preserve">      - Társ település működési hozzáhárulása Hivatalhoz</t>
  </si>
  <si>
    <t>7.</t>
  </si>
  <si>
    <t>Működési célú átvett pénzeszközök háztartásoktól</t>
  </si>
  <si>
    <t>Önkormányzat</t>
  </si>
  <si>
    <t>Módosított előirányzat</t>
  </si>
  <si>
    <t xml:space="preserve">      -egyéb működési bevétel (Erzsébet u., pm Mór)</t>
  </si>
  <si>
    <t>Változás I</t>
  </si>
  <si>
    <t>Változás II</t>
  </si>
  <si>
    <t>Felhalmozás célú támogatások EU-s programokra és azok h.</t>
  </si>
  <si>
    <t>1. számú melléklet az 1/2017.(II.21.)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</si>
</sst>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3" fontId="0" fillId="0" borderId="1" xfId="0" applyNumberFormat="1" applyBorder="1"/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/>
    <xf numFmtId="3" fontId="2" fillId="0" borderId="1" xfId="0" applyNumberFormat="1" applyFont="1" applyBorder="1"/>
    <xf numFmtId="3" fontId="0" fillId="2" borderId="5" xfId="0" applyNumberFormat="1" applyFill="1" applyBorder="1"/>
    <xf numFmtId="3" fontId="0" fillId="2" borderId="5" xfId="0" applyNumberFormat="1" applyFont="1" applyFill="1" applyBorder="1"/>
    <xf numFmtId="0" fontId="3" fillId="0" borderId="0" xfId="0" applyFont="1"/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0" fontId="0" fillId="0" borderId="1" xfId="0" applyBorder="1"/>
    <xf numFmtId="0" fontId="0" fillId="0" borderId="1" xfId="0" applyFill="1" applyBorder="1" applyAlignment="1">
      <alignment horizontal="left" wrapText="1"/>
    </xf>
    <xf numFmtId="3" fontId="1" fillId="2" borderId="6" xfId="0" applyNumberFormat="1" applyFont="1" applyFill="1" applyBorder="1"/>
    <xf numFmtId="0" fontId="0" fillId="2" borderId="0" xfId="0" applyFill="1" applyAlignment="1">
      <alignment horizontal="right"/>
    </xf>
    <xf numFmtId="0" fontId="0" fillId="0" borderId="4" xfId="0" applyBorder="1"/>
    <xf numFmtId="3" fontId="1" fillId="0" borderId="5" xfId="0" applyNumberFormat="1" applyFont="1" applyBorder="1"/>
    <xf numFmtId="3" fontId="0" fillId="0" borderId="5" xfId="0" applyNumberFormat="1" applyBorder="1"/>
    <xf numFmtId="3" fontId="2" fillId="0" borderId="5" xfId="0" applyNumberFormat="1" applyFont="1" applyBorder="1"/>
    <xf numFmtId="3" fontId="2" fillId="2" borderId="7" xfId="0" applyNumberFormat="1" applyFont="1" applyFill="1" applyBorder="1"/>
    <xf numFmtId="3" fontId="2" fillId="0" borderId="2" xfId="0" applyNumberFormat="1" applyFont="1" applyBorder="1"/>
    <xf numFmtId="3" fontId="2" fillId="0" borderId="7" xfId="0" applyNumberFormat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/>
    </xf>
    <xf numFmtId="3" fontId="0" fillId="0" borderId="3" xfId="0" applyNumberFormat="1" applyBorder="1" applyAlignment="1">
      <alignment vertical="center"/>
    </xf>
    <xf numFmtId="3" fontId="1" fillId="2" borderId="1" xfId="0" applyNumberFormat="1" applyFont="1" applyFill="1" applyBorder="1"/>
    <xf numFmtId="3" fontId="0" fillId="2" borderId="1" xfId="0" applyNumberFormat="1" applyFont="1" applyFill="1" applyBorder="1"/>
    <xf numFmtId="3" fontId="0" fillId="2" borderId="1" xfId="0" applyNumberFormat="1" applyFill="1" applyBorder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N45"/>
  <sheetViews>
    <sheetView tabSelected="1" view="pageBreakPreview" zoomScale="89" zoomScaleSheetLayoutView="89" workbookViewId="0">
      <selection activeCell="A3" sqref="A3:K3"/>
    </sheetView>
  </sheetViews>
  <sheetFormatPr defaultRowHeight="12.75"/>
  <cols>
    <col min="1" max="1" width="7.42578125" style="24" customWidth="1"/>
    <col min="2" max="2" width="57" customWidth="1"/>
    <col min="3" max="3" width="14.140625" customWidth="1"/>
    <col min="4" max="4" width="13.85546875" customWidth="1"/>
    <col min="5" max="5" width="13.7109375" customWidth="1"/>
    <col min="6" max="6" width="16.7109375" customWidth="1"/>
    <col min="7" max="7" width="13.42578125" customWidth="1"/>
    <col min="8" max="8" width="11.85546875" customWidth="1"/>
    <col min="9" max="9" width="11.28515625" customWidth="1"/>
    <col min="10" max="10" width="13.140625" customWidth="1"/>
    <col min="11" max="11" width="16.7109375" customWidth="1"/>
  </cols>
  <sheetData>
    <row r="1" spans="1:11">
      <c r="A1" s="52" t="s">
        <v>61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23"/>
      <c r="B2" s="15"/>
      <c r="C2" s="15"/>
      <c r="D2" s="42"/>
      <c r="E2" s="43"/>
      <c r="F2" s="42"/>
      <c r="G2" s="15"/>
      <c r="H2" s="42"/>
      <c r="I2" s="43"/>
      <c r="J2" s="42"/>
      <c r="K2" s="15"/>
    </row>
    <row r="3" spans="1:11" ht="18.75" customHeight="1">
      <c r="A3" s="51" t="s">
        <v>28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1" customFormat="1" ht="13.5" customHeight="1">
      <c r="A4" s="51" t="s">
        <v>50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15" customHeight="1">
      <c r="A5" s="51" t="s">
        <v>27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ht="23.25" customHeight="1">
      <c r="A6" s="53" t="s">
        <v>0</v>
      </c>
      <c r="B6" s="58" t="s">
        <v>4</v>
      </c>
      <c r="C6" s="61" t="s">
        <v>16</v>
      </c>
      <c r="D6" s="62"/>
      <c r="E6" s="62"/>
      <c r="F6" s="62"/>
      <c r="G6" s="62"/>
      <c r="H6" s="62"/>
      <c r="I6" s="62"/>
      <c r="J6" s="62"/>
      <c r="K6" s="63"/>
    </row>
    <row r="7" spans="1:11" ht="12.75" customHeight="1">
      <c r="A7" s="54"/>
      <c r="B7" s="59"/>
      <c r="C7" s="56" t="s">
        <v>55</v>
      </c>
      <c r="D7" s="56" t="s">
        <v>58</v>
      </c>
      <c r="E7" s="56" t="s">
        <v>59</v>
      </c>
      <c r="F7" s="56" t="s">
        <v>56</v>
      </c>
      <c r="G7" s="64" t="s">
        <v>17</v>
      </c>
      <c r="H7" s="56" t="s">
        <v>58</v>
      </c>
      <c r="I7" s="56" t="s">
        <v>59</v>
      </c>
      <c r="J7" s="56" t="s">
        <v>56</v>
      </c>
      <c r="K7" s="66" t="s">
        <v>18</v>
      </c>
    </row>
    <row r="8" spans="1:11">
      <c r="A8" s="55"/>
      <c r="B8" s="60"/>
      <c r="C8" s="57"/>
      <c r="D8" s="57"/>
      <c r="E8" s="57"/>
      <c r="F8" s="57"/>
      <c r="G8" s="65"/>
      <c r="H8" s="57"/>
      <c r="I8" s="57"/>
      <c r="J8" s="57"/>
      <c r="K8" s="67"/>
    </row>
    <row r="9" spans="1:11" ht="15" customHeight="1">
      <c r="A9" s="25" t="s">
        <v>7</v>
      </c>
      <c r="B9" s="34" t="s">
        <v>8</v>
      </c>
      <c r="C9" s="4"/>
      <c r="D9" s="44"/>
      <c r="E9" s="44"/>
      <c r="F9" s="44"/>
      <c r="G9" s="2"/>
      <c r="H9" s="2"/>
      <c r="I9" s="2"/>
      <c r="J9" s="2"/>
      <c r="K9" s="16"/>
    </row>
    <row r="10" spans="1:11" ht="15" customHeight="1">
      <c r="A10" s="26" t="s">
        <v>1</v>
      </c>
      <c r="B10" s="31" t="s">
        <v>29</v>
      </c>
      <c r="C10" s="10">
        <f>C11+C12+C13+C14+C15</f>
        <v>12290531</v>
      </c>
      <c r="D10" s="45">
        <f>D11+D12+D13+D14+D15</f>
        <v>635514</v>
      </c>
      <c r="E10" s="45">
        <v>2071585</v>
      </c>
      <c r="F10" s="45">
        <f>F11+F12+F13+F14+F15</f>
        <v>14997630</v>
      </c>
      <c r="G10" s="5">
        <v>17959919</v>
      </c>
      <c r="H10" s="5">
        <f>H11+H15</f>
        <v>1055000</v>
      </c>
      <c r="I10" s="5">
        <f>I11+I14</f>
        <v>16863</v>
      </c>
      <c r="J10" s="5">
        <f>SUM(G10:I10)</f>
        <v>19031782</v>
      </c>
      <c r="K10" s="17">
        <f>K11+K12+K13+K14+K15</f>
        <v>34029412</v>
      </c>
    </row>
    <row r="11" spans="1:11" ht="13.5" customHeight="1">
      <c r="A11" s="27"/>
      <c r="B11" s="35" t="s">
        <v>30</v>
      </c>
      <c r="C11" s="8">
        <v>0</v>
      </c>
      <c r="D11" s="46">
        <v>364369</v>
      </c>
      <c r="E11" s="46"/>
      <c r="F11" s="46">
        <v>364369</v>
      </c>
      <c r="G11" s="3">
        <v>14340515</v>
      </c>
      <c r="H11" s="3">
        <v>920000</v>
      </c>
      <c r="I11" s="3">
        <v>10000</v>
      </c>
      <c r="J11" s="3">
        <f>SUM(G11:I11)</f>
        <v>15270515</v>
      </c>
      <c r="K11" s="18">
        <f>F11+J11</f>
        <v>15634884</v>
      </c>
    </row>
    <row r="12" spans="1:11" ht="15" customHeight="1">
      <c r="A12" s="27"/>
      <c r="B12" s="36" t="s">
        <v>31</v>
      </c>
      <c r="C12" s="8">
        <v>1566928</v>
      </c>
      <c r="D12" s="46">
        <v>0</v>
      </c>
      <c r="E12" s="46">
        <v>971585</v>
      </c>
      <c r="F12" s="46">
        <v>2538513</v>
      </c>
      <c r="G12" s="3"/>
      <c r="H12" s="3"/>
      <c r="I12" s="3"/>
      <c r="J12" s="3"/>
      <c r="K12" s="18">
        <v>2538513</v>
      </c>
    </row>
    <row r="13" spans="1:11" ht="15" customHeight="1">
      <c r="A13" s="27"/>
      <c r="B13" s="36" t="s">
        <v>32</v>
      </c>
      <c r="C13" s="8">
        <v>8600420</v>
      </c>
      <c r="D13" s="46">
        <v>188990</v>
      </c>
      <c r="E13" s="46">
        <v>900000</v>
      </c>
      <c r="F13" s="46">
        <v>9689410</v>
      </c>
      <c r="G13" s="3"/>
      <c r="H13" s="3"/>
      <c r="I13" s="3"/>
      <c r="J13" s="3"/>
      <c r="K13" s="18">
        <v>9689410</v>
      </c>
    </row>
    <row r="14" spans="1:11" ht="15" customHeight="1">
      <c r="A14" s="28"/>
      <c r="B14" s="37" t="s">
        <v>19</v>
      </c>
      <c r="C14" s="8">
        <v>350000</v>
      </c>
      <c r="D14" s="46">
        <v>0</v>
      </c>
      <c r="E14" s="46"/>
      <c r="F14" s="46">
        <v>350000</v>
      </c>
      <c r="G14" s="3">
        <v>5000</v>
      </c>
      <c r="H14" s="3"/>
      <c r="I14" s="3">
        <v>6863</v>
      </c>
      <c r="J14" s="3">
        <f>SUM(G14:I14)</f>
        <v>11863</v>
      </c>
      <c r="K14" s="18">
        <f>F14+J14</f>
        <v>361863</v>
      </c>
    </row>
    <row r="15" spans="1:11" ht="15" customHeight="1">
      <c r="A15" s="27"/>
      <c r="B15" s="32" t="s">
        <v>20</v>
      </c>
      <c r="C15" s="8">
        <v>1773183</v>
      </c>
      <c r="D15" s="46">
        <v>82155</v>
      </c>
      <c r="E15" s="46">
        <v>200000</v>
      </c>
      <c r="F15" s="46">
        <v>2055338</v>
      </c>
      <c r="G15" s="3">
        <v>3614404</v>
      </c>
      <c r="H15" s="3">
        <v>135000</v>
      </c>
      <c r="I15" s="3"/>
      <c r="J15" s="3">
        <v>3749404</v>
      </c>
      <c r="K15" s="18">
        <v>5804742</v>
      </c>
    </row>
    <row r="16" spans="1:11" ht="15" customHeight="1">
      <c r="A16" s="27" t="s">
        <v>2</v>
      </c>
      <c r="B16" s="31" t="s">
        <v>33</v>
      </c>
      <c r="C16" s="10">
        <f>C17+C18+C19</f>
        <v>49550130</v>
      </c>
      <c r="D16" s="45">
        <v>0</v>
      </c>
      <c r="E16" s="45"/>
      <c r="F16" s="45">
        <v>49550130</v>
      </c>
      <c r="G16" s="3"/>
      <c r="H16" s="3"/>
      <c r="I16" s="3"/>
      <c r="J16" s="3"/>
      <c r="K16" s="17">
        <f>K17+K18+K19</f>
        <v>49550130</v>
      </c>
    </row>
    <row r="17" spans="1:14" ht="15" customHeight="1">
      <c r="A17" s="27"/>
      <c r="B17" s="32" t="s">
        <v>34</v>
      </c>
      <c r="C17" s="8">
        <v>3425000</v>
      </c>
      <c r="D17" s="46">
        <v>0</v>
      </c>
      <c r="E17" s="46"/>
      <c r="F17" s="46">
        <v>3425000</v>
      </c>
      <c r="G17" s="3"/>
      <c r="H17" s="3"/>
      <c r="I17" s="3"/>
      <c r="J17" s="3"/>
      <c r="K17" s="18">
        <v>3425000</v>
      </c>
    </row>
    <row r="18" spans="1:14" ht="15" customHeight="1">
      <c r="A18" s="27"/>
      <c r="B18" s="32" t="s">
        <v>35</v>
      </c>
      <c r="C18" s="8">
        <v>46000000</v>
      </c>
      <c r="D18" s="46">
        <v>0</v>
      </c>
      <c r="E18" s="46"/>
      <c r="F18" s="46">
        <v>46000000</v>
      </c>
      <c r="G18" s="3"/>
      <c r="H18" s="3"/>
      <c r="I18" s="3"/>
      <c r="J18" s="3"/>
      <c r="K18" s="18">
        <v>46000000</v>
      </c>
      <c r="N18" s="9"/>
    </row>
    <row r="19" spans="1:14" ht="15" customHeight="1">
      <c r="A19" s="27"/>
      <c r="B19" s="32" t="s">
        <v>21</v>
      </c>
      <c r="C19" s="8">
        <v>125130</v>
      </c>
      <c r="D19" s="46">
        <v>0</v>
      </c>
      <c r="E19" s="46"/>
      <c r="F19" s="46">
        <v>125130</v>
      </c>
      <c r="G19" s="3"/>
      <c r="H19" s="3"/>
      <c r="I19" s="3"/>
      <c r="J19" s="3"/>
      <c r="K19" s="18">
        <v>125130</v>
      </c>
    </row>
    <row r="20" spans="1:14" ht="19.5" customHeight="1">
      <c r="A20" s="29" t="s">
        <v>3</v>
      </c>
      <c r="B20" s="31" t="s">
        <v>6</v>
      </c>
      <c r="C20" s="10">
        <v>3767000</v>
      </c>
      <c r="D20" s="45">
        <v>0</v>
      </c>
      <c r="E20" s="45"/>
      <c r="F20" s="45">
        <v>3767000</v>
      </c>
      <c r="G20" s="3"/>
      <c r="H20" s="3"/>
      <c r="I20" s="3"/>
      <c r="J20" s="3"/>
      <c r="K20" s="17">
        <v>3767000</v>
      </c>
    </row>
    <row r="21" spans="1:14" ht="15" customHeight="1">
      <c r="A21" s="27"/>
      <c r="B21" s="32" t="s">
        <v>22</v>
      </c>
      <c r="C21" s="8">
        <v>3767000</v>
      </c>
      <c r="D21" s="46">
        <v>0</v>
      </c>
      <c r="E21" s="46"/>
      <c r="F21" s="46">
        <v>3767000</v>
      </c>
      <c r="G21" s="3"/>
      <c r="H21" s="3"/>
      <c r="I21" s="3"/>
      <c r="J21" s="3"/>
      <c r="K21" s="18">
        <v>3767000</v>
      </c>
    </row>
    <row r="22" spans="1:14" ht="15" customHeight="1">
      <c r="A22" s="26" t="s">
        <v>36</v>
      </c>
      <c r="B22" s="31" t="s">
        <v>37</v>
      </c>
      <c r="C22" s="14">
        <f>C23+C24+C25+C26+C27+C28</f>
        <v>50236456</v>
      </c>
      <c r="D22" s="45">
        <v>12324957</v>
      </c>
      <c r="E22" s="45">
        <v>107059</v>
      </c>
      <c r="F22" s="45">
        <f>F23+F24+F25+F26+F27+F28</f>
        <v>62668472</v>
      </c>
      <c r="G22" s="3"/>
      <c r="H22" s="3"/>
      <c r="I22" s="3"/>
      <c r="J22" s="3"/>
      <c r="K22" s="10">
        <f>K23+K24+K25+K26+K27+K28</f>
        <v>62668472</v>
      </c>
    </row>
    <row r="23" spans="1:14" ht="19.5" customHeight="1">
      <c r="A23" s="26"/>
      <c r="B23" s="13" t="s">
        <v>38</v>
      </c>
      <c r="C23" s="7">
        <v>33257975</v>
      </c>
      <c r="D23" s="47">
        <v>91694</v>
      </c>
      <c r="E23" s="47"/>
      <c r="F23" s="47">
        <v>33349669</v>
      </c>
      <c r="G23" s="3"/>
      <c r="H23" s="3"/>
      <c r="I23" s="3"/>
      <c r="J23" s="3"/>
      <c r="K23" s="18">
        <v>33349669</v>
      </c>
    </row>
    <row r="24" spans="1:14" ht="15" customHeight="1">
      <c r="A24" s="27"/>
      <c r="B24" s="13" t="s">
        <v>51</v>
      </c>
      <c r="C24" s="7">
        <v>27132</v>
      </c>
      <c r="D24" s="47">
        <v>0</v>
      </c>
      <c r="E24" s="47">
        <v>20748</v>
      </c>
      <c r="F24" s="47">
        <v>47880</v>
      </c>
      <c r="G24" s="3"/>
      <c r="H24" s="3"/>
      <c r="I24" s="3"/>
      <c r="J24" s="3"/>
      <c r="K24" s="18">
        <v>47880</v>
      </c>
    </row>
    <row r="25" spans="1:14" ht="15" customHeight="1">
      <c r="A25" s="27"/>
      <c r="B25" s="13" t="s">
        <v>48</v>
      </c>
      <c r="C25" s="7">
        <v>9808320</v>
      </c>
      <c r="D25" s="47">
        <v>0</v>
      </c>
      <c r="E25" s="47"/>
      <c r="F25" s="47">
        <v>9808320</v>
      </c>
      <c r="G25" s="3"/>
      <c r="H25" s="3"/>
      <c r="I25" s="3"/>
      <c r="J25" s="3"/>
      <c r="K25" s="18">
        <v>9808320</v>
      </c>
    </row>
    <row r="26" spans="1:14" ht="15" customHeight="1">
      <c r="A26" s="27"/>
      <c r="B26" s="13" t="s">
        <v>45</v>
      </c>
      <c r="C26" s="7">
        <v>5374889</v>
      </c>
      <c r="D26" s="47">
        <v>0</v>
      </c>
      <c r="E26" s="47"/>
      <c r="F26" s="47">
        <v>5374889</v>
      </c>
      <c r="G26" s="3"/>
      <c r="H26" s="3"/>
      <c r="I26" s="3"/>
      <c r="J26" s="3"/>
      <c r="K26" s="18">
        <v>5374889</v>
      </c>
    </row>
    <row r="27" spans="1:14" ht="15" customHeight="1">
      <c r="A27" s="27"/>
      <c r="B27" s="13" t="s">
        <v>46</v>
      </c>
      <c r="C27" s="7">
        <v>1768140</v>
      </c>
      <c r="D27" s="47">
        <v>263516</v>
      </c>
      <c r="E27" s="47">
        <v>26354</v>
      </c>
      <c r="F27" s="47">
        <v>2058010</v>
      </c>
      <c r="G27" s="3"/>
      <c r="H27" s="3"/>
      <c r="I27" s="3"/>
      <c r="J27" s="3"/>
      <c r="K27" s="18">
        <v>2058010</v>
      </c>
    </row>
    <row r="28" spans="1:14" ht="15" customHeight="1">
      <c r="A28" s="27"/>
      <c r="B28" s="13" t="s">
        <v>49</v>
      </c>
      <c r="C28" s="7"/>
      <c r="D28" s="47">
        <v>11969747</v>
      </c>
      <c r="E28" s="47">
        <v>59957</v>
      </c>
      <c r="F28" s="47">
        <v>12029704</v>
      </c>
      <c r="G28" s="12"/>
      <c r="H28" s="12"/>
      <c r="I28" s="12"/>
      <c r="J28" s="12"/>
      <c r="K28" s="18">
        <v>12029704</v>
      </c>
    </row>
    <row r="29" spans="1:14" ht="15" customHeight="1">
      <c r="A29" s="26" t="s">
        <v>39</v>
      </c>
      <c r="B29" s="33" t="s">
        <v>40</v>
      </c>
      <c r="C29" s="10">
        <f>C30+C32+C33</f>
        <v>11112579</v>
      </c>
      <c r="D29" s="45">
        <v>1000050</v>
      </c>
      <c r="E29" s="45">
        <v>494000</v>
      </c>
      <c r="F29" s="45">
        <v>12606629</v>
      </c>
      <c r="G29" s="5">
        <v>60297467</v>
      </c>
      <c r="H29" s="5">
        <v>420168</v>
      </c>
      <c r="I29" s="5">
        <v>1580837</v>
      </c>
      <c r="J29" s="5">
        <v>62298472</v>
      </c>
      <c r="K29" s="17">
        <f>F29+J29</f>
        <v>74905101</v>
      </c>
    </row>
    <row r="30" spans="1:14" ht="15" customHeight="1">
      <c r="A30" s="27"/>
      <c r="B30" s="13" t="s">
        <v>23</v>
      </c>
      <c r="C30" s="7">
        <v>4891200</v>
      </c>
      <c r="D30" s="47">
        <v>0</v>
      </c>
      <c r="E30" s="47">
        <v>54800</v>
      </c>
      <c r="F30" s="47">
        <v>4946000</v>
      </c>
      <c r="G30" s="3"/>
      <c r="H30" s="3"/>
      <c r="I30" s="3"/>
      <c r="J30" s="3"/>
      <c r="K30" s="18">
        <v>4946000</v>
      </c>
    </row>
    <row r="31" spans="1:14" ht="15" customHeight="1">
      <c r="A31" s="27"/>
      <c r="B31" s="13" t="s">
        <v>57</v>
      </c>
      <c r="C31" s="7">
        <v>0</v>
      </c>
      <c r="D31" s="47">
        <v>844500</v>
      </c>
      <c r="E31" s="47"/>
      <c r="F31" s="47">
        <v>844500</v>
      </c>
      <c r="G31" s="3"/>
      <c r="H31" s="3"/>
      <c r="I31" s="3"/>
      <c r="J31" s="3"/>
      <c r="K31" s="18">
        <v>844500</v>
      </c>
    </row>
    <row r="32" spans="1:14" ht="15" customHeight="1">
      <c r="A32" s="27"/>
      <c r="B32" s="13" t="s">
        <v>52</v>
      </c>
      <c r="C32" s="7">
        <v>894209</v>
      </c>
      <c r="D32" s="47">
        <v>0</v>
      </c>
      <c r="E32" s="47">
        <v>439200</v>
      </c>
      <c r="F32" s="47">
        <v>1333409</v>
      </c>
      <c r="G32" s="3"/>
      <c r="H32" s="3"/>
      <c r="I32" s="3"/>
      <c r="J32" s="3"/>
      <c r="K32" s="18">
        <v>1333409</v>
      </c>
    </row>
    <row r="33" spans="1:11" ht="15" customHeight="1">
      <c r="A33" s="27"/>
      <c r="B33" s="13" t="s">
        <v>47</v>
      </c>
      <c r="C33" s="7">
        <v>5327170</v>
      </c>
      <c r="D33" s="47">
        <v>155550</v>
      </c>
      <c r="E33" s="47"/>
      <c r="F33" s="47">
        <v>5482720</v>
      </c>
      <c r="G33" s="3"/>
      <c r="H33" s="3"/>
      <c r="I33" s="3"/>
      <c r="J33" s="3"/>
      <c r="K33" s="18">
        <v>5482720</v>
      </c>
    </row>
    <row r="34" spans="1:11" ht="15" customHeight="1">
      <c r="A34" s="27"/>
      <c r="B34" s="13" t="s">
        <v>24</v>
      </c>
      <c r="C34" s="7"/>
      <c r="D34" s="47"/>
      <c r="E34" s="47"/>
      <c r="F34" s="47"/>
      <c r="G34" s="3">
        <v>60297467</v>
      </c>
      <c r="H34" s="3">
        <v>420168</v>
      </c>
      <c r="I34" s="3">
        <v>1580837</v>
      </c>
      <c r="J34" s="3">
        <v>62298472</v>
      </c>
      <c r="K34" s="18">
        <v>62298472</v>
      </c>
    </row>
    <row r="35" spans="1:11" ht="15" customHeight="1">
      <c r="A35" s="27"/>
      <c r="B35" s="13" t="s">
        <v>25</v>
      </c>
      <c r="C35" s="7">
        <v>-60297467</v>
      </c>
      <c r="D35" s="47">
        <v>-420168</v>
      </c>
      <c r="E35" s="47">
        <v>-1580837</v>
      </c>
      <c r="F35" s="47">
        <v>-62298472</v>
      </c>
      <c r="G35" s="3"/>
      <c r="H35" s="3"/>
      <c r="I35" s="3"/>
      <c r="J35" s="3"/>
      <c r="K35" s="18">
        <v>-62298472</v>
      </c>
    </row>
    <row r="36" spans="1:11" ht="15" customHeight="1">
      <c r="A36" s="26" t="s">
        <v>41</v>
      </c>
      <c r="B36" s="33" t="s">
        <v>42</v>
      </c>
      <c r="C36" s="10"/>
      <c r="D36" s="45"/>
      <c r="E36" s="45"/>
      <c r="F36" s="45"/>
      <c r="G36" s="5"/>
      <c r="H36" s="5"/>
      <c r="I36" s="5"/>
      <c r="J36" s="5"/>
      <c r="K36" s="17"/>
    </row>
    <row r="37" spans="1:11" ht="15" customHeight="1">
      <c r="A37" s="26" t="s">
        <v>53</v>
      </c>
      <c r="B37" s="33" t="s">
        <v>54</v>
      </c>
      <c r="C37" s="10">
        <v>70000</v>
      </c>
      <c r="D37" s="45"/>
      <c r="E37" s="45">
        <v>50000</v>
      </c>
      <c r="F37" s="45">
        <v>120000</v>
      </c>
      <c r="G37" s="3"/>
      <c r="H37" s="3"/>
      <c r="I37" s="3"/>
      <c r="J37" s="3"/>
      <c r="K37" s="18">
        <v>120000</v>
      </c>
    </row>
    <row r="38" spans="1:11" ht="15" customHeight="1">
      <c r="A38" s="27"/>
      <c r="B38" s="38" t="s">
        <v>10</v>
      </c>
      <c r="C38" s="11">
        <f>SUM(C10,C16,C29,C22,C36,C20,C35,C37)</f>
        <v>66729229</v>
      </c>
      <c r="D38" s="48">
        <f>D10+D16+D20+D22+D29+D30+D35+D37</f>
        <v>13540353</v>
      </c>
      <c r="E38" s="48"/>
      <c r="F38" s="48">
        <f>F10+F16+F20+F22+F29+F35+F37</f>
        <v>81411389</v>
      </c>
      <c r="G38" s="6">
        <f>G10+G29</f>
        <v>78257386</v>
      </c>
      <c r="H38" s="6">
        <f>H10+H34</f>
        <v>1475168</v>
      </c>
      <c r="I38" s="6">
        <f>I10+I29</f>
        <v>1597700</v>
      </c>
      <c r="J38" s="6">
        <f>J10+J29</f>
        <v>81330254</v>
      </c>
      <c r="K38" s="19">
        <f>K10+K16+K22+K29+K36+K20+K35+K37</f>
        <v>162741643</v>
      </c>
    </row>
    <row r="39" spans="1:11" ht="16.5" customHeight="1">
      <c r="A39" s="30" t="s">
        <v>9</v>
      </c>
      <c r="B39" s="39" t="s">
        <v>11</v>
      </c>
      <c r="C39" s="11">
        <f>C41</f>
        <v>98420</v>
      </c>
      <c r="D39" s="48">
        <v>0</v>
      </c>
      <c r="E39" s="48">
        <v>146274136</v>
      </c>
      <c r="F39" s="48">
        <v>146372556</v>
      </c>
      <c r="G39" s="12"/>
      <c r="H39" s="12"/>
      <c r="I39" s="12"/>
      <c r="J39" s="12"/>
      <c r="K39" s="19">
        <f>K41+K42</f>
        <v>146372556</v>
      </c>
    </row>
    <row r="40" spans="1:11" ht="15" customHeight="1">
      <c r="A40" s="27"/>
      <c r="B40" s="40" t="s">
        <v>5</v>
      </c>
      <c r="C40" s="7"/>
      <c r="D40" s="47"/>
      <c r="E40" s="47"/>
      <c r="F40" s="47"/>
      <c r="G40" s="12"/>
      <c r="H40" s="12"/>
      <c r="I40" s="12"/>
      <c r="J40" s="12"/>
      <c r="K40" s="18"/>
    </row>
    <row r="41" spans="1:11" ht="15" customHeight="1">
      <c r="A41" s="27"/>
      <c r="B41" s="36" t="s">
        <v>26</v>
      </c>
      <c r="C41" s="7">
        <v>98420</v>
      </c>
      <c r="D41" s="47">
        <v>0</v>
      </c>
      <c r="E41" s="47"/>
      <c r="F41" s="47">
        <v>98420</v>
      </c>
      <c r="G41" s="12"/>
      <c r="H41" s="12"/>
      <c r="I41" s="12"/>
      <c r="J41" s="12"/>
      <c r="K41" s="18">
        <v>98420</v>
      </c>
    </row>
    <row r="42" spans="1:11" ht="15" customHeight="1">
      <c r="A42" s="27"/>
      <c r="B42" s="36" t="s">
        <v>60</v>
      </c>
      <c r="C42" s="7"/>
      <c r="D42" s="47"/>
      <c r="E42" s="47">
        <v>146274136</v>
      </c>
      <c r="F42" s="47">
        <v>146274136</v>
      </c>
      <c r="G42" s="12"/>
      <c r="H42" s="12"/>
      <c r="I42" s="12"/>
      <c r="J42" s="12"/>
      <c r="K42" s="18">
        <v>146274136</v>
      </c>
    </row>
    <row r="43" spans="1:11" ht="15" customHeight="1">
      <c r="A43" s="30" t="s">
        <v>43</v>
      </c>
      <c r="B43" s="39" t="s">
        <v>44</v>
      </c>
      <c r="C43" s="11">
        <v>0</v>
      </c>
      <c r="D43" s="48">
        <v>0</v>
      </c>
      <c r="E43" s="48"/>
      <c r="F43" s="48">
        <v>0</v>
      </c>
      <c r="G43" s="12"/>
      <c r="H43" s="12"/>
      <c r="I43" s="12"/>
      <c r="J43" s="12"/>
      <c r="K43" s="19">
        <v>0</v>
      </c>
    </row>
    <row r="44" spans="1:11" ht="15" customHeight="1">
      <c r="A44" s="30" t="s">
        <v>14</v>
      </c>
      <c r="B44" s="39" t="s">
        <v>13</v>
      </c>
      <c r="C44" s="11">
        <v>40014810</v>
      </c>
      <c r="D44" s="48">
        <v>1060293</v>
      </c>
      <c r="E44" s="48"/>
      <c r="F44" s="48">
        <v>41075103</v>
      </c>
      <c r="G44" s="6">
        <v>201193</v>
      </c>
      <c r="H44" s="6">
        <v>124240</v>
      </c>
      <c r="I44" s="6"/>
      <c r="J44" s="6">
        <v>325433</v>
      </c>
      <c r="K44" s="19">
        <v>41400536</v>
      </c>
    </row>
    <row r="45" spans="1:11" ht="15" customHeight="1">
      <c r="A45" s="50" t="s">
        <v>15</v>
      </c>
      <c r="B45" s="41" t="s">
        <v>12</v>
      </c>
      <c r="C45" s="20">
        <f>SUM(C38+C39+C44)</f>
        <v>106842459</v>
      </c>
      <c r="D45" s="49">
        <f>D38+D39+D44</f>
        <v>14600646</v>
      </c>
      <c r="E45" s="49"/>
      <c r="F45" s="49">
        <f>F38+F39+F44</f>
        <v>268859048</v>
      </c>
      <c r="G45" s="21">
        <f>SUM(G38:G44)</f>
        <v>78458579</v>
      </c>
      <c r="H45" s="21">
        <f>H38+H44</f>
        <v>1599408</v>
      </c>
      <c r="I45" s="21">
        <v>1580837</v>
      </c>
      <c r="J45" s="21">
        <f>J38+J44</f>
        <v>81655687</v>
      </c>
      <c r="K45" s="22">
        <f>K38+K43+K44+K39</f>
        <v>350514735</v>
      </c>
    </row>
  </sheetData>
  <mergeCells count="16">
    <mergeCell ref="A5:K5"/>
    <mergeCell ref="A1:K1"/>
    <mergeCell ref="A3:K3"/>
    <mergeCell ref="A4:K4"/>
    <mergeCell ref="A6:A8"/>
    <mergeCell ref="C7:C8"/>
    <mergeCell ref="B6:B8"/>
    <mergeCell ref="C6:K6"/>
    <mergeCell ref="G7:G8"/>
    <mergeCell ref="K7:K8"/>
    <mergeCell ref="D7:D8"/>
    <mergeCell ref="F7:F8"/>
    <mergeCell ref="H7:H8"/>
    <mergeCell ref="J7:J8"/>
    <mergeCell ref="E7:E8"/>
    <mergeCell ref="I7:I8"/>
  </mergeCells>
  <phoneticPr fontId="0" type="noConversion"/>
  <printOptions horizontalCentered="1"/>
  <pageMargins left="0.25" right="0.25" top="0.75" bottom="0.75" header="0.3" footer="0.3"/>
  <pageSetup paperSize="9" scale="7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2018-04-12T12:07:21Z</cp:lastPrinted>
  <dcterms:created xsi:type="dcterms:W3CDTF">2001-03-10T10:34:29Z</dcterms:created>
  <dcterms:modified xsi:type="dcterms:W3CDTF">2018-04-25T08:24:27Z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