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5" yWindow="-30" windowWidth="19440" windowHeight="11010" tabRatio="727" firstSheet="12" activeTab="25"/>
  </bookViews>
  <sheets>
    <sheet name="1.sz.mell." sheetId="1" r:id="rId1"/>
    <sheet name="2.sz.mell." sheetId="95" r:id="rId2"/>
    <sheet name="3.sz.mell." sheetId="96" r:id="rId3"/>
    <sheet name="4.sz.mell." sheetId="97" r:id="rId4"/>
    <sheet name="5.sz.mell  " sheetId="73" r:id="rId5"/>
    <sheet name="6.sz.mell  " sheetId="61" r:id="rId6"/>
    <sheet name="7.sz.mell." sheetId="63" r:id="rId7"/>
    <sheet name="8.sz.mell." sheetId="64" r:id="rId8"/>
    <sheet name="9. sz. mell" sheetId="3" r:id="rId9"/>
    <sheet name="10. sz. mell " sheetId="113" r:id="rId10"/>
    <sheet name="11. sz .mell " sheetId="114" r:id="rId11"/>
    <sheet name="12. sz. mell  " sheetId="115" r:id="rId12"/>
    <sheet name="13. sz. mell" sheetId="79" r:id="rId13"/>
    <sheet name="14. sz. mell" sheetId="98" r:id="rId14"/>
    <sheet name="9.2.2. sz.  mell" sheetId="99" state="hidden" r:id="rId15"/>
    <sheet name="15. sz. mell" sheetId="100" r:id="rId16"/>
    <sheet name="16. sz. mell" sheetId="105" r:id="rId17"/>
    <sheet name="17. sz. mell" sheetId="106" r:id="rId18"/>
    <sheet name="9.3.2. sz. mell" sheetId="107" state="hidden" r:id="rId19"/>
    <sheet name="9.3.3. sz. mell" sheetId="108" state="hidden" r:id="rId20"/>
    <sheet name="18.sz.mell." sheetId="118" r:id="rId21"/>
    <sheet name="19.sz.mell." sheetId="117" r:id="rId22"/>
    <sheet name="9.4.2.sz.mell." sheetId="116" state="hidden" r:id="rId23"/>
    <sheet name="9.4.3.sz.mell." sheetId="119" state="hidden" r:id="rId24"/>
    <sheet name="1. sz tájékoztató" sheetId="94" r:id="rId25"/>
    <sheet name="2. sz. tájékoztató" sheetId="120" r:id="rId26"/>
    <sheet name="Munka1" sheetId="122" r:id="rId27"/>
  </sheets>
  <definedNames>
    <definedName name="_xlnm.Print_Titles" localSheetId="9">'10. sz. mell '!$1:$7</definedName>
    <definedName name="_xlnm.Print_Titles" localSheetId="10">'11. sz .mell '!$1:$7</definedName>
    <definedName name="_xlnm.Print_Titles" localSheetId="11">'12. sz. mell  '!$1:$7</definedName>
    <definedName name="_xlnm.Print_Titles" localSheetId="12">'13. sz. mell'!$1:$7</definedName>
    <definedName name="_xlnm.Print_Titles" localSheetId="13">'14. sz. mell'!$1:$7</definedName>
    <definedName name="_xlnm.Print_Titles" localSheetId="15">'15. sz. mell'!$1:$7</definedName>
    <definedName name="_xlnm.Print_Titles" localSheetId="16">'16. sz. mell'!$1:$7</definedName>
    <definedName name="_xlnm.Print_Titles" localSheetId="17">'17. sz. mell'!$1:$7</definedName>
    <definedName name="_xlnm.Print_Titles" localSheetId="8">'9. sz. mell'!$1:$7</definedName>
    <definedName name="_xlnm.Print_Titles" localSheetId="14">'9.2.2. sz.  mell'!$1:$6</definedName>
    <definedName name="_xlnm.Print_Titles" localSheetId="18">'9.3.2. sz. mell'!$1:$6</definedName>
    <definedName name="_xlnm.Print_Titles" localSheetId="19">'9.3.3. sz. mell'!$1:$6</definedName>
    <definedName name="_xlnm.Print_Area" localSheetId="0">'1.sz.mell.'!$A$1:$D$155</definedName>
    <definedName name="_xlnm.Print_Area" localSheetId="1">'2.sz.mell.'!$A$1:$D$154</definedName>
    <definedName name="_xlnm.Print_Area" localSheetId="2">'3.sz.mell.'!$A$1:$D$149</definedName>
    <definedName name="_xlnm.Print_Area" localSheetId="3">'4.sz.mell.'!$A$1:$D$149</definedName>
  </definedNames>
  <calcPr calcId="125725"/>
</workbook>
</file>

<file path=xl/calcChain.xml><?xml version="1.0" encoding="utf-8"?>
<calcChain xmlns="http://schemas.openxmlformats.org/spreadsheetml/2006/main">
  <c r="F14" i="63"/>
  <c r="D55" i="95"/>
  <c r="D5"/>
  <c r="D56" i="1"/>
  <c r="D5"/>
  <c r="D9" i="113"/>
  <c r="D9" i="3"/>
  <c r="C9"/>
  <c r="F9" i="63"/>
  <c r="E75" i="120" l="1"/>
  <c r="F67" i="94"/>
  <c r="F66"/>
  <c r="F65"/>
  <c r="F52"/>
  <c r="F49"/>
  <c r="F41"/>
  <c r="F40"/>
  <c r="F39"/>
  <c r="F38"/>
  <c r="F34"/>
  <c r="F30"/>
  <c r="F26"/>
  <c r="F16"/>
  <c r="F15"/>
  <c r="F14"/>
  <c r="F10"/>
  <c r="F6"/>
  <c r="E78" i="120"/>
  <c r="E77"/>
  <c r="E76"/>
  <c r="E74"/>
  <c r="E73"/>
  <c r="E65"/>
  <c r="E61"/>
  <c r="E57"/>
  <c r="E53"/>
  <c r="E47"/>
  <c r="E48" s="1"/>
  <c r="E40"/>
  <c r="E41" s="1"/>
  <c r="E32"/>
  <c r="E12"/>
  <c r="E18" s="1"/>
  <c r="D78"/>
  <c r="D77"/>
  <c r="D76"/>
  <c r="D75"/>
  <c r="D74"/>
  <c r="D73"/>
  <c r="D65"/>
  <c r="D61"/>
  <c r="D57"/>
  <c r="D53"/>
  <c r="D47"/>
  <c r="D48" s="1"/>
  <c r="D40"/>
  <c r="D41" s="1"/>
  <c r="D32"/>
  <c r="D12"/>
  <c r="D18" s="1"/>
  <c r="E67" i="94"/>
  <c r="E66"/>
  <c r="E65"/>
  <c r="E52"/>
  <c r="E49"/>
  <c r="E41"/>
  <c r="E40"/>
  <c r="E39"/>
  <c r="E38"/>
  <c r="E34"/>
  <c r="E30"/>
  <c r="E26"/>
  <c r="E16"/>
  <c r="E15"/>
  <c r="E78" s="1"/>
  <c r="E14"/>
  <c r="E10"/>
  <c r="E6"/>
  <c r="D50" i="118"/>
  <c r="D49"/>
  <c r="D48"/>
  <c r="D47"/>
  <c r="D46"/>
  <c r="D45"/>
  <c r="D40"/>
  <c r="D39"/>
  <c r="D38"/>
  <c r="D30"/>
  <c r="D26"/>
  <c r="D21"/>
  <c r="D20" s="1"/>
  <c r="D19"/>
  <c r="D18"/>
  <c r="D17"/>
  <c r="D16"/>
  <c r="D15"/>
  <c r="D14"/>
  <c r="D13"/>
  <c r="D12"/>
  <c r="D11"/>
  <c r="D10"/>
  <c r="D9" s="1"/>
  <c r="D36" s="1"/>
  <c r="D50" i="117"/>
  <c r="D44"/>
  <c r="D37"/>
  <c r="D30"/>
  <c r="D26"/>
  <c r="D20"/>
  <c r="D9"/>
  <c r="D36" s="1"/>
  <c r="D41" s="1"/>
  <c r="D52" i="105"/>
  <c r="D51" s="1"/>
  <c r="D49"/>
  <c r="D48"/>
  <c r="D47"/>
  <c r="D46"/>
  <c r="D40"/>
  <c r="D39"/>
  <c r="D38"/>
  <c r="D30"/>
  <c r="D29"/>
  <c r="D28"/>
  <c r="D27"/>
  <c r="D24"/>
  <c r="D23"/>
  <c r="D22"/>
  <c r="D21"/>
  <c r="D19"/>
  <c r="D18"/>
  <c r="D17"/>
  <c r="D16"/>
  <c r="D15"/>
  <c r="D14"/>
  <c r="D13"/>
  <c r="D12"/>
  <c r="D11"/>
  <c r="D10"/>
  <c r="D51" i="106"/>
  <c r="D45"/>
  <c r="D56" s="1"/>
  <c r="D37"/>
  <c r="D30"/>
  <c r="D26"/>
  <c r="D20"/>
  <c r="D9"/>
  <c r="C51" i="98"/>
  <c r="C45"/>
  <c r="C56" s="1"/>
  <c r="C52" i="79"/>
  <c r="C51" s="1"/>
  <c r="C47"/>
  <c r="C48"/>
  <c r="C46"/>
  <c r="C11"/>
  <c r="C12"/>
  <c r="C13"/>
  <c r="C14"/>
  <c r="C15"/>
  <c r="C16"/>
  <c r="C17"/>
  <c r="C18"/>
  <c r="C19"/>
  <c r="C21"/>
  <c r="C22"/>
  <c r="C23"/>
  <c r="C24"/>
  <c r="C25"/>
  <c r="C27"/>
  <c r="C28"/>
  <c r="C29"/>
  <c r="C31"/>
  <c r="C32"/>
  <c r="C33"/>
  <c r="C34"/>
  <c r="C35"/>
  <c r="C38"/>
  <c r="C39"/>
  <c r="C40"/>
  <c r="C10"/>
  <c r="C51" i="100"/>
  <c r="C45"/>
  <c r="C56" s="1"/>
  <c r="C37"/>
  <c r="C30"/>
  <c r="C26"/>
  <c r="C20"/>
  <c r="C9"/>
  <c r="C37" i="98"/>
  <c r="C37" i="79" s="1"/>
  <c r="C30" i="98"/>
  <c r="C30" i="79" s="1"/>
  <c r="C26" i="98"/>
  <c r="C26" i="79" s="1"/>
  <c r="C20" i="98"/>
  <c r="C20" i="79" s="1"/>
  <c r="C9" i="98"/>
  <c r="C36" s="1"/>
  <c r="C41" s="1"/>
  <c r="C140" i="115"/>
  <c r="C135"/>
  <c r="C130"/>
  <c r="C126"/>
  <c r="C122"/>
  <c r="C108"/>
  <c r="C92"/>
  <c r="C125" s="1"/>
  <c r="C81"/>
  <c r="C77"/>
  <c r="C74"/>
  <c r="C69"/>
  <c r="C65"/>
  <c r="C59"/>
  <c r="C54"/>
  <c r="C48"/>
  <c r="C37"/>
  <c r="C31"/>
  <c r="C30" s="1"/>
  <c r="C23"/>
  <c r="C16"/>
  <c r="C9"/>
  <c r="C140" i="114"/>
  <c r="C135"/>
  <c r="C130"/>
  <c r="C126"/>
  <c r="C145" s="1"/>
  <c r="C122"/>
  <c r="C108"/>
  <c r="C92"/>
  <c r="C81"/>
  <c r="C77"/>
  <c r="C74"/>
  <c r="C69"/>
  <c r="C65"/>
  <c r="C87" s="1"/>
  <c r="C59"/>
  <c r="C54"/>
  <c r="C48"/>
  <c r="C37"/>
  <c r="C31"/>
  <c r="C30"/>
  <c r="C23"/>
  <c r="C16"/>
  <c r="C9"/>
  <c r="C145" i="113"/>
  <c r="C140"/>
  <c r="C135"/>
  <c r="C131"/>
  <c r="C150" s="1"/>
  <c r="C127"/>
  <c r="C118"/>
  <c r="C113" s="1"/>
  <c r="C102"/>
  <c r="C97" s="1"/>
  <c r="C130" s="1"/>
  <c r="C151" s="1"/>
  <c r="C86"/>
  <c r="C82"/>
  <c r="C79"/>
  <c r="C74"/>
  <c r="C70"/>
  <c r="C92" s="1"/>
  <c r="C64"/>
  <c r="C59"/>
  <c r="C53"/>
  <c r="C42"/>
  <c r="C35"/>
  <c r="C34"/>
  <c r="C27"/>
  <c r="C20"/>
  <c r="C9"/>
  <c r="C69" s="1"/>
  <c r="C93" s="1"/>
  <c r="C145" i="3"/>
  <c r="C140"/>
  <c r="C135"/>
  <c r="C131"/>
  <c r="C150" s="1"/>
  <c r="C127"/>
  <c r="C118"/>
  <c r="C113" s="1"/>
  <c r="C102"/>
  <c r="C97" s="1"/>
  <c r="C86"/>
  <c r="C82"/>
  <c r="C79"/>
  <c r="C74"/>
  <c r="C70"/>
  <c r="C92" s="1"/>
  <c r="C64"/>
  <c r="C59"/>
  <c r="C53"/>
  <c r="C42"/>
  <c r="C35"/>
  <c r="C34"/>
  <c r="C27"/>
  <c r="C20"/>
  <c r="E14" i="63"/>
  <c r="E23" s="1"/>
  <c r="F30" i="61"/>
  <c r="F17"/>
  <c r="C24"/>
  <c r="C30" s="1"/>
  <c r="C17"/>
  <c r="C32" s="1"/>
  <c r="F27" i="73"/>
  <c r="F18"/>
  <c r="C24"/>
  <c r="C19"/>
  <c r="C18"/>
  <c r="C29" s="1"/>
  <c r="C138" i="97"/>
  <c r="C133"/>
  <c r="C128"/>
  <c r="C124"/>
  <c r="C143" s="1"/>
  <c r="C120"/>
  <c r="C106"/>
  <c r="C90"/>
  <c r="C77"/>
  <c r="C73"/>
  <c r="C70"/>
  <c r="C65"/>
  <c r="C61"/>
  <c r="C83" s="1"/>
  <c r="C55"/>
  <c r="C50"/>
  <c r="C44"/>
  <c r="C33"/>
  <c r="C27"/>
  <c r="C26" s="1"/>
  <c r="C19"/>
  <c r="C12"/>
  <c r="C5"/>
  <c r="C60" s="1"/>
  <c r="C84" s="1"/>
  <c r="C138" i="96"/>
  <c r="C133"/>
  <c r="C128"/>
  <c r="C124"/>
  <c r="C143" s="1"/>
  <c r="C120"/>
  <c r="C106"/>
  <c r="C90"/>
  <c r="C77"/>
  <c r="C73"/>
  <c r="C70"/>
  <c r="C65"/>
  <c r="C61"/>
  <c r="C83" s="1"/>
  <c r="C55"/>
  <c r="C50"/>
  <c r="C44"/>
  <c r="C33"/>
  <c r="C27"/>
  <c r="C26" s="1"/>
  <c r="C19"/>
  <c r="C12"/>
  <c r="C5"/>
  <c r="C60" s="1"/>
  <c r="C84" s="1"/>
  <c r="C143" i="95"/>
  <c r="C138"/>
  <c r="C133"/>
  <c r="C129"/>
  <c r="C148" s="1"/>
  <c r="C125"/>
  <c r="C111"/>
  <c r="C95"/>
  <c r="C82"/>
  <c r="C78"/>
  <c r="C75"/>
  <c r="C70"/>
  <c r="C66"/>
  <c r="C88" s="1"/>
  <c r="C60"/>
  <c r="C55"/>
  <c r="C49"/>
  <c r="C38"/>
  <c r="C30"/>
  <c r="C23"/>
  <c r="C16"/>
  <c r="C5"/>
  <c r="C65" s="1"/>
  <c r="C89" s="1"/>
  <c r="C144" i="1"/>
  <c r="C139"/>
  <c r="C134"/>
  <c r="C130"/>
  <c r="C149" s="1"/>
  <c r="C126"/>
  <c r="C117"/>
  <c r="C112" s="1"/>
  <c r="C101"/>
  <c r="C96" s="1"/>
  <c r="C83"/>
  <c r="C79"/>
  <c r="C71"/>
  <c r="C67"/>
  <c r="C61"/>
  <c r="C56"/>
  <c r="C49"/>
  <c r="C38"/>
  <c r="C31"/>
  <c r="C30" s="1"/>
  <c r="C23"/>
  <c r="C16"/>
  <c r="C5"/>
  <c r="D30" i="95"/>
  <c r="D118" i="113"/>
  <c r="D102"/>
  <c r="D34"/>
  <c r="D35"/>
  <c r="D117" i="1"/>
  <c r="D112" s="1"/>
  <c r="D101"/>
  <c r="D30"/>
  <c r="D31"/>
  <c r="D118" i="3"/>
  <c r="D113" s="1"/>
  <c r="F23" i="63"/>
  <c r="G6"/>
  <c r="D52" i="79"/>
  <c r="D10"/>
  <c r="D11"/>
  <c r="D47"/>
  <c r="D48"/>
  <c r="D46"/>
  <c r="D45" s="1"/>
  <c r="D39"/>
  <c r="D40"/>
  <c r="D38"/>
  <c r="D32"/>
  <c r="D33"/>
  <c r="D31"/>
  <c r="D28"/>
  <c r="D29"/>
  <c r="D27"/>
  <c r="D22"/>
  <c r="D23"/>
  <c r="D24"/>
  <c r="D21"/>
  <c r="D12"/>
  <c r="D13"/>
  <c r="D14"/>
  <c r="D15"/>
  <c r="D16"/>
  <c r="D17"/>
  <c r="D18"/>
  <c r="D19"/>
  <c r="C52" i="105"/>
  <c r="C39"/>
  <c r="C40"/>
  <c r="C38"/>
  <c r="C30"/>
  <c r="C47"/>
  <c r="C48"/>
  <c r="C49"/>
  <c r="C46"/>
  <c r="C28"/>
  <c r="C29"/>
  <c r="C27"/>
  <c r="C22"/>
  <c r="C23"/>
  <c r="C24"/>
  <c r="C21"/>
  <c r="C11"/>
  <c r="C12"/>
  <c r="C13"/>
  <c r="C14"/>
  <c r="C15"/>
  <c r="C16"/>
  <c r="C17"/>
  <c r="C18"/>
  <c r="C19"/>
  <c r="C10"/>
  <c r="C39" i="118"/>
  <c r="C40"/>
  <c r="C38"/>
  <c r="C46"/>
  <c r="C47"/>
  <c r="C48"/>
  <c r="C49"/>
  <c r="C45"/>
  <c r="C11"/>
  <c r="C12"/>
  <c r="C13"/>
  <c r="C14"/>
  <c r="C15"/>
  <c r="C16"/>
  <c r="C17"/>
  <c r="C18"/>
  <c r="C19"/>
  <c r="C21"/>
  <c r="C10"/>
  <c r="D102" i="3"/>
  <c r="C44" i="117"/>
  <c r="C50"/>
  <c r="C55" s="1"/>
  <c r="C9"/>
  <c r="C20"/>
  <c r="C26"/>
  <c r="C36" s="1"/>
  <c r="C41" s="1"/>
  <c r="C30"/>
  <c r="C37"/>
  <c r="C43" i="119"/>
  <c r="C49"/>
  <c r="C54" s="1"/>
  <c r="C8"/>
  <c r="C19"/>
  <c r="C25"/>
  <c r="C35" s="1"/>
  <c r="C40" s="1"/>
  <c r="C29"/>
  <c r="C36"/>
  <c r="C43" i="116"/>
  <c r="C49"/>
  <c r="C54" s="1"/>
  <c r="C8"/>
  <c r="C19"/>
  <c r="C25"/>
  <c r="C35" s="1"/>
  <c r="C40" s="1"/>
  <c r="C29"/>
  <c r="C36"/>
  <c r="C50" i="118"/>
  <c r="C20"/>
  <c r="C26"/>
  <c r="C30"/>
  <c r="D24" i="73"/>
  <c r="D19"/>
  <c r="D140" i="115"/>
  <c r="D135"/>
  <c r="D130"/>
  <c r="D126"/>
  <c r="D145"/>
  <c r="D122"/>
  <c r="D108"/>
  <c r="D92"/>
  <c r="D81"/>
  <c r="D77"/>
  <c r="D74"/>
  <c r="D69"/>
  <c r="D65"/>
  <c r="D87" s="1"/>
  <c r="D59"/>
  <c r="D54"/>
  <c r="D48"/>
  <c r="D37"/>
  <c r="D31"/>
  <c r="D30" s="1"/>
  <c r="D23"/>
  <c r="D16"/>
  <c r="D9"/>
  <c r="D64" s="1"/>
  <c r="D88" s="1"/>
  <c r="D140" i="114"/>
  <c r="D135"/>
  <c r="D130"/>
  <c r="D126"/>
  <c r="D145" s="1"/>
  <c r="D122"/>
  <c r="D108"/>
  <c r="D92"/>
  <c r="D125" s="1"/>
  <c r="D81"/>
  <c r="D77"/>
  <c r="D74"/>
  <c r="D69"/>
  <c r="D65"/>
  <c r="D87" s="1"/>
  <c r="D59"/>
  <c r="D54"/>
  <c r="D48"/>
  <c r="D37"/>
  <c r="D31"/>
  <c r="D30"/>
  <c r="D23"/>
  <c r="D16"/>
  <c r="D9"/>
  <c r="D145" i="113"/>
  <c r="D140"/>
  <c r="D135"/>
  <c r="D131"/>
  <c r="D150"/>
  <c r="D127"/>
  <c r="D113"/>
  <c r="D97"/>
  <c r="D86"/>
  <c r="D82"/>
  <c r="D79"/>
  <c r="D74"/>
  <c r="D70"/>
  <c r="D92" s="1"/>
  <c r="D64"/>
  <c r="D59"/>
  <c r="D53"/>
  <c r="D42"/>
  <c r="D27"/>
  <c r="D20"/>
  <c r="C50" i="108"/>
  <c r="C44"/>
  <c r="C55" s="1"/>
  <c r="C36"/>
  <c r="C29"/>
  <c r="C25"/>
  <c r="C19"/>
  <c r="C8"/>
  <c r="C35" s="1"/>
  <c r="C40" s="1"/>
  <c r="C50" i="107"/>
  <c r="C44"/>
  <c r="C55" s="1"/>
  <c r="C36"/>
  <c r="C29"/>
  <c r="C25"/>
  <c r="C19"/>
  <c r="C8"/>
  <c r="C35" s="1"/>
  <c r="C40" s="1"/>
  <c r="C51" i="106"/>
  <c r="C45"/>
  <c r="C56" s="1"/>
  <c r="C37"/>
  <c r="C30"/>
  <c r="C26"/>
  <c r="C20"/>
  <c r="C9"/>
  <c r="C36"/>
  <c r="C41" s="1"/>
  <c r="C51" i="105"/>
  <c r="C9"/>
  <c r="D51" i="100"/>
  <c r="D45"/>
  <c r="D56" s="1"/>
  <c r="D37"/>
  <c r="D30"/>
  <c r="D26"/>
  <c r="D20"/>
  <c r="D9"/>
  <c r="D36" s="1"/>
  <c r="D41" s="1"/>
  <c r="C50" i="99"/>
  <c r="C44"/>
  <c r="C55" s="1"/>
  <c r="C36"/>
  <c r="C29"/>
  <c r="C25"/>
  <c r="C19"/>
  <c r="C8"/>
  <c r="C35" s="1"/>
  <c r="C40" s="1"/>
  <c r="D51" i="98"/>
  <c r="D45"/>
  <c r="D56" s="1"/>
  <c r="D37"/>
  <c r="D30"/>
  <c r="D26"/>
  <c r="D20"/>
  <c r="D9"/>
  <c r="D36" s="1"/>
  <c r="D41" s="1"/>
  <c r="D138" i="97"/>
  <c r="D133"/>
  <c r="D128"/>
  <c r="D124"/>
  <c r="D143" s="1"/>
  <c r="D120"/>
  <c r="D106"/>
  <c r="D90"/>
  <c r="D123" s="1"/>
  <c r="D77"/>
  <c r="D73"/>
  <c r="D70"/>
  <c r="D83" s="1"/>
  <c r="D149" s="1"/>
  <c r="D65"/>
  <c r="D61"/>
  <c r="D55"/>
  <c r="D50"/>
  <c r="D44"/>
  <c r="D33"/>
  <c r="D27"/>
  <c r="D26"/>
  <c r="D19"/>
  <c r="D12"/>
  <c r="D5"/>
  <c r="D60" s="1"/>
  <c r="D138" i="96"/>
  <c r="D133"/>
  <c r="D128"/>
  <c r="D124"/>
  <c r="D143" s="1"/>
  <c r="D120"/>
  <c r="D106"/>
  <c r="D90"/>
  <c r="D123" s="1"/>
  <c r="D77"/>
  <c r="D73"/>
  <c r="D70"/>
  <c r="D65"/>
  <c r="D61"/>
  <c r="D83" s="1"/>
  <c r="D149" s="1"/>
  <c r="D55"/>
  <c r="D50"/>
  <c r="D44"/>
  <c r="D33"/>
  <c r="D27"/>
  <c r="D26" s="1"/>
  <c r="D19"/>
  <c r="D12"/>
  <c r="D5"/>
  <c r="D60" s="1"/>
  <c r="D143" i="95"/>
  <c r="D138"/>
  <c r="D133"/>
  <c r="D129"/>
  <c r="D125"/>
  <c r="D111"/>
  <c r="D95"/>
  <c r="D82"/>
  <c r="D78"/>
  <c r="D70"/>
  <c r="D66"/>
  <c r="D60"/>
  <c r="D49"/>
  <c r="D38"/>
  <c r="D23"/>
  <c r="D16"/>
  <c r="D97" i="3"/>
  <c r="D127"/>
  <c r="D51" i="79"/>
  <c r="D26"/>
  <c r="D18" i="73"/>
  <c r="D145" i="3"/>
  <c r="D140"/>
  <c r="D135"/>
  <c r="D131"/>
  <c r="D150" s="1"/>
  <c r="D86"/>
  <c r="D79"/>
  <c r="D82"/>
  <c r="D74"/>
  <c r="D70"/>
  <c r="D64"/>
  <c r="D59"/>
  <c r="D53"/>
  <c r="D42"/>
  <c r="D35"/>
  <c r="D34" s="1"/>
  <c r="D27"/>
  <c r="D20"/>
  <c r="G17" i="61"/>
  <c r="D17"/>
  <c r="D144" i="1"/>
  <c r="D139"/>
  <c r="D134"/>
  <c r="D130"/>
  <c r="D126"/>
  <c r="D96"/>
  <c r="D83"/>
  <c r="D79"/>
  <c r="D71"/>
  <c r="D67"/>
  <c r="D61"/>
  <c r="D49"/>
  <c r="D38"/>
  <c r="D23"/>
  <c r="D16"/>
  <c r="G30" i="61"/>
  <c r="G27" i="73"/>
  <c r="G18"/>
  <c r="D24" i="61"/>
  <c r="D30" s="1"/>
  <c r="H9" i="64"/>
  <c r="H10"/>
  <c r="H11"/>
  <c r="H12"/>
  <c r="H13"/>
  <c r="H14"/>
  <c r="H15"/>
  <c r="H16"/>
  <c r="H17"/>
  <c r="H18"/>
  <c r="H19"/>
  <c r="H20"/>
  <c r="H21"/>
  <c r="H22"/>
  <c r="H23"/>
  <c r="H24"/>
  <c r="B24"/>
  <c r="D24"/>
  <c r="G7" i="63"/>
  <c r="G10"/>
  <c r="G15"/>
  <c r="G16"/>
  <c r="G17"/>
  <c r="G18"/>
  <c r="G19"/>
  <c r="G20"/>
  <c r="G21"/>
  <c r="G22"/>
  <c r="D23"/>
  <c r="D149" i="1"/>
  <c r="D89"/>
  <c r="D29" i="73"/>
  <c r="G28"/>
  <c r="D64" i="114"/>
  <c r="D88" s="1"/>
  <c r="G31" i="61"/>
  <c r="G32"/>
  <c r="D128" i="95"/>
  <c r="D30" i="73"/>
  <c r="C44" i="118" l="1"/>
  <c r="C55" s="1"/>
  <c r="C37" i="105"/>
  <c r="C20"/>
  <c r="C26"/>
  <c r="C25" s="1"/>
  <c r="C36" s="1"/>
  <c r="C41" s="1"/>
  <c r="D20"/>
  <c r="D26"/>
  <c r="D25" s="1"/>
  <c r="D9" i="79"/>
  <c r="D20"/>
  <c r="D30"/>
  <c r="C9"/>
  <c r="G23" i="63"/>
  <c r="C27" i="73"/>
  <c r="G33" i="61"/>
  <c r="D31"/>
  <c r="D37" i="105"/>
  <c r="C9" i="118"/>
  <c r="C36" s="1"/>
  <c r="C41" s="1"/>
  <c r="C37"/>
  <c r="C45" i="105"/>
  <c r="C56" s="1"/>
  <c r="D84" i="97"/>
  <c r="D32" i="61"/>
  <c r="G29" i="73"/>
  <c r="D27"/>
  <c r="D155" i="1"/>
  <c r="D66"/>
  <c r="D90" s="1"/>
  <c r="D129"/>
  <c r="D125" i="115"/>
  <c r="D146" s="1"/>
  <c r="D130" i="113"/>
  <c r="D151" s="1"/>
  <c r="D69"/>
  <c r="D93" s="1"/>
  <c r="D92" i="3"/>
  <c r="D69"/>
  <c r="D44" i="118"/>
  <c r="D55" s="1"/>
  <c r="D9" i="105"/>
  <c r="D36" s="1"/>
  <c r="D41" s="1"/>
  <c r="D45"/>
  <c r="D56" s="1"/>
  <c r="F69" i="94"/>
  <c r="F78"/>
  <c r="F42"/>
  <c r="F77"/>
  <c r="D37" i="79"/>
  <c r="D130" i="3"/>
  <c r="D151" s="1"/>
  <c r="E70" i="120"/>
  <c r="E79"/>
  <c r="D144" i="96"/>
  <c r="D146" i="114"/>
  <c r="D84" i="96"/>
  <c r="D148"/>
  <c r="D144" i="97"/>
  <c r="D148"/>
  <c r="C69" i="3"/>
  <c r="C93" s="1"/>
  <c r="C130"/>
  <c r="C151" s="1"/>
  <c r="C64" i="114"/>
  <c r="C88" s="1"/>
  <c r="C125"/>
  <c r="C146" s="1"/>
  <c r="C87" i="115"/>
  <c r="C145"/>
  <c r="C36" i="100"/>
  <c r="C41" s="1"/>
  <c r="C41" i="79" s="1"/>
  <c r="C66" i="1"/>
  <c r="D33" i="61"/>
  <c r="D28" i="73"/>
  <c r="G30"/>
  <c r="D88" i="95"/>
  <c r="D148"/>
  <c r="D149" s="1"/>
  <c r="C89" i="1"/>
  <c r="C129"/>
  <c r="C150" s="1"/>
  <c r="C128" i="95"/>
  <c r="C149" s="1"/>
  <c r="C123" i="96"/>
  <c r="C144" s="1"/>
  <c r="C123" i="97"/>
  <c r="C144" s="1"/>
  <c r="F29" i="73"/>
  <c r="F32" i="61"/>
  <c r="C64" i="115"/>
  <c r="C88" s="1"/>
  <c r="C36" i="79"/>
  <c r="D36" i="106"/>
  <c r="D41" s="1"/>
  <c r="D55" i="117"/>
  <c r="D37" i="118"/>
  <c r="D41" s="1"/>
  <c r="E77" i="94"/>
  <c r="E82" s="1"/>
  <c r="E79"/>
  <c r="E69"/>
  <c r="F79"/>
  <c r="F82" s="1"/>
  <c r="F17"/>
  <c r="D70" i="120"/>
  <c r="D79"/>
  <c r="E42" i="94"/>
  <c r="E17"/>
  <c r="D56" i="79"/>
  <c r="C45"/>
  <c r="C56" s="1"/>
  <c r="C146" i="115"/>
  <c r="F31" i="61"/>
  <c r="F33" s="1"/>
  <c r="C31"/>
  <c r="F28" i="73"/>
  <c r="F30" s="1"/>
  <c r="C28"/>
  <c r="D65" i="95"/>
  <c r="D153" s="1"/>
  <c r="D36" i="79" l="1"/>
  <c r="D41" s="1"/>
  <c r="D154" i="1"/>
  <c r="D150"/>
  <c r="D93" i="3"/>
  <c r="D154" i="95"/>
  <c r="D89"/>
  <c r="C90" i="1"/>
  <c r="C33" i="61"/>
  <c r="C30" i="73"/>
</calcChain>
</file>

<file path=xl/sharedStrings.xml><?xml version="1.0" encoding="utf-8"?>
<sst xmlns="http://schemas.openxmlformats.org/spreadsheetml/2006/main" count="4052" uniqueCount="628">
  <si>
    <t>Ingatlanhasznosítás</t>
  </si>
  <si>
    <t>KULTÚRHÁZ ÉS KÖNYVTÁR ÖSSZESEN</t>
  </si>
  <si>
    <t>HOSSZABB KÖZFOGLALKOZTATÁS  ÖSSZES</t>
  </si>
  <si>
    <t>Járulékok, adók</t>
  </si>
  <si>
    <t>Tám. ért. kiad</t>
  </si>
  <si>
    <t>1.1.7.</t>
  </si>
  <si>
    <t>Költségvetési szervek  működése összesen</t>
  </si>
  <si>
    <t>KOMMUNÁLIS ÁGAZAT ÖSSZESEN</t>
  </si>
  <si>
    <t>Közművelődés összesen</t>
  </si>
  <si>
    <t>Könyvtár összesen</t>
  </si>
  <si>
    <t>Szociális étkeztetés</t>
  </si>
  <si>
    <t>1.2.8.</t>
  </si>
  <si>
    <t>1.3.9.</t>
  </si>
  <si>
    <t>SZOCIÁLIS SEGÉLYEZÉS, CSALÁDVÉDELEM ÖSSZ</t>
  </si>
  <si>
    <t>1.4.10.</t>
  </si>
  <si>
    <t>Rendszeres szociális segély</t>
  </si>
  <si>
    <t>ÖNKORMÁNYZATI IGAZGATÁS ÖSSZESEN</t>
  </si>
  <si>
    <t>Alsós oktatás működtetési feladatok</t>
  </si>
  <si>
    <t>Felsős oktatás működtetési feladatok</t>
  </si>
  <si>
    <t>Művészetoktatás működtetési feladatok</t>
  </si>
  <si>
    <t xml:space="preserve">Háziorvosi alapellátás </t>
  </si>
  <si>
    <t>HÁZIORVOSi ELLÁTÁS ÖSSZESEN</t>
  </si>
  <si>
    <t xml:space="preserve">Fogorvosi alapellátás </t>
  </si>
  <si>
    <t>FOGORVOSI ALAPELLÁTÁS ÖSSZESEN</t>
  </si>
  <si>
    <t>Közutak üzemeltetése, fenntartása</t>
  </si>
  <si>
    <t>Árvíz- és belvízvédelemmel összefüggő tev.</t>
  </si>
  <si>
    <t>Köztemető-fenntartás és működtetés</t>
  </si>
  <si>
    <t>Iskolai intézményi étkeztetés</t>
  </si>
  <si>
    <t>Óvodai intézményi étkeztetés</t>
  </si>
  <si>
    <t>Óvodai étkeztetés összesen</t>
  </si>
  <si>
    <t>Önkormányzati jogalkotás / Önkormányzatok jogalkotó és általános igazgatási tevékenysége</t>
  </si>
  <si>
    <t>Sportlétesítmények működtetése</t>
  </si>
  <si>
    <t xml:space="preserve"> Önkormányzati hivatalok igazgatási tevékenység</t>
  </si>
  <si>
    <t>Foglalkozást helyettesítő támogatás</t>
  </si>
  <si>
    <t>Szoc .ellátás</t>
  </si>
  <si>
    <r>
      <t>Átmeneti segély/</t>
    </r>
    <r>
      <rPr>
        <i/>
        <sz val="10"/>
        <rFont val="Arial CE"/>
        <charset val="238"/>
      </rPr>
      <t>Önkormányzati segély</t>
    </r>
  </si>
  <si>
    <r>
      <t>Temetési segély/</t>
    </r>
    <r>
      <rPr>
        <i/>
        <sz val="10"/>
        <rFont val="Arial CE"/>
        <charset val="238"/>
      </rPr>
      <t>Önkormányzati segély</t>
    </r>
  </si>
  <si>
    <r>
      <t>Rendkívüli gyermekvédelmi tám./</t>
    </r>
    <r>
      <rPr>
        <i/>
        <sz val="10"/>
        <rFont val="Arial CE"/>
        <charset val="238"/>
      </rPr>
      <t>Önkormányzati segél</t>
    </r>
    <r>
      <rPr>
        <sz val="10"/>
        <rFont val="Arial CE"/>
        <family val="2"/>
        <charset val="238"/>
      </rPr>
      <t>y</t>
    </r>
  </si>
  <si>
    <t>Nappali ellátás</t>
  </si>
  <si>
    <t>Felhalmozási célú önkormányzati támogatások (vis maior)</t>
  </si>
  <si>
    <t>Támogatás</t>
  </si>
  <si>
    <t>6.6.</t>
  </si>
  <si>
    <t>Beruházási (felhalmozási) kiadások előirányzata beruházásonként</t>
  </si>
  <si>
    <t>Felújítási kiadások előirányzata felújításonként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</si>
  <si>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</si>
  <si>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</si>
  <si>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</si>
  <si>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</si>
  <si>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</si>
  <si>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</si>
  <si>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</si>
  <si>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</si>
  <si>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</si>
  <si>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</si>
  <si>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</si>
  <si>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</si>
  <si>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</si>
  <si>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</si>
  <si>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</si>
  <si>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</si>
  <si>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</si>
  <si>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</si>
  <si>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</si>
  <si>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</si>
  <si>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</si>
  <si>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</si>
  <si>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</si>
  <si>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</si>
  <si>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</si>
  <si>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</si>
  <si>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</si>
  <si>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</si>
  <si>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</si>
  <si>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</si>
  <si>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</si>
  <si>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</si>
  <si>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</si>
  <si>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</si>
  <si>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</si>
  <si>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</si>
  <si>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</si>
  <si>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</si>
  <si>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</si>
  <si>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</si>
  <si>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</si>
  <si>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</si>
  <si>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</si>
  <si>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</si>
  <si>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</si>
  <si>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</si>
  <si>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</si>
  <si>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</si>
  <si>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</si>
  <si>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</si>
  <si>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</si>
  <si>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</si>
  <si>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</si>
  <si>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</si>
  <si>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</si>
  <si>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</si>
  <si>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</si>
  <si>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</si>
  <si>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</si>
  <si>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</si>
  <si>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</si>
  <si>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</si>
  <si>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</si>
  <si>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</si>
  <si>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</si>
  <si>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</si>
  <si>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</si>
  <si>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</si>
  <si>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</si>
  <si>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</si>
  <si>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</si>
  <si>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</si>
  <si>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</si>
  <si>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</si>
  <si>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</si>
  <si>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</si>
  <si>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</si>
  <si>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</si>
  <si>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</si>
  <si>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</si>
  <si>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</si>
  <si>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</si>
  <si>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</si>
  <si>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</si>
  <si>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</si>
  <si>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</si>
  <si>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</si>
  <si>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</si>
  <si>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</si>
  <si>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</si>
  <si>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</si>
  <si>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</si>
  <si>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</si>
  <si>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</si>
  <si>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</si>
  <si>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</si>
  <si>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</si>
  <si>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</si>
  <si>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</si>
  <si>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</si>
  <si>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</si>
  <si>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</si>
  <si>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</si>
  <si>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</si>
  <si>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</si>
  <si>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</si>
  <si>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</si>
  <si>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</si>
  <si>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</si>
  <si>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</si>
  <si>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</si>
  <si>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</si>
  <si>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</si>
  <si>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</si>
  <si>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</si>
  <si>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</si>
  <si>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</si>
  <si>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</si>
  <si>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</si>
  <si>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</si>
  <si>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</si>
  <si>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</si>
  <si>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</si>
  <si>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</si>
  <si>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</si>
  <si>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</si>
  <si>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</si>
  <si>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</si>
  <si>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</si>
  <si>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</si>
  <si>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</si>
  <si>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</si>
  <si>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</si>
  <si>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</si>
  <si>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</si>
  <si>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</si>
  <si>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</si>
  <si>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</si>
  <si>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</si>
  <si>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</si>
  <si>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</si>
  <si>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</si>
  <si>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</si>
  <si>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</si>
  <si>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</si>
  <si>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</si>
  <si>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</si>
  <si>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</si>
  <si>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</si>
  <si>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</si>
  <si>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</si>
  <si>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</si>
  <si>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</si>
  <si>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</si>
  <si>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</si>
  <si>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</si>
  <si>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</si>
  <si>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</si>
  <si>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</si>
  <si>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</si>
  <si>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</si>
  <si>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</si>
  <si>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</si>
  <si>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</si>
  <si>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</si>
  <si>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</si>
  <si>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</si>
  <si>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</si>
  <si>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</si>
  <si>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</si>
  <si>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</si>
  <si>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</si>
  <si>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</si>
  <si>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</si>
  <si>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</si>
  <si>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</si>
  <si>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</si>
  <si>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</si>
  <si>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</si>
  <si>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</si>
  <si>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</si>
  <si>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</si>
  <si>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</si>
  <si>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</si>
  <si>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</si>
  <si>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</si>
  <si>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</si>
  <si>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</si>
  <si>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</si>
  <si>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</si>
  <si>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</si>
  <si>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</si>
  <si>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</si>
  <si>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</si>
  <si>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</si>
  <si>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</si>
  <si>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</si>
  <si>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</si>
  <si>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</si>
  <si>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</si>
  <si>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</si>
  <si>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</si>
  <si>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</si>
  <si>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</si>
  <si>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</si>
  <si>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</si>
  <si>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</si>
  <si>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</si>
  <si>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</si>
  <si>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</si>
  <si>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</si>
  <si>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</si>
  <si>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</si>
  <si>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</si>
  <si>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</si>
  <si>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</si>
  <si>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</si>
  <si>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</si>
  <si>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</si>
  <si>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</si>
  <si>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</si>
  <si>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</si>
  <si>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</si>
  <si>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</si>
  <si>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</si>
  <si>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</si>
  <si>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</si>
  <si>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</si>
  <si>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</si>
  <si>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</si>
  <si>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</si>
  <si>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</si>
  <si>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</si>
  <si>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</si>
  <si>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</si>
  <si>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</si>
  <si>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</si>
  <si>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</si>
  <si>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</si>
  <si>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</si>
  <si>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</si>
  <si>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</si>
  <si>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</si>
  <si>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</si>
  <si>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</si>
  <si>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</si>
  <si>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</si>
  <si>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</si>
  <si>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</si>
  <si>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</si>
  <si>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</si>
  <si>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</si>
  <si>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</si>
  <si>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</si>
  <si>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</si>
  <si>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</si>
  <si>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</si>
  <si>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</si>
  <si>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</si>
  <si>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</si>
  <si>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</si>
  <si>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</si>
  <si>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</si>
  <si>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</si>
  <si>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</si>
  <si>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</si>
  <si>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</si>
  <si>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</si>
  <si>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</si>
  <si>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</si>
  <si>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</si>
  <si>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</si>
  <si>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</si>
  <si>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</si>
  <si>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</si>
  <si>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</si>
  <si>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</si>
  <si>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</si>
  <si>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</si>
  <si>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</si>
  <si>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</si>
  <si>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</si>
  <si>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</si>
  <si>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</si>
  <si>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</si>
  <si>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</si>
  <si>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</si>
  <si>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</si>
  <si>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</si>
  <si>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</si>
  <si>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</si>
  <si>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</si>
  <si>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</si>
  <si>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</si>
  <si>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</si>
  <si>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</si>
  <si>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</si>
  <si>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</si>
  <si>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</si>
  <si>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</si>
  <si>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</si>
  <si>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</si>
  <si>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</si>
  <si>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</si>
  <si>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</si>
  <si>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</si>
  <si>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</si>
  <si>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</si>
  <si>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</si>
  <si>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</si>
  <si>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</si>
  <si>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</si>
  <si>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</si>
  <si>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</si>
  <si>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</si>
  <si>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</si>
  <si>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</si>
  <si>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</si>
  <si>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</si>
  <si>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</si>
  <si>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</si>
  <si>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</si>
  <si>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</si>
  <si>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</si>
  <si>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</si>
  <si>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</si>
  <si>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</si>
  <si>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</si>
  <si>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</si>
  <si>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1.-ből EU-s támogatás</t>
  </si>
  <si>
    <t>4.-ből EU-s támogatás (közvetlen)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</si>
  <si>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</si>
  <si>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</si>
  <si>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</si>
  <si>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</si>
  <si>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</si>
  <si>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</si>
  <si>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</si>
  <si>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</si>
  <si>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</si>
  <si>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</si>
  <si>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</si>
  <si>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</si>
  <si>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</si>
  <si>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</si>
  <si>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</si>
  <si>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</si>
  <si>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</si>
  <si>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</si>
  <si>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</si>
  <si>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</si>
  <si>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</si>
  <si>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</si>
  <si>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</si>
  <si>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</si>
  <si>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</si>
  <si>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</si>
  <si>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</si>
  <si>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</si>
  <si>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</si>
  <si>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</si>
  <si>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</si>
  <si>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</si>
  <si>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</si>
  <si>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</si>
  <si>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</si>
  <si>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</si>
  <si>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</si>
  <si>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>Önként vállalt feladatok bevételei, kiadásai</t>
  </si>
  <si>
    <t>Állami (államigazgataási)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</si>
  <si>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</si>
  <si>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</si>
  <si>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</si>
  <si>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</si>
  <si>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</si>
  <si>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</si>
  <si>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</si>
  <si>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</si>
  <si>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</si>
  <si>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</si>
  <si>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</si>
  <si>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</si>
  <si>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Közös önkormányzati hivatal</t>
  </si>
  <si>
    <t>Kultúrház és Könyvtár</t>
  </si>
  <si>
    <t>Szent György Otthon</t>
  </si>
  <si>
    <t>Kommunális adó</t>
  </si>
  <si>
    <t>Házi segítségnyújtás</t>
  </si>
  <si>
    <t>1.6.12.</t>
  </si>
  <si>
    <t>TÁRSULÁS FINANSZÍROZÁSA</t>
  </si>
  <si>
    <t>2.1.13.</t>
  </si>
  <si>
    <t>Házi segítségnyújtás összesen</t>
  </si>
  <si>
    <t>Önkormányzati jogalkotás összesen</t>
  </si>
  <si>
    <t>Alsós oktatás összesen</t>
  </si>
  <si>
    <t>Felsős oktatás összesen</t>
  </si>
  <si>
    <t>Zeneiskolai oktatás összesen</t>
  </si>
  <si>
    <t>Támogatások - Műk. c. pénzeátadás</t>
  </si>
  <si>
    <t>INTÉZMÉNY-MŰKÖDTETÉS ÖSSZESEN</t>
  </si>
  <si>
    <t>Igazgatási tevékenység összesen</t>
  </si>
  <si>
    <t>1.5.11.</t>
  </si>
  <si>
    <t>Közös Önkormányzati  Hivatal összesen</t>
  </si>
  <si>
    <t>Állami t.visszaf</t>
  </si>
  <si>
    <t>Közös Önkormányzati Hivatal</t>
  </si>
  <si>
    <t>KÖZÖS ÖNKORMÁNYZATI HIVATAL ÖSSZ</t>
  </si>
  <si>
    <t>Ssz.</t>
  </si>
  <si>
    <t>I.</t>
  </si>
  <si>
    <t>KIEMELT ELŐIR.</t>
  </si>
  <si>
    <t>Személyi jutt.</t>
  </si>
  <si>
    <t>Dologi</t>
  </si>
  <si>
    <t>Iskolai étkeztetés összesen</t>
  </si>
  <si>
    <t>Közművelődés</t>
  </si>
  <si>
    <t>Könyvtár</t>
  </si>
  <si>
    <t>Teleház</t>
  </si>
  <si>
    <t>Művészeti csoportok</t>
  </si>
  <si>
    <t>Kultúrház intézmény összesen</t>
  </si>
  <si>
    <t>Bentlakásos  ellátás</t>
  </si>
  <si>
    <t>Nappali Klub összesen</t>
  </si>
  <si>
    <t>Szociális étkeztetés összesen</t>
  </si>
  <si>
    <t>Szent György Otthon intézmény összesen</t>
  </si>
  <si>
    <t>SZENT GYÖRGY OTTHON ÖSSZESEN</t>
  </si>
  <si>
    <t>KÖLTSÉGVETÉSI SZERVEK MŰKÖDÉSE ÖSSZESEN</t>
  </si>
  <si>
    <t>FELADATOK</t>
  </si>
  <si>
    <t>Lakóingatlan üzemeltetése</t>
  </si>
  <si>
    <t>Nem lakóingatlan üzemeltetése</t>
  </si>
  <si>
    <t>Közvilágítás</t>
  </si>
  <si>
    <t>Szem.jutt.</t>
  </si>
  <si>
    <t>ZÖLDTERÜLET-KEZELÉS,PARK  ÖSSZESEN</t>
  </si>
  <si>
    <t>Szoc.ellátás</t>
  </si>
  <si>
    <t>Ápolási díj méltányossági alapon</t>
  </si>
  <si>
    <t>Közgyógyellátás</t>
  </si>
  <si>
    <t>Szoc. ellátás</t>
  </si>
  <si>
    <t>Lakásfenntartási támogatás</t>
  </si>
  <si>
    <t>Tám.ért.kiad</t>
  </si>
  <si>
    <t>Védőnők</t>
  </si>
  <si>
    <t>VÉDŐNŐK   ÖSSZESEN</t>
  </si>
  <si>
    <t>EGÉSZSÉGÜGY   ÖSSZESEN</t>
  </si>
  <si>
    <t>Tám.ért.kiad.</t>
  </si>
  <si>
    <t>Pénze. átad.</t>
  </si>
  <si>
    <t>Önkormányzati feladatok összesen</t>
  </si>
  <si>
    <t>ÖNKORMÁNYZATI  FELADATOK ÖSSZESEN</t>
  </si>
  <si>
    <t>Zöldterület-kezelés</t>
  </si>
  <si>
    <t>ÖSSZESEN</t>
  </si>
  <si>
    <t>Államigazgatási feladatok bevételei, kiadásai</t>
  </si>
  <si>
    <t>Egyéb működési célú támogatások bevételei  (OEP)</t>
  </si>
  <si>
    <t xml:space="preserve">   - Egyéb működési célú támogatások ÁH-n belülre (társulás)</t>
  </si>
  <si>
    <t xml:space="preserve">   - Egyéb felhalmozási célú támogatások államháztartáson kívülre (lakosság)</t>
  </si>
  <si>
    <t>Felhalmozási célú támogatások államháztartáson belülről ( vis maior)</t>
  </si>
  <si>
    <t xml:space="preserve">   - Egyéb működési célú támogatások ÁH-n belülre (KÖH finanszírozása)</t>
  </si>
  <si>
    <t>Irányító szervi (önkormányzati) támogatás (intézményfinanszírozás) (-2000+2342)</t>
  </si>
  <si>
    <t>Időskorúak tartós bentlakásos ellátása közvetett tevékenység</t>
  </si>
  <si>
    <t>Közvetett tevékenység</t>
  </si>
  <si>
    <t>Bentlakásos ellátás/Időskorúak demens bentlakásos ellátás</t>
  </si>
  <si>
    <t>2015.         eredeti       ( e Ft )</t>
  </si>
  <si>
    <t>Nyári gyermekétkeztetés</t>
  </si>
  <si>
    <t>Adósságkonszolidációs felújítások</t>
  </si>
  <si>
    <t>Felhasználás                                              
2015. XII.31-ig</t>
  </si>
  <si>
    <t>2014-2015</t>
  </si>
  <si>
    <t>2015. évi előirányzat</t>
  </si>
  <si>
    <t>2015.    eredeti             ( E Ft )</t>
  </si>
  <si>
    <t>2015.          eredeti            ( E Ft )</t>
  </si>
  <si>
    <t>2015. eredeti           (E Ft)</t>
  </si>
  <si>
    <t>Országgyűlési választások</t>
  </si>
  <si>
    <t>Európai Parlamenti választások</t>
  </si>
  <si>
    <t>EP választás</t>
  </si>
  <si>
    <t>Önkormányzati választások</t>
  </si>
  <si>
    <t>Önkormányzati  választások</t>
  </si>
  <si>
    <t>,</t>
  </si>
  <si>
    <t>Felhasználás
2014. XII.31-ig</t>
  </si>
  <si>
    <t xml:space="preserve">2.1. melléklet az 1/2015. (I.27.) önkormányzati rendelethez     </t>
  </si>
  <si>
    <t xml:space="preserve">2.2. melléklet az 1/2015. (I.27.) önkormányzati rendelethez     </t>
  </si>
  <si>
    <t>9.1. melléklet az 1/2015. (I.27.) önkormányzati rendelethez</t>
  </si>
  <si>
    <t>9.2. melléklet az 1/2015. (I.27.) önkormányzati rendelethez</t>
  </si>
  <si>
    <t>9.2.1. melléklet az 1/2015. (I.27.) önkormányzati rendelethez</t>
  </si>
  <si>
    <t>9.2.2. melléklet az 1/2015. (I.27.) önkormányzati rendelethez</t>
  </si>
  <si>
    <t>9.2.3. melléklet az 1/2015. (I.27.) önkormányzati rendelethez</t>
  </si>
  <si>
    <t>9.3. melléklet az 1/2015. (I.27.) önkormányzati rendelethez</t>
  </si>
  <si>
    <t>9.3.1. melléklet az 1/2015. (I.27.) önkormányzati rendelethez</t>
  </si>
  <si>
    <t>9.3.2. melléklet az 1/2015. (I.27.) önkormányzati rendelethez</t>
  </si>
  <si>
    <t>9.3.3. melléklet az 1/2015. (I.27.) önkormányzati rendelethez</t>
  </si>
  <si>
    <t>9.4. melléklet az 1/2015. (I.27.) önkormányzati rendelethez</t>
  </si>
  <si>
    <t>9.4.1. melléklet az 1/2015. (I.27.) önkormányzati rendelethez</t>
  </si>
  <si>
    <t>9.4.2. melléklet az 1/2015. (I.27.) önkormányzati rendelethez</t>
  </si>
  <si>
    <t>9.4.3. melléklet az 1/2015. (I.27.) önkormányzati rendelethez</t>
  </si>
  <si>
    <t>Egyéb működési célú támogatások bevételei (OEP finanszírozás)</t>
  </si>
  <si>
    <t>-Vagyoni típusú adók (kommunális)</t>
  </si>
  <si>
    <t>Egyéb áruhasználati és szolgáltatási adók (idegenforgalmi adó)</t>
  </si>
  <si>
    <t>4.5.</t>
  </si>
  <si>
    <t>Egyéb közhatalmi bevételek (pótlék, bírság)</t>
  </si>
  <si>
    <t>Talajterhelési díj</t>
  </si>
  <si>
    <t>- Termékek és szolgáltatások adói (iparűzési )</t>
  </si>
  <si>
    <t>Egyéb felhalmozási célú támogatások bevételei (KEOP-2014. évi pályázatokra, felhalm)</t>
  </si>
  <si>
    <t>Egyéb működési célú támogatások bevételei (KEOP-2014. évi pályázatokra, műk)</t>
  </si>
  <si>
    <t>Kultúrház eszközbeszerzés  (szekrény, mikrofonkészlet, fejmikrofon, Rack doboz)</t>
  </si>
  <si>
    <t xml:space="preserve">   - Egyéb működési célú támogatások államháztartáson kívülre (tám.)</t>
  </si>
  <si>
    <t xml:space="preserve">
2015. év utáni szükséglet
</t>
  </si>
  <si>
    <t>2015-2017.</t>
  </si>
  <si>
    <t>KEOP-Tokod-Tát szennyvízelvezetés önrész (áfa+N 15%-a)</t>
  </si>
  <si>
    <t>KÖH eszközbeszerzés</t>
  </si>
  <si>
    <t>2015</t>
  </si>
  <si>
    <t>Norvég Alapból megvalósuló beruházás</t>
  </si>
  <si>
    <t>ÖSSZESEN ÖNKORMÁNYZAT</t>
  </si>
  <si>
    <t>ÖSSZESEN INTÉZMÉNYEK</t>
  </si>
  <si>
    <t>Szent György Otthon ajtókorszerűsítés</t>
  </si>
  <si>
    <r>
      <t xml:space="preserve">   - Egyéb működési célú támogatások ÁH-n belülre (társ.+intézményfin.)</t>
    </r>
    <r>
      <rPr>
        <sz val="8"/>
        <color indexed="53"/>
        <rFont val="Times New Roman CE"/>
        <charset val="238"/>
      </rPr>
      <t>(3505)</t>
    </r>
  </si>
  <si>
    <t>Egyéb működési célú átvett pénzeszköz (norvég partnertől önrész)</t>
  </si>
  <si>
    <t>Egyéb működési célú támogatások bevételei (EGT partnerektől önrészs)</t>
  </si>
  <si>
    <t>Egyéb működési célú átvett pénzeszköz (EGT Alap)</t>
  </si>
  <si>
    <t>Egyéb felhalmozási célú átvett pénzeszköz (EGT Alap)</t>
  </si>
  <si>
    <t xml:space="preserve">   - Egyéb működési célú támogatások ÁH-n belülre (EGT Alap)</t>
  </si>
  <si>
    <t xml:space="preserve">   - Egyéb működési célú támogatások államháztartáson kívülre (EGT Alap)</t>
  </si>
  <si>
    <t xml:space="preserve">   - Egyéb felhalmozási célú támogatások ÁH-n belülre (EGT Alap )</t>
  </si>
  <si>
    <r>
      <t>Beruházások</t>
    </r>
    <r>
      <rPr>
        <sz val="8"/>
        <color indexed="53"/>
        <rFont val="Times New Roman CE"/>
        <charset val="238"/>
      </rPr>
      <t>(ebből EGT Alap77.603)</t>
    </r>
  </si>
  <si>
    <r>
      <t>Dologi  kiadások</t>
    </r>
    <r>
      <rPr>
        <sz val="8"/>
        <color indexed="53"/>
        <rFont val="Times New Roman CE"/>
        <charset val="238"/>
      </rPr>
      <t xml:space="preserve"> (ebből EGT Alap 20.800)</t>
    </r>
  </si>
  <si>
    <t>Előző év költségvetési maradványának igénybevétele (bankszámlák egyenlege, EGT is)</t>
  </si>
  <si>
    <t>Egyéb felhalmozási célú támogatások bevételei (EGT partnerektől önrész)</t>
  </si>
  <si>
    <t>Céltartalék (EGT Alap)</t>
  </si>
  <si>
    <t>Általános tartalék (KEOP 95956 is)</t>
  </si>
  <si>
    <t>EGT Alap</t>
  </si>
  <si>
    <t>Egyéb működési célú támogatások bevételei  (EGT)</t>
  </si>
  <si>
    <t>Egyéb működési célú támogatások bevételei  (KEOP)</t>
  </si>
  <si>
    <t>Egyéb felhalmozási célú támogatások bevételei (KEOP)</t>
  </si>
  <si>
    <t>Egyéb felhalmozási célú támogatások bevételei (EGT partner)</t>
  </si>
  <si>
    <t>- Vagyoni típusú adók (kommunális)</t>
  </si>
  <si>
    <t>- Termékek és szolgáltatások adói (iparűzési)</t>
  </si>
  <si>
    <t xml:space="preserve">   - Egyéb működési célú támogatások ÁH-n belülre (EGT ALAP)</t>
  </si>
  <si>
    <t>Beruházások (ebből: EGT ALAP 77.603)</t>
  </si>
  <si>
    <t xml:space="preserve">   - Egyéb felhalmozási célú támogatások ÁH-n belülre (EGT ALAP)</t>
  </si>
  <si>
    <t>Egyéb felhalmozási célú átvett pénzeszköz (EGT Alap+Alapítvány)</t>
  </si>
  <si>
    <t xml:space="preserve">   - Egyéb felhalmozási célú támogatások ÁH-n belülre (EGT Alap)</t>
  </si>
  <si>
    <t xml:space="preserve">   - Egyéb felhalmozási célú támogatások ÁH-n belülre (finansz)</t>
  </si>
  <si>
    <t xml:space="preserve">   - Egyéb működési célú támogatások ÁH-n belülre (társ.+intézményfin.)</t>
  </si>
  <si>
    <t>9.1. 1. melléklet az 1/2015. (I.27.) önkormányzati rendelethez</t>
  </si>
  <si>
    <t>9.1.2. melléklet az 1/2015. (I.27.) önkormányzati rendelethez</t>
  </si>
  <si>
    <t>9.1.3. melléklet az 1/2015. (I.27.) önkormányzati rendelethez</t>
  </si>
  <si>
    <t>Egyéb működési célú támogatások bevételei (OEP)</t>
  </si>
  <si>
    <t>Egyéb működési célú támogatások bevételei (EGT)</t>
  </si>
  <si>
    <t>Egyéb működési célú támogatások bevételei (KEOP)</t>
  </si>
  <si>
    <t>2014-2015-2016.</t>
  </si>
  <si>
    <t xml:space="preserve">   - Egyéb működési célú támogatások államháztartáson kívülre (EGT Alap norv)</t>
  </si>
  <si>
    <t>2015. évi  módosított előirányzat</t>
  </si>
  <si>
    <t>2015. évi módosított előirányzat</t>
  </si>
  <si>
    <t>7=(2-4-5-6)</t>
  </si>
  <si>
    <t>2015. év utáni szükséglet
(7=2 - 4 - 5-6-7)</t>
  </si>
  <si>
    <t>2015. 06. módosított          (E Ft)</t>
  </si>
  <si>
    <t>2015. eredeti            ( E Ft )</t>
  </si>
  <si>
    <t>2015.06. módosított      ( e Ft )</t>
  </si>
  <si>
    <t>Bölcsődei étkeztetés összesen</t>
  </si>
  <si>
    <t>Bölcsődei étkeztetés</t>
  </si>
  <si>
    <t>Hosszabb időtartamú közfoglalkoztatás</t>
  </si>
  <si>
    <t>Köztemetés</t>
  </si>
  <si>
    <t>Adósságkonszolidáció</t>
  </si>
  <si>
    <t xml:space="preserve">   - Egyéb felhalmozási célú támogatások ÁH-n belülre (társ.+finanszírozás )</t>
  </si>
  <si>
    <t>Egyéb működési célú támogatások bevételei (MK finanszírozás)</t>
  </si>
  <si>
    <t>Egyes jövedelempótló támogatások</t>
  </si>
  <si>
    <t>Bérkompenzáció</t>
  </si>
  <si>
    <t>Szociális ágazati pótlék</t>
  </si>
  <si>
    <t>Érdekeltségnövelő támogatás</t>
  </si>
  <si>
    <t>Működési célú  átvett pénzeszköz (euros adomány)</t>
  </si>
  <si>
    <t>Egyéb működési célú átvett pénzeszköz (euros adomány)</t>
  </si>
  <si>
    <t>Éves engedélyezett létszám-előirányzat (fő)</t>
  </si>
  <si>
    <t xml:space="preserve">   - Egyéb felhalmozási célú támogatások ÁH-n belülre (társ.)</t>
  </si>
  <si>
    <t>Egyéb működési célú támogatások bevételei  (MK)</t>
  </si>
  <si>
    <t>Egyéb működési célú átvett pénzeszköz (euros önrész)</t>
  </si>
  <si>
    <t>Egyéb működési célú átvett pénzeszköz (KÖH+SZGYO+Kultúr)</t>
  </si>
  <si>
    <t>Általános tartalék fejlesztési</t>
  </si>
  <si>
    <t>Általános tartalék működési</t>
  </si>
  <si>
    <t>Egyéb működési célú támogatások bevételei (MK)</t>
  </si>
  <si>
    <t>Egyéb működési célú átvett pénzeszköz (SZGYO+Kultúr)</t>
  </si>
  <si>
    <t>Szent György otthon eszközbeszerzés</t>
  </si>
  <si>
    <t xml:space="preserve">Felhalmozási célú átvett pénzeszközök </t>
  </si>
  <si>
    <t xml:space="preserve"> Ezer forintban</t>
  </si>
  <si>
    <t xml:space="preserve">5. melléklet a 10/2015. (VI.30.) önkormányzati rendelethez     </t>
  </si>
  <si>
    <t xml:space="preserve">6. melléklet az 10/2015. (VI.30.) önkormányzati rendelethez     </t>
  </si>
  <si>
    <t>7. melléklet a 10/2015. (VI.30.) önkormányzati rendelethez</t>
  </si>
  <si>
    <t>9. melléklet a 10/2015. (VI.30.) önkormányzati rendelethez</t>
  </si>
  <si>
    <t>10. melléklet a 10/2015. (VI.30.) önkormányzati rendelethez</t>
  </si>
  <si>
    <t>11. melléklet a 10/2015. (VI.30.) önkormányzati rendelethez</t>
  </si>
  <si>
    <t>12. melléklet a10/2015. (VI.30.) önkormányzati rendelethez</t>
  </si>
  <si>
    <t>13. melléklet a 10/2015. (VI.30.) önkormányzati rendelethez</t>
  </si>
  <si>
    <t>14. melléklet a 10/2015. (VI.30.) önkormányzati rendelethez</t>
  </si>
  <si>
    <t>15. melléklet a 10/2015. (VI.30.) önkormányzati rendelethez</t>
  </si>
  <si>
    <t>16. melléklet a 10/2015. (VI.30.) önkormányzati rendelethez</t>
  </si>
  <si>
    <t>17. melléklet a 10/2015. (VI.30.) önkormányzati rendelethez</t>
  </si>
  <si>
    <t>18. melléklet a 10/2015. (VI.30.) önkormányzati rendelethez</t>
  </si>
  <si>
    <t>19. melléklet a 10/2015. (VI.30.)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</si>
</sst>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8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i/>
      <sz val="10"/>
      <name val="Arial CE"/>
      <charset val="238"/>
    </font>
    <font>
      <sz val="8"/>
      <color indexed="53"/>
      <name val="Times New Roman CE"/>
      <charset val="238"/>
    </font>
    <font>
      <b/>
      <i/>
      <sz val="11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64"/>
      </right>
      <top style="thin">
        <color indexed="8"/>
      </top>
      <bottom/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</borders>
  <cellStyleXfs count="7">
    <xf numFmtId="0" fontId="0" fillId="0" borderId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0" borderId="0"/>
    <xf numFmtId="0" fontId="10" fillId="0" borderId="0"/>
  </cellStyleXfs>
  <cellXfs count="712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vertical="center" wrapTex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0" fontId="18" fillId="0" borderId="3" xfId="6" applyFont="1" applyFill="1" applyBorder="1" applyAlignment="1" applyProtection="1">
      <alignment horizontal="left" vertical="center" wrapText="1" indent="1"/>
    </xf>
    <xf numFmtId="0" fontId="18" fillId="0" borderId="4" xfId="6" applyFont="1" applyFill="1" applyBorder="1" applyAlignment="1" applyProtection="1">
      <alignment horizontal="left" vertical="center" wrapText="1" indent="1"/>
    </xf>
    <xf numFmtId="0" fontId="18" fillId="0" borderId="5" xfId="6" applyFont="1" applyFill="1" applyBorder="1" applyAlignment="1" applyProtection="1">
      <alignment horizontal="left" vertical="center" wrapText="1" indent="1"/>
    </xf>
    <xf numFmtId="0" fontId="18" fillId="0" borderId="6" xfId="6" applyFont="1" applyFill="1" applyBorder="1" applyAlignment="1" applyProtection="1">
      <alignment horizontal="left" vertical="center" wrapText="1" indent="1"/>
    </xf>
    <xf numFmtId="49" fontId="18" fillId="0" borderId="7" xfId="6" applyNumberFormat="1" applyFont="1" applyFill="1" applyBorder="1" applyAlignment="1" applyProtection="1">
      <alignment horizontal="left" vertical="center" wrapText="1" indent="1"/>
    </xf>
    <xf numFmtId="49" fontId="18" fillId="0" borderId="8" xfId="6" applyNumberFormat="1" applyFont="1" applyFill="1" applyBorder="1" applyAlignment="1" applyProtection="1">
      <alignment horizontal="left" vertical="center" wrapText="1" indent="1"/>
    </xf>
    <xf numFmtId="49" fontId="18" fillId="0" borderId="9" xfId="6" applyNumberFormat="1" applyFont="1" applyFill="1" applyBorder="1" applyAlignment="1" applyProtection="1">
      <alignment horizontal="left" vertical="center" wrapText="1" indent="1"/>
    </xf>
    <xf numFmtId="49" fontId="18" fillId="0" borderId="10" xfId="6" applyNumberFormat="1" applyFont="1" applyFill="1" applyBorder="1" applyAlignment="1" applyProtection="1">
      <alignment horizontal="left" vertical="center" wrapText="1" indent="1"/>
    </xf>
    <xf numFmtId="49" fontId="18" fillId="0" borderId="11" xfId="6" applyNumberFormat="1" applyFont="1" applyFill="1" applyBorder="1" applyAlignment="1" applyProtection="1">
      <alignment horizontal="left" vertical="center" wrapText="1" indent="1"/>
    </xf>
    <xf numFmtId="49" fontId="18" fillId="0" borderId="12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13" xfId="6" applyFont="1" applyFill="1" applyBorder="1" applyAlignment="1" applyProtection="1">
      <alignment horizontal="left" vertical="center" wrapText="1" indent="1"/>
    </xf>
    <xf numFmtId="0" fontId="17" fillId="0" borderId="14" xfId="6" applyFont="1" applyFill="1" applyBorder="1" applyAlignment="1" applyProtection="1">
      <alignment horizontal="left" vertical="center" wrapText="1" indent="1"/>
    </xf>
    <xf numFmtId="0" fontId="17" fillId="0" borderId="15" xfId="6" applyFont="1" applyFill="1" applyBorder="1" applyAlignment="1" applyProtection="1">
      <alignment horizontal="left" vertical="center" wrapText="1" indent="1"/>
    </xf>
    <xf numFmtId="0" fontId="7" fillId="0" borderId="13" xfId="6" applyFont="1" applyFill="1" applyBorder="1" applyAlignment="1" applyProtection="1">
      <alignment horizontal="center" vertical="center" wrapText="1"/>
    </xf>
    <xf numFmtId="0" fontId="7" fillId="0" borderId="14" xfId="6" applyFont="1" applyFill="1" applyBorder="1" applyAlignment="1" applyProtection="1">
      <alignment horizontal="center" vertical="center" wrapText="1"/>
    </xf>
    <xf numFmtId="0" fontId="17" fillId="0" borderId="14" xfId="6" applyFont="1" applyFill="1" applyBorder="1" applyAlignment="1" applyProtection="1">
      <alignment vertical="center" wrapText="1"/>
    </xf>
    <xf numFmtId="0" fontId="17" fillId="0" borderId="19" xfId="6" applyFont="1" applyFill="1" applyBorder="1" applyAlignment="1" applyProtection="1">
      <alignment vertical="center" wrapText="1"/>
    </xf>
    <xf numFmtId="0" fontId="17" fillId="0" borderId="13" xfId="6" applyFont="1" applyFill="1" applyBorder="1" applyAlignment="1" applyProtection="1">
      <alignment horizontal="center" vertical="center" wrapText="1"/>
    </xf>
    <xf numFmtId="0" fontId="17" fillId="0" borderId="14" xfId="6" applyFont="1" applyFill="1" applyBorder="1" applyAlignment="1" applyProtection="1">
      <alignment horizontal="center" vertical="center" wrapText="1"/>
    </xf>
    <xf numFmtId="0" fontId="17" fillId="0" borderId="20" xfId="6" applyFont="1" applyFill="1" applyBorder="1" applyAlignment="1" applyProtection="1">
      <alignment horizontal="center" vertical="center" wrapText="1"/>
    </xf>
    <xf numFmtId="0" fontId="7" fillId="0" borderId="20" xfId="6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1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6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5" xfId="0" applyFont="1" applyFill="1" applyBorder="1" applyAlignment="1" applyProtection="1">
      <alignment horizontal="right"/>
    </xf>
    <xf numFmtId="0" fontId="25" fillId="0" borderId="22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6" xfId="6" applyFont="1" applyFill="1" applyBorder="1" applyAlignment="1" applyProtection="1">
      <alignment horizontal="left" vertical="center" wrapText="1" indent="6"/>
    </xf>
    <xf numFmtId="0" fontId="18" fillId="0" borderId="30" xfId="6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0" fillId="0" borderId="41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7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vertical="center" wrapText="1"/>
    </xf>
    <xf numFmtId="0" fontId="3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8" fillId="0" borderId="44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1" xfId="0" applyFont="1" applyBorder="1" applyAlignment="1" applyProtection="1">
      <alignment horizontal="left" vertical="center" wrapText="1" indent="1"/>
    </xf>
    <xf numFmtId="164" fontId="17" fillId="0" borderId="32" xfId="6" applyNumberFormat="1" applyFont="1" applyFill="1" applyBorder="1" applyAlignment="1" applyProtection="1">
      <alignment horizontal="right" vertical="center" wrapText="1" indent="1"/>
    </xf>
    <xf numFmtId="164" fontId="17" fillId="0" borderId="20" xfId="6" applyNumberFormat="1" applyFont="1" applyFill="1" applyBorder="1" applyAlignment="1" applyProtection="1">
      <alignment horizontal="right" vertical="center" wrapText="1" indent="1"/>
    </xf>
    <xf numFmtId="164" fontId="18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0" xfId="6" applyNumberFormat="1" applyFont="1" applyFill="1" applyBorder="1" applyAlignment="1" applyProtection="1">
      <alignment horizontal="right" vertical="center" wrapText="1" indent="1"/>
    </xf>
    <xf numFmtId="164" fontId="6" fillId="0" borderId="0" xfId="6" applyNumberFormat="1" applyFont="1" applyFill="1" applyBorder="1" applyAlignment="1" applyProtection="1">
      <alignment horizontal="right" vertical="center" wrapText="1" indent="1"/>
    </xf>
    <xf numFmtId="164" fontId="18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0" xfId="0" applyNumberFormat="1" applyFont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0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0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46" xfId="0" applyNumberFormat="1" applyFont="1" applyFill="1" applyBorder="1" applyAlignment="1" applyProtection="1">
      <alignment horizontal="left" vertical="center" wrapText="1" indent="1"/>
    </xf>
    <xf numFmtId="164" fontId="27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47" xfId="0" applyNumberFormat="1" applyFont="1" applyFill="1" applyBorder="1" applyAlignment="1" applyProtection="1">
      <alignment horizontal="right" vertical="center" wrapText="1" indent="1"/>
    </xf>
    <xf numFmtId="16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36" xfId="0" quotePrefix="1" applyFont="1" applyFill="1" applyBorder="1" applyAlignment="1" applyProtection="1">
      <alignment horizontal="right" vertical="center" indent="1"/>
    </xf>
    <xf numFmtId="0" fontId="7" fillId="0" borderId="49" xfId="0" applyFont="1" applyFill="1" applyBorder="1" applyAlignment="1" applyProtection="1">
      <alignment horizontal="right" vertical="center" indent="1"/>
    </xf>
    <xf numFmtId="0" fontId="7" fillId="0" borderId="32" xfId="0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right" vertical="center" wrapText="1" indent="1"/>
    </xf>
    <xf numFmtId="164" fontId="1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7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47" xfId="0" applyNumberFormat="1" applyFont="1" applyFill="1" applyBorder="1" applyAlignment="1" applyProtection="1">
      <alignment horizontal="right" vertical="center" wrapText="1" indent="1"/>
    </xf>
    <xf numFmtId="164" fontId="17" fillId="0" borderId="20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36" xfId="0" applyNumberFormat="1" applyFont="1" applyFill="1" applyBorder="1" applyAlignment="1" applyProtection="1">
      <alignment horizontal="right" vertical="center"/>
    </xf>
    <xf numFmtId="49" fontId="7" fillId="0" borderId="49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1" fillId="0" borderId="22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2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17" fillId="0" borderId="15" xfId="6" applyFont="1" applyFill="1" applyBorder="1" applyAlignment="1" applyProtection="1">
      <alignment horizontal="center" vertical="center" wrapText="1"/>
    </xf>
    <xf numFmtId="0" fontId="17" fillId="0" borderId="19" xfId="6" applyFont="1" applyFill="1" applyBorder="1" applyAlignment="1" applyProtection="1">
      <alignment horizontal="center" vertical="center" wrapText="1"/>
    </xf>
    <xf numFmtId="0" fontId="17" fillId="0" borderId="32" xfId="6" applyFont="1" applyFill="1" applyBorder="1" applyAlignment="1" applyProtection="1">
      <alignment horizontal="center" vertical="center" wrapText="1"/>
    </xf>
    <xf numFmtId="164" fontId="18" fillId="0" borderId="29" xfId="6" applyNumberFormat="1" applyFont="1" applyFill="1" applyBorder="1" applyAlignment="1" applyProtection="1">
      <alignment horizontal="right" vertical="center" wrapText="1" indent="1"/>
    </xf>
    <xf numFmtId="0" fontId="18" fillId="0" borderId="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3" fillId="0" borderId="13" xfId="0" applyFont="1" applyBorder="1" applyAlignment="1" applyProtection="1">
      <alignment wrapTex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1" xfId="0" applyFont="1" applyBorder="1" applyAlignment="1" applyProtection="1">
      <alignment wrapText="1"/>
    </xf>
    <xf numFmtId="0" fontId="23" fillId="0" borderId="22" xfId="0" applyFont="1" applyBorder="1" applyAlignment="1" applyProtection="1">
      <alignment wrapText="1"/>
    </xf>
    <xf numFmtId="0" fontId="10" fillId="0" borderId="0" xfId="6" applyFill="1" applyAlignment="1" applyProtection="1"/>
    <xf numFmtId="164" fontId="21" fillId="0" borderId="20" xfId="0" quotePrefix="1" applyNumberFormat="1" applyFont="1" applyBorder="1" applyAlignment="1" applyProtection="1">
      <alignment horizontal="right" vertical="center" wrapText="1" indent="1"/>
    </xf>
    <xf numFmtId="0" fontId="20" fillId="0" borderId="0" xfId="6" applyFont="1" applyFill="1" applyProtection="1"/>
    <xf numFmtId="0" fontId="19" fillId="0" borderId="0" xfId="6" applyFont="1" applyFill="1" applyProtection="1"/>
    <xf numFmtId="0" fontId="10" fillId="0" borderId="0" xfId="6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8" fillId="0" borderId="9" xfId="6" applyNumberFormat="1" applyFont="1" applyFill="1" applyBorder="1" applyAlignment="1" applyProtection="1">
      <alignment horizontal="center" vertical="center" wrapText="1"/>
    </xf>
    <xf numFmtId="49" fontId="18" fillId="0" borderId="8" xfId="6" applyNumberFormat="1" applyFont="1" applyFill="1" applyBorder="1" applyAlignment="1" applyProtection="1">
      <alignment horizontal="center" vertical="center" wrapText="1"/>
    </xf>
    <xf numFmtId="49" fontId="18" fillId="0" borderId="10" xfId="6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21" xfId="0" applyFont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center" vertical="center" wrapText="1"/>
    </xf>
    <xf numFmtId="49" fontId="18" fillId="0" borderId="11" xfId="6" applyNumberFormat="1" applyFont="1" applyFill="1" applyBorder="1" applyAlignment="1" applyProtection="1">
      <alignment horizontal="center" vertical="center" wrapText="1"/>
    </xf>
    <xf numFmtId="49" fontId="18" fillId="0" borderId="7" xfId="6" applyNumberFormat="1" applyFont="1" applyFill="1" applyBorder="1" applyAlignment="1" applyProtection="1">
      <alignment horizontal="center" vertical="center" wrapText="1"/>
    </xf>
    <xf numFmtId="49" fontId="18" fillId="0" borderId="12" xfId="6" applyNumberFormat="1" applyFont="1" applyFill="1" applyBorder="1" applyAlignment="1" applyProtection="1">
      <alignment horizontal="center" vertical="center" wrapText="1"/>
    </xf>
    <xf numFmtId="0" fontId="23" fillId="0" borderId="21" xfId="0" applyFont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6" applyFont="1" applyFill="1" applyBorder="1" applyAlignment="1" applyProtection="1">
      <alignment horizontal="left" vertical="center" wrapText="1" indent="1"/>
    </xf>
    <xf numFmtId="0" fontId="25" fillId="0" borderId="2" xfId="6" applyFont="1" applyFill="1" applyBorder="1" applyAlignment="1" applyProtection="1">
      <alignment horizontal="left" vertical="center" wrapText="1" indent="1"/>
    </xf>
    <xf numFmtId="0" fontId="25" fillId="0" borderId="22" xfId="6" quotePrefix="1" applyFont="1" applyFill="1" applyBorder="1" applyAlignment="1" applyProtection="1">
      <alignment horizontal="left" vertical="center" wrapText="1" indent="1"/>
    </xf>
    <xf numFmtId="0" fontId="31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18" fillId="2" borderId="16" xfId="6" applyNumberFormat="1" applyFont="1" applyFill="1" applyBorder="1" applyAlignment="1" applyProtection="1">
      <alignment horizontal="right" vertical="center" wrapText="1" indent="1"/>
    </xf>
    <xf numFmtId="164" fontId="18" fillId="2" borderId="18" xfId="6" applyNumberFormat="1" applyFont="1" applyFill="1" applyBorder="1" applyAlignment="1" applyProtection="1">
      <alignment horizontal="right" vertical="center" wrapText="1" indent="1"/>
    </xf>
    <xf numFmtId="164" fontId="25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0" xfId="4"/>
    <xf numFmtId="3" fontId="36" fillId="0" borderId="61" xfId="4" applyNumberFormat="1" applyFont="1" applyFill="1" applyBorder="1" applyAlignment="1">
      <alignment horizontal="center"/>
    </xf>
    <xf numFmtId="3" fontId="36" fillId="0" borderId="62" xfId="4" applyNumberFormat="1" applyFont="1" applyFill="1" applyBorder="1"/>
    <xf numFmtId="3" fontId="36" fillId="0" borderId="29" xfId="4" applyNumberFormat="1" applyFont="1" applyFill="1" applyBorder="1"/>
    <xf numFmtId="3" fontId="36" fillId="0" borderId="63" xfId="4" applyNumberFormat="1" applyFont="1" applyFill="1" applyBorder="1" applyAlignment="1">
      <alignment horizontal="center"/>
    </xf>
    <xf numFmtId="3" fontId="36" fillId="0" borderId="64" xfId="4" applyNumberFormat="1" applyFont="1" applyFill="1" applyBorder="1"/>
    <xf numFmtId="3" fontId="36" fillId="0" borderId="65" xfId="4" applyNumberFormat="1" applyFont="1" applyFill="1" applyBorder="1" applyAlignment="1">
      <alignment horizontal="center"/>
    </xf>
    <xf numFmtId="3" fontId="36" fillId="0" borderId="66" xfId="4" applyNumberFormat="1" applyFont="1" applyFill="1" applyBorder="1"/>
    <xf numFmtId="3" fontId="36" fillId="0" borderId="67" xfId="4" applyNumberFormat="1" applyFont="1" applyFill="1" applyBorder="1" applyAlignment="1">
      <alignment horizontal="center"/>
    </xf>
    <xf numFmtId="3" fontId="35" fillId="3" borderId="16" xfId="4" applyNumberFormat="1" applyFont="1" applyFill="1" applyBorder="1" applyAlignment="1">
      <alignment horizontal="right"/>
    </xf>
    <xf numFmtId="3" fontId="36" fillId="0" borderId="16" xfId="4" applyNumberFormat="1" applyFont="1" applyFill="1" applyBorder="1"/>
    <xf numFmtId="0" fontId="36" fillId="0" borderId="68" xfId="4" applyFont="1" applyBorder="1" applyAlignment="1"/>
    <xf numFmtId="3" fontId="35" fillId="0" borderId="42" xfId="4" applyNumberFormat="1" applyFont="1" applyFill="1" applyBorder="1" applyAlignment="1">
      <alignment horizontal="center"/>
    </xf>
    <xf numFmtId="3" fontId="35" fillId="0" borderId="0" xfId="4" applyNumberFormat="1" applyFont="1" applyFill="1" applyBorder="1" applyAlignment="1">
      <alignment horizontal="center"/>
    </xf>
    <xf numFmtId="3" fontId="35" fillId="0" borderId="0" xfId="4" applyNumberFormat="1" applyFont="1" applyFill="1" applyBorder="1"/>
    <xf numFmtId="3" fontId="36" fillId="0" borderId="0" xfId="4" applyNumberFormat="1" applyFont="1" applyFill="1" applyBorder="1"/>
    <xf numFmtId="3" fontId="35" fillId="0" borderId="0" xfId="4" applyNumberFormat="1" applyFont="1" applyFill="1" applyBorder="1" applyAlignment="1">
      <alignment horizontal="right"/>
    </xf>
    <xf numFmtId="3" fontId="36" fillId="0" borderId="69" xfId="4" applyNumberFormat="1" applyFont="1" applyFill="1" applyBorder="1" applyAlignment="1">
      <alignment horizontal="center"/>
    </xf>
    <xf numFmtId="3" fontId="36" fillId="0" borderId="70" xfId="4" applyNumberFormat="1" applyFont="1" applyFill="1" applyBorder="1" applyAlignment="1">
      <alignment horizontal="center"/>
    </xf>
    <xf numFmtId="3" fontId="36" fillId="0" borderId="39" xfId="4" applyNumberFormat="1" applyFont="1" applyFill="1" applyBorder="1" applyAlignment="1"/>
    <xf numFmtId="3" fontId="36" fillId="4" borderId="16" xfId="4" applyNumberFormat="1" applyFont="1" applyFill="1" applyBorder="1"/>
    <xf numFmtId="3" fontId="36" fillId="0" borderId="60" xfId="4" applyNumberFormat="1" applyFont="1" applyFill="1" applyBorder="1" applyAlignment="1">
      <alignment horizontal="left"/>
    </xf>
    <xf numFmtId="0" fontId="34" fillId="0" borderId="0" xfId="4" applyFill="1"/>
    <xf numFmtId="3" fontId="36" fillId="0" borderId="71" xfId="4" applyNumberFormat="1" applyFont="1" applyFill="1" applyBorder="1"/>
    <xf numFmtId="3" fontId="36" fillId="0" borderId="72" xfId="4" applyNumberFormat="1" applyFont="1" applyFill="1" applyBorder="1"/>
    <xf numFmtId="3" fontId="35" fillId="3" borderId="20" xfId="4" applyNumberFormat="1" applyFont="1" applyFill="1" applyBorder="1" applyAlignment="1">
      <alignment horizontal="right"/>
    </xf>
    <xf numFmtId="3" fontId="35" fillId="0" borderId="0" xfId="4" applyNumberFormat="1" applyFont="1" applyFill="1" applyBorder="1" applyAlignment="1"/>
    <xf numFmtId="3" fontId="36" fillId="0" borderId="73" xfId="4" applyNumberFormat="1" applyFont="1" applyFill="1" applyBorder="1" applyAlignment="1">
      <alignment horizontal="center"/>
    </xf>
    <xf numFmtId="3" fontId="36" fillId="0" borderId="74" xfId="4" applyNumberFormat="1" applyFont="1" applyFill="1" applyBorder="1" applyAlignment="1">
      <alignment horizontal="center"/>
    </xf>
    <xf numFmtId="3" fontId="36" fillId="0" borderId="75" xfId="4" applyNumberFormat="1" applyFont="1" applyFill="1" applyBorder="1" applyAlignment="1">
      <alignment horizontal="center"/>
    </xf>
    <xf numFmtId="3" fontId="36" fillId="0" borderId="18" xfId="4" applyNumberFormat="1" applyFont="1" applyFill="1" applyBorder="1"/>
    <xf numFmtId="3" fontId="36" fillId="0" borderId="76" xfId="4" applyNumberFormat="1" applyFont="1" applyFill="1" applyBorder="1" applyAlignment="1">
      <alignment horizontal="center"/>
    </xf>
    <xf numFmtId="3" fontId="35" fillId="0" borderId="60" xfId="4" applyNumberFormat="1" applyFont="1" applyFill="1" applyBorder="1" applyAlignment="1"/>
    <xf numFmtId="3" fontId="36" fillId="0" borderId="46" xfId="4" applyNumberFormat="1" applyFont="1" applyFill="1" applyBorder="1" applyAlignment="1">
      <alignment horizontal="center"/>
    </xf>
    <xf numFmtId="3" fontId="36" fillId="0" borderId="29" xfId="4" applyNumberFormat="1" applyFont="1" applyFill="1" applyBorder="1" applyAlignment="1">
      <alignment horizontal="right"/>
    </xf>
    <xf numFmtId="3" fontId="36" fillId="0" borderId="17" xfId="4" applyNumberFormat="1" applyFont="1" applyFill="1" applyBorder="1" applyAlignment="1">
      <alignment horizontal="right"/>
    </xf>
    <xf numFmtId="3" fontId="36" fillId="0" borderId="77" xfId="4" applyNumberFormat="1" applyFont="1" applyFill="1" applyBorder="1" applyAlignment="1">
      <alignment horizontal="center"/>
    </xf>
    <xf numFmtId="3" fontId="34" fillId="0" borderId="78" xfId="4" applyNumberFormat="1" applyFont="1" applyFill="1" applyBorder="1" applyAlignment="1">
      <alignment horizontal="center"/>
    </xf>
    <xf numFmtId="3" fontId="39" fillId="0" borderId="79" xfId="4" applyNumberFormat="1" applyFont="1" applyFill="1" applyBorder="1"/>
    <xf numFmtId="3" fontId="34" fillId="0" borderId="63" xfId="4" applyNumberFormat="1" applyFont="1" applyFill="1" applyBorder="1" applyAlignment="1">
      <alignment horizontal="center"/>
    </xf>
    <xf numFmtId="3" fontId="39" fillId="0" borderId="64" xfId="4" applyNumberFormat="1" applyFont="1" applyFill="1" applyBorder="1"/>
    <xf numFmtId="3" fontId="39" fillId="0" borderId="25" xfId="4" applyNumberFormat="1" applyFont="1" applyFill="1" applyBorder="1"/>
    <xf numFmtId="3" fontId="41" fillId="3" borderId="80" xfId="4" applyNumberFormat="1" applyFont="1" applyFill="1" applyBorder="1"/>
    <xf numFmtId="3" fontId="40" fillId="0" borderId="46" xfId="4" applyNumberFormat="1" applyFont="1" applyFill="1" applyBorder="1" applyAlignment="1">
      <alignment horizontal="center"/>
    </xf>
    <xf numFmtId="3" fontId="39" fillId="0" borderId="62" xfId="4" applyNumberFormat="1" applyFont="1" applyFill="1" applyBorder="1"/>
    <xf numFmtId="3" fontId="42" fillId="0" borderId="81" xfId="4" applyNumberFormat="1" applyFont="1" applyFill="1" applyBorder="1"/>
    <xf numFmtId="3" fontId="42" fillId="0" borderId="25" xfId="4" applyNumberFormat="1" applyFont="1" applyFill="1" applyBorder="1"/>
    <xf numFmtId="3" fontId="40" fillId="0" borderId="76" xfId="4" applyNumberFormat="1" applyFont="1" applyFill="1" applyBorder="1" applyAlignment="1">
      <alignment horizontal="center"/>
    </xf>
    <xf numFmtId="3" fontId="41" fillId="0" borderId="82" xfId="4" applyNumberFormat="1" applyFont="1" applyFill="1" applyBorder="1" applyAlignment="1"/>
    <xf numFmtId="3" fontId="41" fillId="0" borderId="60" xfId="4" applyNumberFormat="1" applyFont="1" applyFill="1" applyBorder="1" applyAlignment="1"/>
    <xf numFmtId="3" fontId="41" fillId="3" borderId="25" xfId="4" applyNumberFormat="1" applyFont="1" applyFill="1" applyBorder="1"/>
    <xf numFmtId="3" fontId="34" fillId="0" borderId="46" xfId="4" applyNumberFormat="1" applyFont="1" applyFill="1" applyBorder="1" applyAlignment="1">
      <alignment horizontal="center"/>
    </xf>
    <xf numFmtId="3" fontId="39" fillId="0" borderId="27" xfId="4" applyNumberFormat="1" applyFont="1" applyFill="1" applyBorder="1"/>
    <xf numFmtId="3" fontId="34" fillId="0" borderId="83" xfId="4" applyNumberFormat="1" applyFont="1" applyFill="1" applyBorder="1" applyAlignment="1">
      <alignment horizontal="center"/>
    </xf>
    <xf numFmtId="3" fontId="39" fillId="0" borderId="26" xfId="4" applyNumberFormat="1" applyFont="1" applyFill="1" applyBorder="1"/>
    <xf numFmtId="3" fontId="34" fillId="0" borderId="61" xfId="4" applyNumberFormat="1" applyFont="1" applyFill="1" applyBorder="1" applyAlignment="1">
      <alignment horizontal="center"/>
    </xf>
    <xf numFmtId="3" fontId="39" fillId="0" borderId="84" xfId="4" applyNumberFormat="1" applyFont="1" applyFill="1" applyBorder="1"/>
    <xf numFmtId="3" fontId="34" fillId="0" borderId="65" xfId="4" applyNumberFormat="1" applyFont="1" applyFill="1" applyBorder="1" applyAlignment="1">
      <alignment horizontal="center"/>
    </xf>
    <xf numFmtId="3" fontId="40" fillId="0" borderId="85" xfId="4" applyNumberFormat="1" applyFont="1" applyFill="1" applyBorder="1" applyAlignment="1">
      <alignment horizontal="center"/>
    </xf>
    <xf numFmtId="3" fontId="41" fillId="3" borderId="47" xfId="4" applyNumberFormat="1" applyFont="1" applyFill="1" applyBorder="1"/>
    <xf numFmtId="3" fontId="40" fillId="0" borderId="0" xfId="4" applyNumberFormat="1" applyFont="1" applyFill="1" applyBorder="1" applyAlignment="1">
      <alignment horizontal="center"/>
    </xf>
    <xf numFmtId="3" fontId="41" fillId="0" borderId="0" xfId="4" applyNumberFormat="1" applyFont="1" applyFill="1" applyBorder="1" applyAlignment="1"/>
    <xf numFmtId="3" fontId="37" fillId="0" borderId="20" xfId="4" applyNumberFormat="1" applyFont="1" applyBorder="1" applyAlignment="1">
      <alignment horizontal="center" wrapText="1"/>
    </xf>
    <xf numFmtId="3" fontId="36" fillId="0" borderId="29" xfId="4" applyNumberFormat="1" applyFont="1" applyBorder="1" applyAlignment="1">
      <alignment horizontal="right"/>
    </xf>
    <xf numFmtId="3" fontId="39" fillId="0" borderId="86" xfId="4" applyNumberFormat="1" applyFont="1" applyFill="1" applyBorder="1"/>
    <xf numFmtId="3" fontId="36" fillId="0" borderId="87" xfId="4" applyNumberFormat="1" applyFont="1" applyFill="1" applyBorder="1" applyAlignment="1">
      <alignment horizontal="right"/>
    </xf>
    <xf numFmtId="3" fontId="36" fillId="0" borderId="88" xfId="4" applyNumberFormat="1" applyFont="1" applyFill="1" applyBorder="1" applyAlignment="1">
      <alignment horizontal="right"/>
    </xf>
    <xf numFmtId="3" fontId="36" fillId="0" borderId="89" xfId="4" applyNumberFormat="1" applyFont="1" applyFill="1" applyBorder="1" applyAlignment="1">
      <alignment horizontal="right"/>
    </xf>
    <xf numFmtId="3" fontId="35" fillId="4" borderId="24" xfId="4" applyNumberFormat="1" applyFont="1" applyFill="1" applyBorder="1" applyAlignment="1">
      <alignment horizontal="right"/>
    </xf>
    <xf numFmtId="0" fontId="44" fillId="0" borderId="0" xfId="4" applyFont="1"/>
    <xf numFmtId="3" fontId="35" fillId="0" borderId="90" xfId="5" applyNumberFormat="1" applyFont="1" applyFill="1" applyBorder="1" applyAlignment="1">
      <alignment horizontal="center" vertical="center" wrapText="1"/>
    </xf>
    <xf numFmtId="3" fontId="41" fillId="0" borderId="91" xfId="5" applyNumberFormat="1" applyFont="1" applyFill="1" applyBorder="1" applyAlignment="1">
      <alignment horizontal="center" vertical="center" wrapText="1"/>
    </xf>
    <xf numFmtId="3" fontId="34" fillId="0" borderId="92" xfId="5" applyNumberFormat="1" applyFont="1" applyBorder="1" applyAlignment="1">
      <alignment horizontal="center" vertical="center" wrapText="1"/>
    </xf>
    <xf numFmtId="3" fontId="41" fillId="0" borderId="93" xfId="5" applyNumberFormat="1" applyFont="1" applyFill="1" applyBorder="1" applyAlignment="1">
      <alignment horizontal="center" vertical="center" wrapText="1"/>
    </xf>
    <xf numFmtId="3" fontId="34" fillId="0" borderId="61" xfId="5" applyNumberFormat="1" applyFont="1" applyFill="1" applyBorder="1" applyAlignment="1">
      <alignment horizontal="center"/>
    </xf>
    <xf numFmtId="3" fontId="39" fillId="0" borderId="94" xfId="5" applyNumberFormat="1" applyFont="1" applyFill="1" applyBorder="1"/>
    <xf numFmtId="3" fontId="39" fillId="0" borderId="95" xfId="5" applyNumberFormat="1" applyFont="1" applyFill="1" applyBorder="1"/>
    <xf numFmtId="3" fontId="39" fillId="0" borderId="25" xfId="5" applyNumberFormat="1" applyFont="1" applyFill="1" applyBorder="1"/>
    <xf numFmtId="3" fontId="34" fillId="0" borderId="63" xfId="5" applyNumberFormat="1" applyFont="1" applyFill="1" applyBorder="1" applyAlignment="1">
      <alignment horizontal="center"/>
    </xf>
    <xf numFmtId="3" fontId="39" fillId="0" borderId="96" xfId="5" applyNumberFormat="1" applyFont="1" applyFill="1" applyBorder="1"/>
    <xf numFmtId="3" fontId="39" fillId="0" borderId="97" xfId="5" applyNumberFormat="1" applyFont="1" applyFill="1" applyBorder="1"/>
    <xf numFmtId="3" fontId="34" fillId="0" borderId="65" xfId="5" applyNumberFormat="1" applyFont="1" applyFill="1" applyBorder="1" applyAlignment="1">
      <alignment horizontal="center"/>
    </xf>
    <xf numFmtId="3" fontId="39" fillId="0" borderId="98" xfId="5" applyNumberFormat="1" applyFont="1" applyFill="1" applyBorder="1"/>
    <xf numFmtId="3" fontId="34" fillId="0" borderId="67" xfId="5" applyNumberFormat="1" applyFont="1" applyFill="1" applyBorder="1" applyAlignment="1">
      <alignment horizontal="center"/>
    </xf>
    <xf numFmtId="3" fontId="41" fillId="3" borderId="80" xfId="5" applyNumberFormat="1" applyFont="1" applyFill="1" applyBorder="1"/>
    <xf numFmtId="3" fontId="39" fillId="0" borderId="71" xfId="5" applyNumberFormat="1" applyFont="1" applyFill="1" applyBorder="1" applyAlignment="1">
      <alignment vertical="center" wrapText="1"/>
    </xf>
    <xf numFmtId="3" fontId="34" fillId="0" borderId="99" xfId="5" applyNumberFormat="1" applyFont="1" applyFill="1" applyBorder="1" applyAlignment="1">
      <alignment horizontal="center"/>
    </xf>
    <xf numFmtId="3" fontId="39" fillId="0" borderId="100" xfId="5" applyNumberFormat="1" applyFont="1" applyFill="1" applyBorder="1"/>
    <xf numFmtId="3" fontId="39" fillId="0" borderId="101" xfId="5" applyNumberFormat="1" applyFont="1" applyFill="1" applyBorder="1"/>
    <xf numFmtId="3" fontId="40" fillId="0" borderId="85" xfId="5" quotePrefix="1" applyNumberFormat="1" applyFont="1" applyFill="1" applyBorder="1" applyAlignment="1">
      <alignment horizontal="center"/>
    </xf>
    <xf numFmtId="3" fontId="41" fillId="0" borderId="102" xfId="5" applyNumberFormat="1" applyFont="1" applyFill="1" applyBorder="1" applyAlignment="1"/>
    <xf numFmtId="3" fontId="41" fillId="3" borderId="24" xfId="5" applyNumberFormat="1" applyFont="1" applyFill="1" applyBorder="1"/>
    <xf numFmtId="3" fontId="34" fillId="0" borderId="103" xfId="5" applyNumberFormat="1" applyFont="1" applyFill="1" applyBorder="1" applyAlignment="1">
      <alignment horizontal="center"/>
    </xf>
    <xf numFmtId="3" fontId="39" fillId="0" borderId="27" xfId="5" applyNumberFormat="1" applyFont="1" applyFill="1" applyBorder="1"/>
    <xf numFmtId="3" fontId="34" fillId="0" borderId="104" xfId="5" applyNumberFormat="1" applyFont="1" applyFill="1" applyBorder="1" applyAlignment="1">
      <alignment horizontal="center"/>
    </xf>
    <xf numFmtId="0" fontId="34" fillId="0" borderId="105" xfId="5" applyBorder="1" applyAlignment="1">
      <alignment vertical="center"/>
    </xf>
    <xf numFmtId="3" fontId="39" fillId="0" borderId="28" xfId="5" applyNumberFormat="1" applyFont="1" applyFill="1" applyBorder="1"/>
    <xf numFmtId="3" fontId="40" fillId="0" borderId="106" xfId="5" quotePrefix="1" applyNumberFormat="1" applyFont="1" applyFill="1" applyBorder="1" applyAlignment="1">
      <alignment horizontal="center"/>
    </xf>
    <xf numFmtId="3" fontId="41" fillId="3" borderId="107" xfId="5" applyNumberFormat="1" applyFont="1" applyFill="1" applyBorder="1"/>
    <xf numFmtId="3" fontId="34" fillId="0" borderId="108" xfId="5" applyNumberFormat="1" applyFont="1" applyFill="1" applyBorder="1" applyAlignment="1">
      <alignment horizontal="center"/>
    </xf>
    <xf numFmtId="3" fontId="41" fillId="3" borderId="25" xfId="5" applyNumberFormat="1" applyFont="1" applyFill="1" applyBorder="1"/>
    <xf numFmtId="0" fontId="34" fillId="0" borderId="110" xfId="5" applyFont="1" applyBorder="1" applyAlignment="1">
      <alignment vertical="center"/>
    </xf>
    <xf numFmtId="3" fontId="39" fillId="0" borderId="111" xfId="5" applyNumberFormat="1" applyFont="1" applyFill="1" applyBorder="1"/>
    <xf numFmtId="3" fontId="41" fillId="3" borderId="86" xfId="5" applyNumberFormat="1" applyFont="1" applyFill="1" applyBorder="1"/>
    <xf numFmtId="3" fontId="39" fillId="0" borderId="112" xfId="5" applyNumberFormat="1" applyFont="1" applyFill="1" applyBorder="1"/>
    <xf numFmtId="3" fontId="36" fillId="0" borderId="25" xfId="5" applyNumberFormat="1" applyFont="1" applyFill="1" applyBorder="1"/>
    <xf numFmtId="3" fontId="40" fillId="0" borderId="99" xfId="5" applyNumberFormat="1" applyFont="1" applyFill="1" applyBorder="1" applyAlignment="1">
      <alignment horizontal="center"/>
    </xf>
    <xf numFmtId="3" fontId="41" fillId="0" borderId="113" xfId="5" applyNumberFormat="1" applyFont="1" applyFill="1" applyBorder="1" applyAlignment="1"/>
    <xf numFmtId="3" fontId="41" fillId="3" borderId="81" xfId="5" applyNumberFormat="1" applyFont="1" applyFill="1" applyBorder="1"/>
    <xf numFmtId="3" fontId="41" fillId="3" borderId="114" xfId="5" applyNumberFormat="1" applyFont="1" applyFill="1" applyBorder="1"/>
    <xf numFmtId="3" fontId="36" fillId="0" borderId="29" xfId="5" applyNumberFormat="1" applyFont="1" applyFill="1" applyBorder="1" applyAlignment="1">
      <alignment horizontal="right"/>
    </xf>
    <xf numFmtId="3" fontId="36" fillId="0" borderId="16" xfId="5" applyNumberFormat="1" applyFont="1" applyFill="1" applyBorder="1" applyAlignment="1">
      <alignment horizontal="right"/>
    </xf>
    <xf numFmtId="3" fontId="40" fillId="0" borderId="67" xfId="5" applyNumberFormat="1" applyFont="1" applyFill="1" applyBorder="1" applyAlignment="1">
      <alignment horizontal="center"/>
    </xf>
    <xf numFmtId="3" fontId="41" fillId="0" borderId="72" xfId="5" applyNumberFormat="1" applyFont="1" applyFill="1" applyBorder="1" applyAlignment="1"/>
    <xf numFmtId="3" fontId="41" fillId="3" borderId="115" xfId="5" applyNumberFormat="1" applyFont="1" applyFill="1" applyBorder="1"/>
    <xf numFmtId="3" fontId="40" fillId="0" borderId="42" xfId="5" quotePrefix="1" applyNumberFormat="1" applyFont="1" applyFill="1" applyBorder="1" applyAlignment="1">
      <alignment horizontal="center"/>
    </xf>
    <xf numFmtId="3" fontId="41" fillId="0" borderId="33" xfId="5" applyNumberFormat="1" applyFont="1" applyFill="1" applyBorder="1" applyAlignment="1"/>
    <xf numFmtId="3" fontId="41" fillId="3" borderId="47" xfId="5" applyNumberFormat="1" applyFont="1" applyFill="1" applyBorder="1"/>
    <xf numFmtId="3" fontId="40" fillId="0" borderId="0" xfId="5" quotePrefix="1" applyNumberFormat="1" applyFont="1" applyFill="1" applyBorder="1" applyAlignment="1">
      <alignment horizontal="center"/>
    </xf>
    <xf numFmtId="3" fontId="41" fillId="0" borderId="0" xfId="5" applyNumberFormat="1" applyFont="1" applyFill="1" applyBorder="1" applyAlignment="1"/>
    <xf numFmtId="0" fontId="34" fillId="0" borderId="0" xfId="5" applyFont="1" applyBorder="1" applyAlignment="1"/>
    <xf numFmtId="3" fontId="41" fillId="0" borderId="0" xfId="5" applyNumberFormat="1" applyFont="1" applyFill="1" applyBorder="1"/>
    <xf numFmtId="3" fontId="34" fillId="0" borderId="78" xfId="5" applyNumberFormat="1" applyFont="1" applyFill="1" applyBorder="1" applyAlignment="1">
      <alignment horizontal="center"/>
    </xf>
    <xf numFmtId="3" fontId="34" fillId="0" borderId="116" xfId="5" applyNumberFormat="1" applyFont="1" applyFill="1" applyBorder="1" applyAlignment="1">
      <alignment horizontal="center"/>
    </xf>
    <xf numFmtId="3" fontId="34" fillId="0" borderId="117" xfId="5" applyNumberFormat="1" applyFont="1" applyFill="1" applyBorder="1" applyAlignment="1">
      <alignment horizontal="center"/>
    </xf>
    <xf numFmtId="3" fontId="43" fillId="0" borderId="118" xfId="5" applyNumberFormat="1" applyFont="1" applyFill="1" applyBorder="1" applyAlignment="1">
      <alignment vertical="center"/>
    </xf>
    <xf numFmtId="3" fontId="41" fillId="0" borderId="43" xfId="5" applyNumberFormat="1" applyFont="1" applyFill="1" applyBorder="1" applyAlignment="1"/>
    <xf numFmtId="0" fontId="34" fillId="0" borderId="20" xfId="5" applyFont="1" applyBorder="1" applyAlignment="1"/>
    <xf numFmtId="3" fontId="39" fillId="3" borderId="112" xfId="5" applyNumberFormat="1" applyFont="1" applyFill="1" applyBorder="1"/>
    <xf numFmtId="3" fontId="39" fillId="3" borderId="25" xfId="5" applyNumberFormat="1" applyFont="1" applyFill="1" applyBorder="1"/>
    <xf numFmtId="3" fontId="34" fillId="0" borderId="119" xfId="5" applyNumberFormat="1" applyFont="1" applyFill="1" applyBorder="1" applyAlignment="1">
      <alignment horizontal="center"/>
    </xf>
    <xf numFmtId="3" fontId="39" fillId="3" borderId="120" xfId="5" applyNumberFormat="1" applyFont="1" applyFill="1" applyBorder="1"/>
    <xf numFmtId="3" fontId="34" fillId="0" borderId="85" xfId="5" applyNumberFormat="1" applyFont="1" applyFill="1" applyBorder="1" applyAlignment="1">
      <alignment horizontal="center"/>
    </xf>
    <xf numFmtId="3" fontId="41" fillId="0" borderId="121" xfId="5" applyNumberFormat="1" applyFont="1" applyFill="1" applyBorder="1"/>
    <xf numFmtId="3" fontId="34" fillId="0" borderId="0" xfId="5" applyNumberFormat="1" applyFill="1" applyBorder="1" applyAlignment="1">
      <alignment horizontal="center"/>
    </xf>
    <xf numFmtId="3" fontId="34" fillId="0" borderId="0" xfId="5" applyNumberFormat="1" applyFill="1" applyBorder="1"/>
    <xf numFmtId="0" fontId="34" fillId="0" borderId="122" xfId="5" applyFont="1" applyBorder="1" applyAlignment="1">
      <alignment vertical="center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2" borderId="14" xfId="0" applyNumberFormat="1" applyFont="1" applyFill="1" applyBorder="1" applyAlignment="1" applyProtection="1">
      <alignment vertical="center" wrapText="1"/>
    </xf>
    <xf numFmtId="164" fontId="6" fillId="0" borderId="20" xfId="0" applyNumberFormat="1" applyFont="1" applyFill="1" applyBorder="1" applyAlignment="1" applyProtection="1">
      <alignment vertical="center" wrapText="1"/>
    </xf>
    <xf numFmtId="164" fontId="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Fill="1" applyBorder="1" applyAlignment="1" applyProtection="1">
      <alignment vertical="center" wrapText="1"/>
    </xf>
    <xf numFmtId="164" fontId="7" fillId="0" borderId="33" xfId="0" applyNumberFormat="1" applyFont="1" applyFill="1" applyBorder="1" applyAlignment="1" applyProtection="1">
      <alignment horizontal="center" vertical="center" wrapText="1"/>
    </xf>
    <xf numFmtId="164" fontId="17" fillId="0" borderId="125" xfId="0" applyNumberFormat="1" applyFont="1" applyFill="1" applyBorder="1" applyAlignment="1" applyProtection="1">
      <alignment horizontal="center" vertical="center" wrapText="1"/>
    </xf>
    <xf numFmtId="164" fontId="3" fillId="0" borderId="45" xfId="0" applyNumberFormat="1" applyFont="1" applyFill="1" applyBorder="1" applyAlignment="1" applyProtection="1">
      <alignment vertical="center" wrapText="1"/>
      <protection locked="0"/>
    </xf>
    <xf numFmtId="164" fontId="3" fillId="0" borderId="57" xfId="0" applyNumberFormat="1" applyFont="1" applyFill="1" applyBorder="1" applyAlignment="1" applyProtection="1">
      <alignment vertical="center" wrapText="1"/>
      <protection locked="0"/>
    </xf>
    <xf numFmtId="164" fontId="6" fillId="0" borderId="33" xfId="0" applyNumberFormat="1" applyFont="1" applyFill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left" wrapText="1" indent="1"/>
    </xf>
    <xf numFmtId="164" fontId="25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1" xfId="0" quotePrefix="1" applyNumberFormat="1" applyFont="1" applyFill="1" applyBorder="1" applyAlignment="1" applyProtection="1">
      <alignment horizontal="right" vertical="center" wrapText="1" indent="1"/>
      <protection locked="0"/>
    </xf>
    <xf numFmtId="3" fontId="35" fillId="0" borderId="126" xfId="4" applyNumberFormat="1" applyFont="1" applyFill="1" applyBorder="1" applyAlignment="1">
      <alignment horizontal="center" vertical="center"/>
    </xf>
    <xf numFmtId="3" fontId="35" fillId="0" borderId="42" xfId="4" applyNumberFormat="1" applyFont="1" applyFill="1" applyBorder="1" applyAlignment="1">
      <alignment horizontal="center" vertical="center"/>
    </xf>
    <xf numFmtId="3" fontId="37" fillId="0" borderId="36" xfId="4" applyNumberFormat="1" applyFont="1" applyFill="1" applyBorder="1" applyAlignment="1">
      <alignment horizontal="center" wrapText="1"/>
    </xf>
    <xf numFmtId="3" fontId="39" fillId="0" borderId="28" xfId="4" applyNumberFormat="1" applyFont="1" applyFill="1" applyBorder="1"/>
    <xf numFmtId="0" fontId="24" fillId="0" borderId="33" xfId="0" applyFont="1" applyFill="1" applyBorder="1" applyAlignment="1" applyProtection="1">
      <alignment horizontal="left" vertical="center" wrapText="1" indent="1"/>
    </xf>
    <xf numFmtId="0" fontId="7" fillId="0" borderId="46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5" fillId="0" borderId="127" xfId="0" applyFont="1" applyFill="1" applyBorder="1" applyAlignment="1" applyProtection="1">
      <alignment horizontal="right"/>
    </xf>
    <xf numFmtId="0" fontId="2" fillId="0" borderId="127" xfId="0" applyFont="1" applyFill="1" applyBorder="1" applyAlignment="1" applyProtection="1">
      <alignment vertical="center" wrapText="1"/>
    </xf>
    <xf numFmtId="0" fontId="22" fillId="0" borderId="2" xfId="0" quotePrefix="1" applyFont="1" applyBorder="1" applyAlignment="1" applyProtection="1">
      <alignment horizontal="left" wrapText="1" indent="1"/>
    </xf>
    <xf numFmtId="0" fontId="18" fillId="0" borderId="22" xfId="6" applyFont="1" applyFill="1" applyBorder="1" applyAlignment="1" applyProtection="1">
      <alignment horizontal="left" vertical="center" wrapText="1" indent="6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7" fillId="0" borderId="22" xfId="0" applyNumberFormat="1" applyFont="1" applyFill="1" applyBorder="1" applyAlignment="1" applyProtection="1">
      <alignment horizontal="center" vertical="center" wrapText="1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16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6" xfId="0" applyNumberFormat="1" applyFont="1" applyFill="1" applyBorder="1" applyAlignment="1" applyProtection="1">
      <alignment vertical="center" wrapText="1"/>
      <protection locked="0"/>
    </xf>
    <xf numFmtId="164" fontId="16" fillId="0" borderId="18" xfId="0" applyNumberFormat="1" applyFont="1" applyFill="1" applyBorder="1" applyAlignment="1" applyProtection="1">
      <alignment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164" fontId="7" fillId="0" borderId="20" xfId="0" applyNumberFormat="1" applyFont="1" applyFill="1" applyBorder="1" applyAlignment="1" applyProtection="1">
      <alignment vertical="center" wrapText="1"/>
    </xf>
    <xf numFmtId="164" fontId="16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8" fillId="6" borderId="18" xfId="6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3" xfId="0" applyNumberFormat="1" applyFont="1" applyFill="1" applyBorder="1" applyAlignment="1" applyProtection="1">
      <alignment vertical="center" wrapText="1"/>
      <protection locked="0"/>
    </xf>
    <xf numFmtId="164" fontId="16" fillId="0" borderId="29" xfId="0" applyNumberFormat="1" applyFont="1" applyFill="1" applyBorder="1" applyAlignment="1" applyProtection="1">
      <alignment vertical="center" wrapText="1"/>
    </xf>
    <xf numFmtId="164" fontId="26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26" fillId="0" borderId="14" xfId="0" applyNumberFormat="1" applyFont="1" applyFill="1" applyBorder="1" applyAlignment="1" applyProtection="1">
      <alignment vertical="center" wrapText="1"/>
      <protection locked="0"/>
    </xf>
    <xf numFmtId="164" fontId="26" fillId="0" borderId="20" xfId="0" applyNumberFormat="1" applyFont="1" applyFill="1" applyBorder="1" applyAlignment="1" applyProtection="1">
      <alignment vertical="center" wrapText="1"/>
    </xf>
    <xf numFmtId="164" fontId="16" fillId="0" borderId="4" xfId="0" applyNumberFormat="1" applyFont="1" applyFill="1" applyBorder="1" applyAlignment="1" applyProtection="1">
      <alignment vertical="center" wrapText="1"/>
      <protection locked="0"/>
    </xf>
    <xf numFmtId="49" fontId="16" fillId="0" borderId="4" xfId="0" applyNumberFormat="1" applyFont="1" applyFill="1" applyBorder="1" applyAlignment="1" applyProtection="1">
      <alignment vertical="center" wrapText="1"/>
      <protection locked="0"/>
    </xf>
    <xf numFmtId="164" fontId="16" fillId="0" borderId="36" xfId="0" applyNumberFormat="1" applyFont="1" applyFill="1" applyBorder="1" applyAlignment="1" applyProtection="1">
      <alignment vertical="center" wrapText="1"/>
    </xf>
    <xf numFmtId="49" fontId="26" fillId="0" borderId="14" xfId="0" applyNumberFormat="1" applyFont="1" applyFill="1" applyBorder="1" applyAlignment="1" applyProtection="1">
      <alignment vertical="center" wrapText="1"/>
      <protection locked="0"/>
    </xf>
    <xf numFmtId="49" fontId="16" fillId="0" borderId="3" xfId="0" applyNumberFormat="1" applyFont="1" applyFill="1" applyBorder="1" applyAlignment="1" applyProtection="1">
      <alignment vertical="center" wrapText="1"/>
      <protection locked="0"/>
    </xf>
    <xf numFmtId="49" fontId="16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3" xfId="0" applyNumberFormat="1" applyFont="1" applyFill="1" applyBorder="1" applyAlignment="1" applyProtection="1">
      <alignment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9" xfId="0" applyNumberFormat="1" applyFont="1" applyFill="1" applyBorder="1" applyAlignment="1" applyProtection="1">
      <alignment vertical="center" wrapText="1"/>
      <protection locked="0"/>
    </xf>
    <xf numFmtId="164" fontId="3" fillId="0" borderId="29" xfId="0" applyNumberFormat="1" applyFont="1" applyFill="1" applyBorder="1" applyAlignment="1" applyProtection="1">
      <alignment vertical="center" wrapText="1"/>
    </xf>
    <xf numFmtId="164" fontId="3" fillId="0" borderId="14" xfId="0" applyNumberFormat="1" applyFont="1" applyFill="1" applyBorder="1" applyAlignment="1" applyProtection="1">
      <alignment vertical="center" wrapText="1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3" xfId="0" applyNumberFormat="1" applyFont="1" applyFill="1" applyBorder="1" applyAlignment="1" applyProtection="1">
      <alignment vertical="center" wrapText="1"/>
      <protection locked="0"/>
    </xf>
    <xf numFmtId="164" fontId="3" fillId="0" borderId="20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  <protection locked="0"/>
    </xf>
    <xf numFmtId="164" fontId="1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7" xfId="0" applyNumberFormat="1" applyFont="1" applyFill="1" applyBorder="1" applyAlignment="1" applyProtection="1">
      <alignment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" xfId="0" applyNumberFormat="1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1" xfId="0" applyNumberFormat="1" applyFont="1" applyFill="1" applyBorder="1" applyAlignment="1" applyProtection="1">
      <alignment vertical="center" wrapText="1"/>
      <protection locked="0"/>
    </xf>
    <xf numFmtId="164" fontId="18" fillId="6" borderId="44" xfId="6" applyNumberFormat="1" applyFont="1" applyFill="1" applyBorder="1" applyAlignment="1" applyProtection="1">
      <alignment horizontal="right" vertical="center" wrapText="1" indent="1"/>
      <protection locked="0"/>
    </xf>
    <xf numFmtId="0" fontId="18" fillId="5" borderId="2" xfId="6" applyFont="1" applyFill="1" applyBorder="1" applyAlignment="1" applyProtection="1">
      <alignment horizontal="left" vertical="center" wrapText="1" indent="6"/>
    </xf>
    <xf numFmtId="0" fontId="22" fillId="7" borderId="2" xfId="0" applyFont="1" applyFill="1" applyBorder="1" applyAlignment="1" applyProtection="1">
      <alignment horizontal="left" wrapText="1" indent="1"/>
    </xf>
    <xf numFmtId="164" fontId="18" fillId="7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6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6" borderId="16" xfId="6" applyNumberFormat="1" applyFont="1" applyFill="1" applyBorder="1" applyAlignment="1" applyProtection="1">
      <alignment horizontal="right" vertical="center" wrapText="1" indent="1"/>
      <protection locked="0"/>
    </xf>
    <xf numFmtId="0" fontId="22" fillId="5" borderId="2" xfId="0" applyFont="1" applyFill="1" applyBorder="1" applyAlignment="1" applyProtection="1">
      <alignment horizontal="left" wrapText="1" indent="1"/>
    </xf>
    <xf numFmtId="0" fontId="18" fillId="7" borderId="3" xfId="6" applyFont="1" applyFill="1" applyBorder="1" applyAlignment="1" applyProtection="1">
      <alignment horizontal="left" vertical="center" wrapText="1" indent="1"/>
    </xf>
    <xf numFmtId="164" fontId="18" fillId="7" borderId="29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6" applyNumberFormat="1" applyFont="1" applyFill="1" applyBorder="1" applyAlignment="1" applyProtection="1">
      <alignment horizontal="left" vertical="center"/>
    </xf>
    <xf numFmtId="164" fontId="29" fillId="0" borderId="35" xfId="6" applyNumberFormat="1" applyFont="1" applyFill="1" applyBorder="1" applyAlignment="1" applyProtection="1">
      <alignment horizontal="left"/>
    </xf>
    <xf numFmtId="164" fontId="16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1" xfId="0" applyNumberFormat="1" applyFont="1" applyFill="1" applyBorder="1" applyAlignment="1" applyProtection="1">
      <alignment vertical="center" wrapText="1"/>
      <protection locked="0"/>
    </xf>
    <xf numFmtId="49" fontId="16" fillId="0" borderId="1" xfId="0" applyNumberFormat="1" applyFont="1" applyFill="1" applyBorder="1" applyAlignment="1" applyProtection="1">
      <alignment vertical="center" wrapText="1"/>
      <protection locked="0"/>
    </xf>
    <xf numFmtId="164" fontId="16" fillId="0" borderId="17" xfId="0" applyNumberFormat="1" applyFont="1" applyFill="1" applyBorder="1" applyAlignment="1" applyProtection="1">
      <alignment vertical="center" wrapText="1"/>
    </xf>
    <xf numFmtId="3" fontId="39" fillId="0" borderId="109" xfId="5" applyNumberFormat="1" applyFont="1" applyFill="1" applyBorder="1" applyAlignment="1">
      <alignment vertical="center"/>
    </xf>
    <xf numFmtId="0" fontId="17" fillId="0" borderId="33" xfId="6" applyFont="1" applyFill="1" applyBorder="1" applyAlignment="1" applyProtection="1">
      <alignment vertical="center" wrapText="1"/>
    </xf>
    <xf numFmtId="0" fontId="24" fillId="0" borderId="33" xfId="6" applyFont="1" applyFill="1" applyBorder="1" applyAlignment="1" applyProtection="1">
      <alignment horizontal="left" vertical="center" wrapText="1" indent="1"/>
    </xf>
    <xf numFmtId="0" fontId="7" fillId="0" borderId="47" xfId="6" applyFont="1" applyFill="1" applyBorder="1" applyAlignment="1" applyProtection="1">
      <alignment horizontal="center" vertical="center" wrapText="1"/>
    </xf>
    <xf numFmtId="0" fontId="17" fillId="0" borderId="47" xfId="6" applyFont="1" applyFill="1" applyBorder="1" applyAlignment="1" applyProtection="1">
      <alignment horizontal="center" vertical="center" wrapText="1"/>
    </xf>
    <xf numFmtId="164" fontId="17" fillId="0" borderId="55" xfId="6" applyNumberFormat="1" applyFont="1" applyFill="1" applyBorder="1" applyAlignment="1" applyProtection="1">
      <alignment horizontal="right" vertical="center" wrapText="1" indent="1"/>
    </xf>
    <xf numFmtId="164" fontId="1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7" xfId="6" applyNumberFormat="1" applyFont="1" applyFill="1" applyBorder="1" applyAlignment="1" applyProtection="1">
      <alignment horizontal="right" vertical="center" wrapText="1" indent="1"/>
    </xf>
    <xf numFmtId="164" fontId="18" fillId="0" borderId="53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7" xfId="6" applyNumberFormat="1" applyFont="1" applyFill="1" applyBorder="1" applyAlignment="1" applyProtection="1">
      <alignment horizontal="right" vertical="center" wrapText="1" indent="1"/>
    </xf>
    <xf numFmtId="164" fontId="23" fillId="0" borderId="47" xfId="0" applyNumberFormat="1" applyFont="1" applyBorder="1" applyAlignment="1" applyProtection="1">
      <alignment horizontal="right" vertical="center" wrapText="1" indent="1"/>
    </xf>
    <xf numFmtId="164" fontId="21" fillId="0" borderId="47" xfId="0" quotePrefix="1" applyNumberFormat="1" applyFont="1" applyBorder="1" applyAlignment="1" applyProtection="1">
      <alignment horizontal="right" vertical="center" wrapText="1" indent="1"/>
    </xf>
    <xf numFmtId="164" fontId="7" fillId="0" borderId="41" xfId="0" applyNumberFormat="1" applyFont="1" applyFill="1" applyBorder="1" applyAlignment="1" applyProtection="1">
      <alignment horizontal="centerContinuous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24" fillId="0" borderId="41" xfId="0" applyNumberFormat="1" applyFont="1" applyFill="1" applyBorder="1" applyAlignment="1" applyProtection="1">
      <alignment horizontal="center" vertical="center" wrapText="1"/>
    </xf>
    <xf numFmtId="164" fontId="7" fillId="0" borderId="43" xfId="0" applyNumberFormat="1" applyFont="1" applyFill="1" applyBorder="1" applyAlignment="1" applyProtection="1">
      <alignment horizontal="centerContinuous" vertical="center" wrapText="1"/>
    </xf>
    <xf numFmtId="164" fontId="7" fillId="0" borderId="43" xfId="0" applyNumberFormat="1" applyFont="1" applyFill="1" applyBorder="1" applyAlignment="1" applyProtection="1">
      <alignment horizontal="center" vertical="center" wrapText="1"/>
    </xf>
    <xf numFmtId="164" fontId="24" fillId="0" borderId="43" xfId="0" applyNumberFormat="1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164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3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0" applyNumberFormat="1" applyFont="1" applyFill="1" applyBorder="1" applyAlignment="1" applyProtection="1">
      <alignment horizontal="right" vertical="center" wrapText="1" indent="1"/>
    </xf>
    <xf numFmtId="164" fontId="28" fillId="0" borderId="123" xfId="0" applyNumberFormat="1" applyFont="1" applyFill="1" applyBorder="1" applyAlignment="1" applyProtection="1">
      <alignment horizontal="right" vertical="center" wrapText="1" indent="1"/>
    </xf>
    <xf numFmtId="164" fontId="28" fillId="0" borderId="5" xfId="0" applyNumberFormat="1" applyFont="1" applyFill="1" applyBorder="1" applyAlignment="1" applyProtection="1">
      <alignment horizontal="right" vertical="center" wrapText="1" indent="1"/>
    </xf>
    <xf numFmtId="164" fontId="25" fillId="0" borderId="12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2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1" xfId="0" applyNumberFormat="1" applyFont="1" applyFill="1" applyBorder="1" applyAlignment="1" applyProtection="1">
      <alignment horizontal="right" vertical="center" wrapText="1" indent="1"/>
    </xf>
    <xf numFmtId="164" fontId="18" fillId="0" borderId="83" xfId="0" applyNumberFormat="1" applyFont="1" applyFill="1" applyBorder="1" applyAlignment="1" applyProtection="1">
      <alignment horizontal="left" vertical="center" wrapText="1" indent="1"/>
    </xf>
    <xf numFmtId="164" fontId="18" fillId="0" borderId="76" xfId="0" applyNumberFormat="1" applyFont="1" applyFill="1" applyBorder="1" applyAlignment="1" applyProtection="1">
      <alignment horizontal="left" vertical="center" wrapText="1" indent="1"/>
    </xf>
    <xf numFmtId="164" fontId="18" fillId="0" borderId="76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3" xfId="0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3" xfId="0" applyNumberFormat="1" applyFont="1" applyFill="1" applyBorder="1" applyAlignment="1" applyProtection="1">
      <alignment horizontal="right" vertical="center" wrapText="1" indent="1"/>
    </xf>
    <xf numFmtId="164" fontId="27" fillId="0" borderId="20" xfId="0" applyNumberFormat="1" applyFont="1" applyFill="1" applyBorder="1" applyAlignment="1" applyProtection="1">
      <alignment horizontal="right" vertical="center" wrapText="1" indent="1"/>
    </xf>
    <xf numFmtId="0" fontId="7" fillId="0" borderId="37" xfId="0" applyFont="1" applyFill="1" applyBorder="1" applyAlignment="1" applyProtection="1">
      <alignment vertical="center" wrapText="1"/>
    </xf>
    <xf numFmtId="0" fontId="7" fillId="0" borderId="56" xfId="0" applyFont="1" applyFill="1" applyBorder="1" applyAlignment="1" applyProtection="1">
      <alignment horizontal="center" vertical="center"/>
    </xf>
    <xf numFmtId="0" fontId="7" fillId="0" borderId="48" xfId="0" quotePrefix="1" applyFont="1" applyFill="1" applyBorder="1" applyAlignment="1" applyProtection="1">
      <alignment horizontal="right" vertical="center" indent="1"/>
    </xf>
    <xf numFmtId="0" fontId="30" fillId="0" borderId="43" xfId="0" applyFont="1" applyBorder="1" applyAlignment="1" applyProtection="1">
      <alignment horizontal="left" wrapText="1" indent="1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48" xfId="0" applyNumberFormat="1" applyFont="1" applyFill="1" applyBorder="1" applyAlignment="1" applyProtection="1">
      <alignment horizontal="right" vertical="center"/>
    </xf>
    <xf numFmtId="49" fontId="7" fillId="0" borderId="4" xfId="0" applyNumberFormat="1" applyFont="1" applyFill="1" applyBorder="1" applyAlignment="1" applyProtection="1">
      <alignment horizontal="right" vertical="center"/>
    </xf>
    <xf numFmtId="49" fontId="7" fillId="0" borderId="22" xfId="0" applyNumberFormat="1" applyFont="1" applyFill="1" applyBorder="1" applyAlignment="1" applyProtection="1">
      <alignment horizontal="right" vertical="center"/>
    </xf>
    <xf numFmtId="0" fontId="7" fillId="0" borderId="55" xfId="0" applyFont="1" applyFill="1" applyBorder="1" applyAlignment="1" applyProtection="1">
      <alignment horizontal="center" vertical="center" wrapText="1"/>
    </xf>
    <xf numFmtId="0" fontId="17" fillId="0" borderId="47" xfId="0" applyFont="1" applyFill="1" applyBorder="1" applyAlignment="1" applyProtection="1">
      <alignment horizontal="center" vertical="center" wrapText="1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0" xfId="0" applyNumberFormat="1" applyFont="1" applyFill="1" applyBorder="1" applyAlignment="1" applyProtection="1">
      <alignment horizontal="center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1" xfId="0" applyNumberFormat="1" applyFont="1" applyFill="1" applyBorder="1" applyAlignment="1" applyProtection="1">
      <alignment horizontal="right" vertical="center" wrapText="1" indent="1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1" xfId="0" applyFont="1" applyFill="1" applyBorder="1" applyAlignment="1" applyProtection="1">
      <alignment horizontal="center" vertical="center" wrapText="1"/>
    </xf>
    <xf numFmtId="0" fontId="2" fillId="0" borderId="44" xfId="0" applyFont="1" applyFill="1" applyBorder="1" applyAlignment="1" applyProtection="1">
      <alignment vertical="center" wrapText="1"/>
    </xf>
    <xf numFmtId="49" fontId="7" fillId="0" borderId="153" xfId="0" applyNumberFormat="1" applyFont="1" applyFill="1" applyBorder="1" applyAlignment="1" applyProtection="1">
      <alignment horizontal="right" vertical="center"/>
    </xf>
    <xf numFmtId="0" fontId="5" fillId="0" borderId="123" xfId="0" applyFont="1" applyFill="1" applyBorder="1" applyAlignment="1" applyProtection="1">
      <alignment horizontal="right"/>
    </xf>
    <xf numFmtId="0" fontId="2" fillId="0" borderId="123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164" fontId="24" fillId="0" borderId="13" xfId="0" applyNumberFormat="1" applyFont="1" applyFill="1" applyBorder="1" applyAlignment="1" applyProtection="1">
      <alignment horizontal="right" vertical="center" wrapText="1" indent="1"/>
    </xf>
    <xf numFmtId="3" fontId="40" fillId="0" borderId="99" xfId="4" applyNumberFormat="1" applyFont="1" applyFill="1" applyBorder="1" applyAlignment="1">
      <alignment horizontal="center"/>
    </xf>
    <xf numFmtId="3" fontId="41" fillId="0" borderId="113" xfId="4" applyNumberFormat="1" applyFont="1" applyFill="1" applyBorder="1" applyAlignment="1"/>
    <xf numFmtId="3" fontId="41" fillId="0" borderId="114" xfId="4" applyNumberFormat="1" applyFont="1" applyFill="1" applyBorder="1" applyAlignment="1"/>
    <xf numFmtId="3" fontId="41" fillId="0" borderId="44" xfId="4" applyNumberFormat="1" applyFont="1" applyFill="1" applyBorder="1" applyAlignment="1"/>
    <xf numFmtId="3" fontId="34" fillId="0" borderId="154" xfId="5" applyNumberFormat="1" applyFont="1" applyFill="1" applyBorder="1" applyAlignment="1">
      <alignment horizontal="center"/>
    </xf>
    <xf numFmtId="3" fontId="41" fillId="0" borderId="35" xfId="5" applyNumberFormat="1" applyFont="1" applyFill="1" applyBorder="1" applyAlignment="1">
      <alignment vertical="center" wrapText="1"/>
    </xf>
    <xf numFmtId="3" fontId="43" fillId="4" borderId="49" xfId="5" applyNumberFormat="1" applyFont="1" applyFill="1" applyBorder="1"/>
    <xf numFmtId="3" fontId="39" fillId="0" borderId="48" xfId="5" applyNumberFormat="1" applyFont="1" applyFill="1" applyBorder="1"/>
    <xf numFmtId="3" fontId="39" fillId="0" borderId="44" xfId="5" applyNumberFormat="1" applyFont="1" applyFill="1" applyBorder="1"/>
    <xf numFmtId="3" fontId="39" fillId="0" borderId="53" xfId="5" applyNumberFormat="1" applyFont="1" applyFill="1" applyBorder="1"/>
    <xf numFmtId="3" fontId="36" fillId="0" borderId="53" xfId="5" applyNumberFormat="1" applyFont="1" applyFill="1" applyBorder="1" applyAlignment="1">
      <alignment horizontal="right"/>
    </xf>
    <xf numFmtId="3" fontId="36" fillId="0" borderId="44" xfId="5" applyNumberFormat="1" applyFont="1" applyFill="1" applyBorder="1" applyAlignment="1">
      <alignment horizontal="right"/>
    </xf>
    <xf numFmtId="3" fontId="41" fillId="3" borderId="89" xfId="5" applyNumberFormat="1" applyFont="1" applyFill="1" applyBorder="1"/>
    <xf numFmtId="3" fontId="43" fillId="4" borderId="53" xfId="5" applyNumberFormat="1" applyFont="1" applyFill="1" applyBorder="1"/>
    <xf numFmtId="3" fontId="43" fillId="4" borderId="27" xfId="5" applyNumberFormat="1" applyFont="1" applyFill="1" applyBorder="1"/>
    <xf numFmtId="3" fontId="34" fillId="0" borderId="76" xfId="5" applyNumberFormat="1" applyFont="1" applyFill="1" applyBorder="1" applyAlignment="1">
      <alignment horizontal="center"/>
    </xf>
    <xf numFmtId="3" fontId="42" fillId="0" borderId="60" xfId="5" applyNumberFormat="1" applyFont="1" applyFill="1" applyBorder="1" applyAlignment="1">
      <alignment vertical="center" wrapText="1"/>
    </xf>
    <xf numFmtId="3" fontId="39" fillId="3" borderId="48" xfId="5" applyNumberFormat="1" applyFont="1" applyFill="1" applyBorder="1"/>
    <xf numFmtId="3" fontId="39" fillId="3" borderId="44" xfId="5" applyNumberFormat="1" applyFont="1" applyFill="1" applyBorder="1"/>
    <xf numFmtId="3" fontId="39" fillId="3" borderId="58" xfId="5" applyNumberFormat="1" applyFont="1" applyFill="1" applyBorder="1"/>
    <xf numFmtId="3" fontId="39" fillId="0" borderId="155" xfId="5" applyNumberFormat="1" applyFont="1" applyFill="1" applyBorder="1"/>
    <xf numFmtId="3" fontId="39" fillId="0" borderId="156" xfId="5" applyNumberFormat="1" applyFont="1" applyFill="1" applyBorder="1"/>
    <xf numFmtId="3" fontId="41" fillId="0" borderId="114" xfId="5" applyNumberFormat="1" applyFont="1" applyFill="1" applyBorder="1" applyAlignment="1"/>
    <xf numFmtId="3" fontId="39" fillId="0" borderId="157" xfId="5" applyNumberFormat="1" applyFont="1" applyFill="1" applyBorder="1"/>
    <xf numFmtId="3" fontId="41" fillId="0" borderId="89" xfId="5" applyNumberFormat="1" applyFont="1" applyFill="1" applyBorder="1" applyAlignment="1"/>
    <xf numFmtId="3" fontId="39" fillId="0" borderId="158" xfId="5" applyNumberFormat="1" applyFont="1" applyFill="1" applyBorder="1"/>
    <xf numFmtId="3" fontId="39" fillId="0" borderId="159" xfId="5" applyNumberFormat="1" applyFont="1" applyFill="1" applyBorder="1"/>
    <xf numFmtId="3" fontId="39" fillId="0" borderId="160" xfId="5" applyNumberFormat="1" applyFont="1" applyFill="1" applyBorder="1"/>
    <xf numFmtId="3" fontId="39" fillId="0" borderId="161" xfId="5" applyNumberFormat="1" applyFont="1" applyFill="1" applyBorder="1"/>
    <xf numFmtId="0" fontId="40" fillId="0" borderId="49" xfId="5" applyFont="1" applyBorder="1" applyAlignment="1"/>
    <xf numFmtId="0" fontId="34" fillId="0" borderId="47" xfId="5" applyFont="1" applyBorder="1" applyAlignment="1"/>
    <xf numFmtId="3" fontId="41" fillId="0" borderId="20" xfId="5" applyNumberFormat="1" applyFont="1" applyFill="1" applyBorder="1" applyAlignment="1"/>
    <xf numFmtId="3" fontId="39" fillId="0" borderId="162" xfId="5" applyNumberFormat="1" applyFont="1" applyFill="1" applyBorder="1"/>
    <xf numFmtId="3" fontId="39" fillId="0" borderId="163" xfId="5" applyNumberFormat="1" applyFont="1" applyFill="1" applyBorder="1"/>
    <xf numFmtId="3" fontId="41" fillId="0" borderId="164" xfId="5" applyNumberFormat="1" applyFont="1" applyFill="1" applyBorder="1"/>
    <xf numFmtId="3" fontId="42" fillId="5" borderId="44" xfId="5" applyNumberFormat="1" applyFont="1" applyFill="1" applyBorder="1"/>
    <xf numFmtId="3" fontId="39" fillId="0" borderId="127" xfId="5" applyNumberFormat="1" applyFont="1" applyFill="1" applyBorder="1"/>
    <xf numFmtId="3" fontId="41" fillId="3" borderId="165" xfId="5" applyNumberFormat="1" applyFont="1" applyFill="1" applyBorder="1"/>
    <xf numFmtId="3" fontId="41" fillId="3" borderId="44" xfId="5" applyNumberFormat="1" applyFont="1" applyFill="1" applyBorder="1"/>
    <xf numFmtId="3" fontId="41" fillId="3" borderId="49" xfId="5" applyNumberFormat="1" applyFont="1" applyFill="1" applyBorder="1"/>
    <xf numFmtId="3" fontId="36" fillId="0" borderId="44" xfId="5" applyNumberFormat="1" applyFont="1" applyFill="1" applyBorder="1"/>
    <xf numFmtId="3" fontId="39" fillId="0" borderId="166" xfId="5" applyNumberFormat="1" applyFont="1" applyFill="1" applyBorder="1"/>
    <xf numFmtId="3" fontId="39" fillId="0" borderId="167" xfId="5" applyNumberFormat="1" applyFont="1" applyFill="1" applyBorder="1"/>
    <xf numFmtId="3" fontId="39" fillId="0" borderId="169" xfId="5" applyNumberFormat="1" applyFont="1" applyFill="1" applyBorder="1"/>
    <xf numFmtId="3" fontId="34" fillId="0" borderId="171" xfId="5" applyNumberFormat="1" applyFont="1" applyFill="1" applyBorder="1"/>
    <xf numFmtId="164" fontId="16" fillId="0" borderId="21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2" xfId="0" applyNumberFormat="1" applyFont="1" applyFill="1" applyBorder="1" applyAlignment="1" applyProtection="1">
      <alignment vertical="center" wrapText="1"/>
      <protection locked="0"/>
    </xf>
    <xf numFmtId="49" fontId="16" fillId="0" borderId="22" xfId="0" applyNumberFormat="1" applyFont="1" applyFill="1" applyBorder="1" applyAlignment="1" applyProtection="1">
      <alignment vertical="center" wrapText="1"/>
      <protection locked="0"/>
    </xf>
    <xf numFmtId="164" fontId="16" fillId="0" borderId="23" xfId="0" applyNumberFormat="1" applyFont="1" applyFill="1" applyBorder="1" applyAlignment="1" applyProtection="1">
      <alignment vertical="center" wrapText="1"/>
    </xf>
    <xf numFmtId="164" fontId="18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2" xfId="6" applyFont="1" applyFill="1" applyBorder="1" applyAlignment="1" applyProtection="1">
      <alignment horizontal="left" vertical="center" wrapText="1" indent="1"/>
    </xf>
    <xf numFmtId="0" fontId="24" fillId="0" borderId="21" xfId="0" applyFont="1" applyFill="1" applyBorder="1" applyAlignment="1" applyProtection="1">
      <alignment horizontal="center" vertical="center" wrapText="1"/>
    </xf>
    <xf numFmtId="164" fontId="24" fillId="0" borderId="23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/>
    </xf>
    <xf numFmtId="164" fontId="29" fillId="0" borderId="35" xfId="6" applyNumberFormat="1" applyFont="1" applyFill="1" applyBorder="1" applyAlignment="1" applyProtection="1">
      <alignment horizontal="left" vertic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164" fontId="29" fillId="0" borderId="35" xfId="6" applyNumberFormat="1" applyFont="1" applyFill="1" applyBorder="1" applyAlignment="1" applyProtection="1">
      <alignment horizontal="left"/>
    </xf>
    <xf numFmtId="0" fontId="19" fillId="0" borderId="0" xfId="6" applyFont="1" applyFill="1" applyAlignment="1" applyProtection="1">
      <alignment horizontal="center"/>
    </xf>
    <xf numFmtId="164" fontId="26" fillId="0" borderId="93" xfId="0" applyNumberFormat="1" applyFont="1" applyFill="1" applyBorder="1" applyAlignment="1" applyProtection="1">
      <alignment horizontal="center" vertical="center" wrapText="1"/>
    </xf>
    <xf numFmtId="164" fontId="26" fillId="0" borderId="86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33" fillId="0" borderId="50" xfId="0" applyNumberFormat="1" applyFont="1" applyFill="1" applyBorder="1" applyAlignment="1" applyProtection="1">
      <alignment horizontal="center" vertical="center" wrapText="1"/>
    </xf>
    <xf numFmtId="164" fontId="26" fillId="0" borderId="112" xfId="0" applyNumberFormat="1" applyFont="1" applyFill="1" applyBorder="1" applyAlignment="1" applyProtection="1">
      <alignment horizontal="center" vertical="center" wrapText="1"/>
    </xf>
    <xf numFmtId="164" fontId="26" fillId="0" borderId="120" xfId="0" applyNumberFormat="1" applyFont="1" applyFill="1" applyBorder="1" applyAlignment="1" applyProtection="1">
      <alignment horizontal="center" vertical="center" wrapText="1"/>
    </xf>
    <xf numFmtId="164" fontId="47" fillId="0" borderId="0" xfId="0" applyNumberFormat="1" applyFont="1" applyFill="1" applyAlignment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6" xfId="0" applyNumberFormat="1" applyFont="1" applyFill="1" applyBorder="1" applyAlignment="1" applyProtection="1">
      <alignment vertical="center" wrapText="1"/>
      <protection locked="0"/>
    </xf>
    <xf numFmtId="164" fontId="16" fillId="0" borderId="3" xfId="0" applyNumberFormat="1" applyFont="1" applyFill="1" applyBorder="1" applyAlignment="1" applyProtection="1">
      <alignment vertical="center" wrapText="1"/>
      <protection locked="0"/>
    </xf>
    <xf numFmtId="49" fontId="16" fillId="0" borderId="6" xfId="0" applyNumberFormat="1" applyFont="1" applyFill="1" applyBorder="1" applyAlignment="1" applyProtection="1">
      <alignment vertical="center" wrapText="1"/>
      <protection locked="0"/>
    </xf>
    <xf numFmtId="49" fontId="16" fillId="0" borderId="3" xfId="0" applyNumberFormat="1" applyFont="1" applyFill="1" applyBorder="1" applyAlignment="1" applyProtection="1">
      <alignment vertical="center" wrapText="1"/>
      <protection locked="0"/>
    </xf>
    <xf numFmtId="164" fontId="16" fillId="0" borderId="18" xfId="0" applyNumberFormat="1" applyFont="1" applyFill="1" applyBorder="1" applyAlignment="1" applyProtection="1">
      <alignment vertical="center" wrapText="1"/>
    </xf>
    <xf numFmtId="164" fontId="16" fillId="0" borderId="29" xfId="0" applyNumberFormat="1" applyFont="1" applyFill="1" applyBorder="1" applyAlignment="1" applyProtection="1">
      <alignment vertical="center" wrapText="1"/>
    </xf>
    <xf numFmtId="3" fontId="38" fillId="0" borderId="143" xfId="4" applyNumberFormat="1" applyFont="1" applyFill="1" applyBorder="1" applyAlignment="1">
      <alignment horizontal="center" vertical="center"/>
    </xf>
    <xf numFmtId="3" fontId="38" fillId="0" borderId="129" xfId="4" applyNumberFormat="1" applyFont="1" applyFill="1" applyBorder="1" applyAlignment="1">
      <alignment horizontal="center" vertical="center"/>
    </xf>
    <xf numFmtId="3" fontId="35" fillId="0" borderId="145" xfId="4" applyNumberFormat="1" applyFont="1" applyFill="1" applyBorder="1" applyAlignment="1"/>
    <xf numFmtId="3" fontId="35" fillId="0" borderId="102" xfId="4" applyNumberFormat="1" applyFont="1" applyFill="1" applyBorder="1" applyAlignment="1"/>
    <xf numFmtId="3" fontId="36" fillId="0" borderId="57" xfId="4" applyNumberFormat="1" applyFont="1" applyFill="1" applyBorder="1" applyAlignment="1">
      <alignment vertical="center" wrapText="1"/>
    </xf>
    <xf numFmtId="3" fontId="36" fillId="0" borderId="51" xfId="4" applyNumberFormat="1" applyFont="1" applyFill="1" applyBorder="1" applyAlignment="1">
      <alignment vertical="center" wrapText="1"/>
    </xf>
    <xf numFmtId="3" fontId="36" fillId="0" borderId="59" xfId="4" applyNumberFormat="1" applyFont="1" applyFill="1" applyBorder="1" applyAlignment="1">
      <alignment vertical="center" wrapText="1"/>
    </xf>
    <xf numFmtId="3" fontId="35" fillId="0" borderId="60" xfId="4" applyNumberFormat="1" applyFont="1" applyFill="1" applyBorder="1" applyAlignment="1"/>
    <xf numFmtId="3" fontId="36" fillId="0" borderId="131" xfId="4" applyNumberFormat="1" applyFont="1" applyFill="1" applyBorder="1" applyAlignment="1">
      <alignment vertical="center" wrapText="1"/>
    </xf>
    <xf numFmtId="3" fontId="36" fillId="0" borderId="132" xfId="4" applyNumberFormat="1" applyFont="1" applyFill="1" applyBorder="1" applyAlignment="1">
      <alignment vertical="center" wrapText="1"/>
    </xf>
    <xf numFmtId="3" fontId="36" fillId="0" borderId="134" xfId="4" applyNumberFormat="1" applyFont="1" applyFill="1" applyBorder="1" applyAlignment="1">
      <alignment vertical="center" wrapText="1"/>
    </xf>
    <xf numFmtId="3" fontId="35" fillId="0" borderId="138" xfId="4" applyNumberFormat="1" applyFont="1" applyFill="1" applyBorder="1" applyAlignment="1"/>
    <xf numFmtId="3" fontId="35" fillId="0" borderId="72" xfId="4" applyNumberFormat="1" applyFont="1" applyFill="1" applyBorder="1" applyAlignment="1"/>
    <xf numFmtId="3" fontId="36" fillId="0" borderId="110" xfId="4" applyNumberFormat="1" applyFont="1" applyFill="1" applyBorder="1" applyAlignment="1">
      <alignment vertical="center"/>
    </xf>
    <xf numFmtId="3" fontId="35" fillId="0" borderId="139" xfId="4" applyNumberFormat="1" applyFont="1" applyFill="1" applyBorder="1" applyAlignment="1"/>
    <xf numFmtId="3" fontId="35" fillId="0" borderId="140" xfId="4" applyNumberFormat="1" applyFont="1" applyFill="1" applyBorder="1" applyAlignment="1"/>
    <xf numFmtId="3" fontId="36" fillId="0" borderId="141" xfId="4" applyNumberFormat="1" applyFont="1" applyFill="1" applyBorder="1" applyAlignment="1">
      <alignment vertical="center"/>
    </xf>
    <xf numFmtId="3" fontId="35" fillId="0" borderId="136" xfId="4" applyNumberFormat="1" applyFont="1" applyFill="1" applyBorder="1" applyAlignment="1">
      <alignment vertical="center" wrapText="1"/>
    </xf>
    <xf numFmtId="3" fontId="35" fillId="0" borderId="110" xfId="4" applyNumberFormat="1" applyFont="1" applyFill="1" applyBorder="1" applyAlignment="1">
      <alignment vertical="center" wrapText="1"/>
    </xf>
    <xf numFmtId="3" fontId="35" fillId="0" borderId="142" xfId="4" applyNumberFormat="1" applyFont="1" applyFill="1" applyBorder="1" applyAlignment="1">
      <alignment vertical="center" wrapText="1"/>
    </xf>
    <xf numFmtId="3" fontId="38" fillId="0" borderId="11" xfId="4" applyNumberFormat="1" applyFont="1" applyFill="1" applyBorder="1" applyAlignment="1">
      <alignment horizontal="center" vertical="center" wrapText="1"/>
    </xf>
    <xf numFmtId="0" fontId="34" fillId="0" borderId="8" xfId="4" applyBorder="1" applyAlignment="1">
      <alignment horizontal="center" vertical="center" wrapText="1"/>
    </xf>
    <xf numFmtId="3" fontId="38" fillId="0" borderId="43" xfId="4" applyNumberFormat="1" applyFont="1" applyFill="1" applyBorder="1" applyAlignment="1">
      <alignment horizontal="center" vertical="center"/>
    </xf>
    <xf numFmtId="3" fontId="38" fillId="0" borderId="41" xfId="4" applyNumberFormat="1" applyFont="1" applyFill="1" applyBorder="1" applyAlignment="1">
      <alignment horizontal="center" vertical="center"/>
    </xf>
    <xf numFmtId="3" fontId="39" fillId="0" borderId="110" xfId="4" applyNumberFormat="1" applyFont="1" applyFill="1" applyBorder="1" applyAlignment="1">
      <alignment vertical="center" wrapText="1"/>
    </xf>
    <xf numFmtId="3" fontId="35" fillId="0" borderId="43" xfId="4" applyNumberFormat="1" applyFont="1" applyFill="1" applyBorder="1" applyAlignment="1"/>
    <xf numFmtId="3" fontId="35" fillId="0" borderId="51" xfId="4" applyNumberFormat="1" applyFont="1" applyFill="1" applyBorder="1" applyAlignment="1">
      <alignment vertical="center" wrapText="1"/>
    </xf>
    <xf numFmtId="3" fontId="35" fillId="0" borderId="125" xfId="4" applyNumberFormat="1" applyFont="1" applyFill="1" applyBorder="1" applyAlignment="1">
      <alignment vertical="center" wrapText="1"/>
    </xf>
    <xf numFmtId="3" fontId="38" fillId="0" borderId="15" xfId="4" applyNumberFormat="1" applyFont="1" applyFill="1" applyBorder="1" applyAlignment="1">
      <alignment horizontal="center" vertical="center" wrapText="1"/>
    </xf>
    <xf numFmtId="3" fontId="38" fillId="0" borderId="7" xfId="4" applyNumberFormat="1" applyFont="1" applyFill="1" applyBorder="1" applyAlignment="1">
      <alignment horizontal="center" vertical="center" wrapText="1"/>
    </xf>
    <xf numFmtId="3" fontId="38" fillId="0" borderId="9" xfId="4" applyNumberFormat="1" applyFont="1" applyFill="1" applyBorder="1" applyAlignment="1">
      <alignment horizontal="center" vertical="center" wrapText="1"/>
    </xf>
    <xf numFmtId="3" fontId="38" fillId="0" borderId="54" xfId="4" applyNumberFormat="1" applyFont="1" applyFill="1" applyBorder="1" applyAlignment="1">
      <alignment horizontal="left" vertical="center" wrapText="1"/>
    </xf>
    <xf numFmtId="3" fontId="38" fillId="0" borderId="128" xfId="4" applyNumberFormat="1" applyFont="1" applyFill="1" applyBorder="1" applyAlignment="1">
      <alignment horizontal="left" vertical="center" wrapText="1"/>
    </xf>
    <xf numFmtId="3" fontId="38" fillId="0" borderId="51" xfId="4" applyNumberFormat="1" applyFont="1" applyFill="1" applyBorder="1" applyAlignment="1">
      <alignment horizontal="left" vertical="center" wrapText="1"/>
    </xf>
    <xf numFmtId="3" fontId="38" fillId="0" borderId="123" xfId="4" applyNumberFormat="1" applyFont="1" applyFill="1" applyBorder="1" applyAlignment="1">
      <alignment horizontal="left" vertical="center" wrapText="1"/>
    </xf>
    <xf numFmtId="3" fontId="38" fillId="0" borderId="59" xfId="4" applyNumberFormat="1" applyFont="1" applyFill="1" applyBorder="1" applyAlignment="1">
      <alignment horizontal="left" vertical="center" wrapText="1"/>
    </xf>
    <xf numFmtId="3" fontId="38" fillId="0" borderId="34" xfId="4" applyNumberFormat="1" applyFont="1" applyFill="1" applyBorder="1" applyAlignment="1">
      <alignment horizontal="left" vertical="center" wrapText="1"/>
    </xf>
    <xf numFmtId="3" fontId="39" fillId="0" borderId="135" xfId="4" applyNumberFormat="1" applyFont="1" applyFill="1" applyBorder="1" applyAlignment="1">
      <alignment vertical="center" wrapText="1"/>
    </xf>
    <xf numFmtId="3" fontId="39" fillId="0" borderId="71" xfId="4" applyNumberFormat="1" applyFont="1" applyFill="1" applyBorder="1" applyAlignment="1">
      <alignment vertical="center" wrapText="1"/>
    </xf>
    <xf numFmtId="3" fontId="42" fillId="0" borderId="110" xfId="4" applyNumberFormat="1" applyFont="1" applyFill="1" applyBorder="1" applyAlignment="1">
      <alignment wrapText="1"/>
    </xf>
    <xf numFmtId="3" fontId="42" fillId="0" borderId="137" xfId="4" applyNumberFormat="1" applyFont="1" applyFill="1" applyBorder="1" applyAlignment="1">
      <alignment wrapText="1"/>
    </xf>
    <xf numFmtId="3" fontId="41" fillId="0" borderId="144" xfId="4" applyNumberFormat="1" applyFont="1" applyFill="1" applyBorder="1" applyAlignment="1"/>
    <xf numFmtId="3" fontId="37" fillId="0" borderId="32" xfId="4" applyNumberFormat="1" applyFont="1" applyBorder="1" applyAlignment="1">
      <alignment horizontal="center" wrapText="1"/>
    </xf>
    <xf numFmtId="3" fontId="37" fillId="0" borderId="29" xfId="4" applyNumberFormat="1" applyFont="1" applyBorder="1" applyAlignment="1">
      <alignment horizontal="center" wrapText="1"/>
    </xf>
    <xf numFmtId="3" fontId="36" fillId="0" borderId="131" xfId="4" applyNumberFormat="1" applyFont="1" applyFill="1" applyBorder="1" applyAlignment="1">
      <alignment horizontal="left" vertical="center"/>
    </xf>
    <xf numFmtId="3" fontId="36" fillId="0" borderId="132" xfId="4" applyNumberFormat="1" applyFont="1" applyFill="1" applyBorder="1" applyAlignment="1">
      <alignment horizontal="left" vertical="center"/>
    </xf>
    <xf numFmtId="3" fontId="36" fillId="0" borderId="134" xfId="4" applyNumberFormat="1" applyFont="1" applyFill="1" applyBorder="1" applyAlignment="1">
      <alignment horizontal="left" vertical="center"/>
    </xf>
    <xf numFmtId="3" fontId="38" fillId="0" borderId="4" xfId="4" applyNumberFormat="1" applyFont="1" applyFill="1" applyBorder="1" applyAlignment="1">
      <alignment horizontal="center" vertical="center" wrapText="1"/>
    </xf>
    <xf numFmtId="0" fontId="34" fillId="0" borderId="2" xfId="4" applyBorder="1" applyAlignment="1">
      <alignment horizontal="center" vertical="center" wrapText="1"/>
    </xf>
    <xf numFmtId="3" fontId="35" fillId="0" borderId="133" xfId="4" applyNumberFormat="1" applyFont="1" applyFill="1" applyBorder="1" applyAlignment="1">
      <alignment wrapText="1"/>
    </xf>
    <xf numFmtId="3" fontId="37" fillId="0" borderId="17" xfId="4" applyNumberFormat="1" applyFont="1" applyBorder="1" applyAlignment="1">
      <alignment horizontal="center" wrapText="1"/>
    </xf>
    <xf numFmtId="3" fontId="43" fillId="0" borderId="110" xfId="4" applyNumberFormat="1" applyFont="1" applyFill="1" applyBorder="1" applyAlignment="1">
      <alignment vertical="center" wrapText="1"/>
    </xf>
    <xf numFmtId="3" fontId="39" fillId="0" borderId="141" xfId="5" applyNumberFormat="1" applyFont="1" applyFill="1" applyBorder="1" applyAlignment="1">
      <alignment vertical="center"/>
    </xf>
    <xf numFmtId="3" fontId="41" fillId="0" borderId="138" xfId="5" applyNumberFormat="1" applyFont="1" applyFill="1" applyBorder="1" applyAlignment="1"/>
    <xf numFmtId="3" fontId="39" fillId="0" borderId="135" xfId="5" applyNumberFormat="1" applyFont="1" applyFill="1" applyBorder="1" applyAlignment="1">
      <alignment vertical="center" wrapText="1"/>
    </xf>
    <xf numFmtId="3" fontId="39" fillId="0" borderId="110" xfId="5" applyNumberFormat="1" applyFont="1" applyFill="1" applyBorder="1" applyAlignment="1">
      <alignment vertical="center" wrapText="1"/>
    </xf>
    <xf numFmtId="3" fontId="39" fillId="0" borderId="71" xfId="5" applyNumberFormat="1" applyFont="1" applyFill="1" applyBorder="1" applyAlignment="1">
      <alignment vertical="center" wrapText="1"/>
    </xf>
    <xf numFmtId="3" fontId="39" fillId="0" borderId="136" xfId="5" applyNumberFormat="1" applyFont="1" applyFill="1" applyBorder="1" applyAlignment="1">
      <alignment vertical="center" wrapText="1"/>
    </xf>
    <xf numFmtId="3" fontId="41" fillId="0" borderId="144" xfId="5" applyNumberFormat="1" applyFont="1" applyFill="1" applyBorder="1" applyAlignment="1"/>
    <xf numFmtId="3" fontId="41" fillId="0" borderId="102" xfId="5" applyNumberFormat="1" applyFont="1" applyFill="1" applyBorder="1" applyAlignment="1"/>
    <xf numFmtId="3" fontId="39" fillId="0" borderId="110" xfId="5" applyNumberFormat="1" applyFont="1" applyFill="1" applyBorder="1" applyAlignment="1">
      <alignment vertical="center"/>
    </xf>
    <xf numFmtId="3" fontId="41" fillId="0" borderId="152" xfId="5" applyNumberFormat="1" applyFont="1" applyFill="1" applyBorder="1" applyAlignment="1"/>
    <xf numFmtId="3" fontId="41" fillId="0" borderId="170" xfId="5" applyNumberFormat="1" applyFont="1" applyFill="1" applyBorder="1" applyAlignment="1"/>
    <xf numFmtId="3" fontId="39" fillId="0" borderId="141" xfId="5" applyNumberFormat="1" applyFont="1" applyFill="1" applyBorder="1" applyAlignment="1">
      <alignment vertical="center" wrapText="1"/>
    </xf>
    <xf numFmtId="0" fontId="34" fillId="0" borderId="137" xfId="5" applyBorder="1" applyAlignment="1">
      <alignment vertical="center" wrapText="1"/>
    </xf>
    <xf numFmtId="3" fontId="41" fillId="0" borderId="164" xfId="5" applyNumberFormat="1" applyFont="1" applyFill="1" applyBorder="1" applyAlignment="1"/>
    <xf numFmtId="0" fontId="36" fillId="0" borderId="147" xfId="5" applyFont="1" applyBorder="1" applyAlignment="1">
      <alignment vertical="center"/>
    </xf>
    <xf numFmtId="0" fontId="36" fillId="0" borderId="148" xfId="5" applyFont="1" applyBorder="1" applyAlignment="1">
      <alignment vertical="center"/>
    </xf>
    <xf numFmtId="0" fontId="36" fillId="0" borderId="149" xfId="5" applyFont="1" applyBorder="1" applyAlignment="1">
      <alignment vertical="center"/>
    </xf>
    <xf numFmtId="3" fontId="39" fillId="0" borderId="109" xfId="5" applyNumberFormat="1" applyFont="1" applyFill="1" applyBorder="1" applyAlignment="1">
      <alignment vertical="center"/>
    </xf>
    <xf numFmtId="3" fontId="41" fillId="0" borderId="113" xfId="5" applyNumberFormat="1" applyFont="1" applyFill="1" applyBorder="1" applyAlignment="1">
      <alignment vertical="center" wrapText="1"/>
    </xf>
    <xf numFmtId="0" fontId="40" fillId="0" borderId="114" xfId="5" applyFont="1" applyBorder="1" applyAlignment="1"/>
    <xf numFmtId="3" fontId="39" fillId="0" borderId="150" xfId="5" applyNumberFormat="1" applyFont="1" applyFill="1" applyBorder="1" applyAlignment="1">
      <alignment vertical="center"/>
    </xf>
    <xf numFmtId="3" fontId="39" fillId="0" borderId="151" xfId="5" applyNumberFormat="1" applyFont="1" applyFill="1" applyBorder="1" applyAlignment="1">
      <alignment vertical="center"/>
    </xf>
    <xf numFmtId="3" fontId="39" fillId="0" borderId="136" xfId="5" applyNumberFormat="1" applyFont="1" applyFill="1" applyBorder="1" applyAlignment="1">
      <alignment vertical="center"/>
    </xf>
    <xf numFmtId="3" fontId="39" fillId="0" borderId="135" xfId="5" applyNumberFormat="1" applyFont="1" applyFill="1" applyBorder="1" applyAlignment="1">
      <alignment vertical="center"/>
    </xf>
    <xf numFmtId="3" fontId="39" fillId="0" borderId="96" xfId="5" applyNumberFormat="1" applyFont="1" applyFill="1" applyBorder="1" applyAlignment="1">
      <alignment vertical="center"/>
    </xf>
    <xf numFmtId="3" fontId="41" fillId="0" borderId="146" xfId="5" applyNumberFormat="1" applyFont="1" applyFill="1" applyBorder="1" applyAlignment="1"/>
    <xf numFmtId="3" fontId="41" fillId="0" borderId="168" xfId="5" applyNumberFormat="1" applyFont="1" applyFill="1" applyBorder="1" applyAlignment="1"/>
    <xf numFmtId="3" fontId="41" fillId="0" borderId="160" xfId="5" applyNumberFormat="1" applyFont="1" applyFill="1" applyBorder="1" applyAlignment="1"/>
  </cellXfs>
  <cellStyles count="7">
    <cellStyle name="Ezres 2" xfId="1"/>
    <cellStyle name="Hiperhivatkozás" xfId="2"/>
    <cellStyle name="Már látott hiperhivatkozás" xfId="3"/>
    <cellStyle name="Normál" xfId="0" builtinId="0"/>
    <cellStyle name="Normál_7. sz tájékoztató" xfId="4"/>
    <cellStyle name="Normál_8. sz. táblázat" xfId="5"/>
    <cellStyle name="Normál_KVRENMUNKA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J155"/>
  <sheetViews>
    <sheetView view="pageLayout" zoomScaleNormal="120" zoomScaleSheetLayoutView="100" workbookViewId="0">
      <selection activeCell="E3" sqref="E3"/>
    </sheetView>
  </sheetViews>
  <sheetFormatPr defaultRowHeight="15.75"/>
  <cols>
    <col min="1" max="1" width="9.5" style="179" customWidth="1"/>
    <col min="2" max="2" width="57.83203125" style="179" customWidth="1"/>
    <col min="3" max="3" width="12.83203125" style="179" customWidth="1"/>
    <col min="4" max="4" width="11" style="180" customWidth="1"/>
    <col min="5" max="5" width="9" style="198" customWidth="1"/>
    <col min="6" max="16384" width="9.33203125" style="198"/>
  </cols>
  <sheetData>
    <row r="1" spans="1:4" ht="15.95" customHeight="1">
      <c r="A1" s="613" t="s">
        <v>48</v>
      </c>
      <c r="B1" s="613"/>
      <c r="C1" s="613"/>
      <c r="D1" s="613"/>
    </row>
    <row r="2" spans="1:4" ht="15.95" customHeight="1" thickBot="1">
      <c r="A2" s="612" t="s">
        <v>135</v>
      </c>
      <c r="B2" s="612"/>
      <c r="C2" s="470"/>
      <c r="D2" s="113" t="s">
        <v>178</v>
      </c>
    </row>
    <row r="3" spans="1:4" ht="38.1" customHeight="1" thickBot="1">
      <c r="A3" s="21" t="s">
        <v>100</v>
      </c>
      <c r="B3" s="22" t="s">
        <v>49</v>
      </c>
      <c r="C3" s="28" t="s">
        <v>500</v>
      </c>
      <c r="D3" s="28" t="s">
        <v>582</v>
      </c>
    </row>
    <row r="4" spans="1:4" s="199" customFormat="1" ht="12" customHeight="1" thickBot="1">
      <c r="A4" s="193">
        <v>1</v>
      </c>
      <c r="B4" s="194">
        <v>2</v>
      </c>
      <c r="C4" s="195">
        <v>3</v>
      </c>
      <c r="D4" s="195">
        <v>4</v>
      </c>
    </row>
    <row r="5" spans="1:4" s="200" customFormat="1" ht="12" customHeight="1" thickBot="1">
      <c r="A5" s="18" t="s">
        <v>50</v>
      </c>
      <c r="B5" s="19" t="s">
        <v>200</v>
      </c>
      <c r="C5" s="103">
        <f>+C6+C7+C8+C9+C10+C11</f>
        <v>343101</v>
      </c>
      <c r="D5" s="103">
        <f>+D6+D7+D8+D9+D10+D11+D12+D13+D14+D15</f>
        <v>351159</v>
      </c>
    </row>
    <row r="6" spans="1:4" s="200" customFormat="1" ht="12" customHeight="1">
      <c r="A6" s="13" t="s">
        <v>112</v>
      </c>
      <c r="B6" s="201" t="s">
        <v>201</v>
      </c>
      <c r="C6" s="106">
        <v>128864</v>
      </c>
      <c r="D6" s="106">
        <v>128864</v>
      </c>
    </row>
    <row r="7" spans="1:4" s="200" customFormat="1" ht="12" customHeight="1">
      <c r="A7" s="12" t="s">
        <v>113</v>
      </c>
      <c r="B7" s="202" t="s">
        <v>202</v>
      </c>
      <c r="C7" s="105">
        <v>97314</v>
      </c>
      <c r="D7" s="105">
        <v>97314</v>
      </c>
    </row>
    <row r="8" spans="1:4" s="200" customFormat="1" ht="12" customHeight="1">
      <c r="A8" s="12" t="s">
        <v>114</v>
      </c>
      <c r="B8" s="202" t="s">
        <v>203</v>
      </c>
      <c r="C8" s="105">
        <v>110624</v>
      </c>
      <c r="D8" s="105">
        <v>110624</v>
      </c>
    </row>
    <row r="9" spans="1:4" s="200" customFormat="1" ht="12" customHeight="1">
      <c r="A9" s="12" t="s">
        <v>115</v>
      </c>
      <c r="B9" s="202" t="s">
        <v>204</v>
      </c>
      <c r="C9" s="105">
        <v>6299</v>
      </c>
      <c r="D9" s="105">
        <v>6299</v>
      </c>
    </row>
    <row r="10" spans="1:4" s="200" customFormat="1" ht="12" customHeight="1">
      <c r="A10" s="12" t="s">
        <v>132</v>
      </c>
      <c r="B10" s="202" t="s">
        <v>205</v>
      </c>
      <c r="C10" s="105"/>
      <c r="D10" s="105"/>
    </row>
    <row r="11" spans="1:4" s="200" customFormat="1" ht="12" customHeight="1">
      <c r="A11" s="12" t="s">
        <v>116</v>
      </c>
      <c r="B11" s="202" t="s">
        <v>206</v>
      </c>
      <c r="C11" s="105"/>
      <c r="D11" s="105"/>
    </row>
    <row r="12" spans="1:4" s="200" customFormat="1" ht="12" customHeight="1">
      <c r="A12" s="13" t="s">
        <v>117</v>
      </c>
      <c r="B12" s="202" t="s">
        <v>596</v>
      </c>
      <c r="C12" s="606"/>
      <c r="D12" s="606">
        <v>1910</v>
      </c>
    </row>
    <row r="13" spans="1:4" s="200" customFormat="1" ht="12" customHeight="1">
      <c r="A13" s="12" t="s">
        <v>124</v>
      </c>
      <c r="B13" s="202" t="s">
        <v>597</v>
      </c>
      <c r="C13" s="105"/>
      <c r="D13" s="607">
        <v>3193</v>
      </c>
    </row>
    <row r="14" spans="1:4" s="200" customFormat="1" ht="12" customHeight="1">
      <c r="A14" s="12" t="s">
        <v>125</v>
      </c>
      <c r="B14" s="202" t="s">
        <v>598</v>
      </c>
      <c r="C14" s="105"/>
      <c r="D14" s="105">
        <v>2707</v>
      </c>
    </row>
    <row r="15" spans="1:4" s="200" customFormat="1" ht="12" customHeight="1" thickBot="1">
      <c r="A15" s="12" t="s">
        <v>126</v>
      </c>
      <c r="B15" s="403" t="s">
        <v>599</v>
      </c>
      <c r="C15" s="606"/>
      <c r="D15" s="606">
        <v>248</v>
      </c>
    </row>
    <row r="16" spans="1:4" s="200" customFormat="1" ht="12" customHeight="1" thickBot="1">
      <c r="A16" s="18" t="s">
        <v>51</v>
      </c>
      <c r="B16" s="98" t="s">
        <v>207</v>
      </c>
      <c r="C16" s="103">
        <f>+C17+C18+C19+C20+C21</f>
        <v>16465</v>
      </c>
      <c r="D16" s="103">
        <f>+D17+D18+D19+D20+D21</f>
        <v>19789</v>
      </c>
    </row>
    <row r="17" spans="1:4" s="200" customFormat="1" ht="12" customHeight="1">
      <c r="A17" s="13" t="s">
        <v>118</v>
      </c>
      <c r="B17" s="201" t="s">
        <v>208</v>
      </c>
      <c r="C17" s="106"/>
      <c r="D17" s="106"/>
    </row>
    <row r="18" spans="1:4" s="200" customFormat="1" ht="12" customHeight="1">
      <c r="A18" s="12" t="s">
        <v>119</v>
      </c>
      <c r="B18" s="202" t="s">
        <v>604</v>
      </c>
      <c r="C18" s="105"/>
      <c r="D18" s="105">
        <v>3324</v>
      </c>
    </row>
    <row r="19" spans="1:4" s="200" customFormat="1" ht="12" customHeight="1">
      <c r="A19" s="12" t="s">
        <v>120</v>
      </c>
      <c r="B19" s="202" t="s">
        <v>486</v>
      </c>
      <c r="C19" s="105">
        <v>8400</v>
      </c>
      <c r="D19" s="105">
        <v>8400</v>
      </c>
    </row>
    <row r="20" spans="1:4" s="200" customFormat="1" ht="12" customHeight="1">
      <c r="A20" s="12" t="s">
        <v>121</v>
      </c>
      <c r="B20" s="202" t="s">
        <v>561</v>
      </c>
      <c r="C20" s="105">
        <v>4148</v>
      </c>
      <c r="D20" s="105">
        <v>4148</v>
      </c>
    </row>
    <row r="21" spans="1:4" s="200" customFormat="1" ht="12" customHeight="1">
      <c r="A21" s="12" t="s">
        <v>122</v>
      </c>
      <c r="B21" s="202" t="s">
        <v>562</v>
      </c>
      <c r="C21" s="105">
        <v>3917</v>
      </c>
      <c r="D21" s="105">
        <v>3917</v>
      </c>
    </row>
    <row r="22" spans="1:4" s="200" customFormat="1" ht="12" customHeight="1" thickBot="1">
      <c r="A22" s="14" t="s">
        <v>128</v>
      </c>
      <c r="B22" s="203" t="s">
        <v>211</v>
      </c>
      <c r="C22" s="107">
        <v>3917</v>
      </c>
      <c r="D22" s="107">
        <v>3917</v>
      </c>
    </row>
    <row r="23" spans="1:4" s="200" customFormat="1" ht="12" customHeight="1" thickBot="1">
      <c r="A23" s="18" t="s">
        <v>52</v>
      </c>
      <c r="B23" s="19" t="s">
        <v>212</v>
      </c>
      <c r="C23" s="103">
        <f>+C24+C25+C26+C27+C28</f>
        <v>99485</v>
      </c>
      <c r="D23" s="103">
        <f>+D24+D25+D26+D27+D28</f>
        <v>99485</v>
      </c>
    </row>
    <row r="24" spans="1:4" s="200" customFormat="1" ht="12" customHeight="1">
      <c r="A24" s="13" t="s">
        <v>101</v>
      </c>
      <c r="B24" s="201" t="s">
        <v>39</v>
      </c>
      <c r="C24" s="106"/>
      <c r="D24" s="106"/>
    </row>
    <row r="25" spans="1:4" s="200" customFormat="1" ht="12" customHeight="1">
      <c r="A25" s="12" t="s">
        <v>102</v>
      </c>
      <c r="B25" s="202" t="s">
        <v>214</v>
      </c>
      <c r="C25" s="105"/>
      <c r="D25" s="105"/>
    </row>
    <row r="26" spans="1:4" s="200" customFormat="1" ht="12" customHeight="1">
      <c r="A26" s="12" t="s">
        <v>103</v>
      </c>
      <c r="B26" s="202" t="s">
        <v>417</v>
      </c>
      <c r="C26" s="105"/>
      <c r="D26" s="105"/>
    </row>
    <row r="27" spans="1:4" s="200" customFormat="1" ht="12" customHeight="1">
      <c r="A27" s="12" t="s">
        <v>104</v>
      </c>
      <c r="B27" s="202" t="s">
        <v>564</v>
      </c>
      <c r="C27" s="105">
        <v>7446</v>
      </c>
      <c r="D27" s="105">
        <v>7446</v>
      </c>
    </row>
    <row r="28" spans="1:4" s="200" customFormat="1" ht="12" customHeight="1">
      <c r="A28" s="12" t="s">
        <v>144</v>
      </c>
      <c r="B28" s="202" t="s">
        <v>563</v>
      </c>
      <c r="C28" s="105">
        <v>92039</v>
      </c>
      <c r="D28" s="105">
        <v>92039</v>
      </c>
    </row>
    <row r="29" spans="1:4" s="200" customFormat="1" ht="12" customHeight="1" thickBot="1">
      <c r="A29" s="14" t="s">
        <v>145</v>
      </c>
      <c r="B29" s="203" t="s">
        <v>216</v>
      </c>
      <c r="C29" s="107">
        <v>92039</v>
      </c>
      <c r="D29" s="107">
        <v>92039</v>
      </c>
    </row>
    <row r="30" spans="1:4" s="200" customFormat="1" ht="12" customHeight="1" thickBot="1">
      <c r="A30" s="18" t="s">
        <v>146</v>
      </c>
      <c r="B30" s="19" t="s">
        <v>217</v>
      </c>
      <c r="C30" s="109">
        <f>+C31+C34+C35+C37+C36</f>
        <v>114350</v>
      </c>
      <c r="D30" s="109">
        <f>+D31+D34+D35+D37+D36</f>
        <v>114350</v>
      </c>
    </row>
    <row r="31" spans="1:4" s="200" customFormat="1" ht="12" customHeight="1">
      <c r="A31" s="13" t="s">
        <v>218</v>
      </c>
      <c r="B31" s="201" t="s">
        <v>224</v>
      </c>
      <c r="C31" s="196">
        <f>+C32+C33</f>
        <v>95800</v>
      </c>
      <c r="D31" s="196">
        <f>+D32+D33</f>
        <v>95800</v>
      </c>
    </row>
    <row r="32" spans="1:4" s="200" customFormat="1" ht="12" customHeight="1">
      <c r="A32" s="12" t="s">
        <v>219</v>
      </c>
      <c r="B32" s="415" t="s">
        <v>565</v>
      </c>
      <c r="C32" s="105">
        <v>5800</v>
      </c>
      <c r="D32" s="105">
        <v>5800</v>
      </c>
    </row>
    <row r="33" spans="1:4" s="200" customFormat="1" ht="12" customHeight="1">
      <c r="A33" s="12" t="s">
        <v>220</v>
      </c>
      <c r="B33" s="415" t="s">
        <v>566</v>
      </c>
      <c r="C33" s="105">
        <v>90000</v>
      </c>
      <c r="D33" s="105">
        <v>90000</v>
      </c>
    </row>
    <row r="34" spans="1:4" s="200" customFormat="1" ht="12" customHeight="1">
      <c r="A34" s="12" t="s">
        <v>221</v>
      </c>
      <c r="B34" s="202" t="s">
        <v>227</v>
      </c>
      <c r="C34" s="105">
        <v>16000</v>
      </c>
      <c r="D34" s="105">
        <v>16000</v>
      </c>
    </row>
    <row r="35" spans="1:4" s="200" customFormat="1" ht="12" customHeight="1">
      <c r="A35" s="12" t="s">
        <v>222</v>
      </c>
      <c r="B35" s="202" t="s">
        <v>528</v>
      </c>
      <c r="C35" s="105">
        <v>250</v>
      </c>
      <c r="D35" s="105">
        <v>250</v>
      </c>
    </row>
    <row r="36" spans="1:4" s="200" customFormat="1" ht="12" customHeight="1">
      <c r="A36" s="14" t="s">
        <v>223</v>
      </c>
      <c r="B36" s="203" t="s">
        <v>531</v>
      </c>
      <c r="C36" s="107">
        <v>1300</v>
      </c>
      <c r="D36" s="107">
        <v>1300</v>
      </c>
    </row>
    <row r="37" spans="1:4" s="200" customFormat="1" ht="12" customHeight="1" thickBot="1">
      <c r="A37" s="14" t="s">
        <v>529</v>
      </c>
      <c r="B37" s="203" t="s">
        <v>530</v>
      </c>
      <c r="C37" s="107">
        <v>1000</v>
      </c>
      <c r="D37" s="107">
        <v>1000</v>
      </c>
    </row>
    <row r="38" spans="1:4" s="200" customFormat="1" ht="12" customHeight="1" thickBot="1">
      <c r="A38" s="18" t="s">
        <v>54</v>
      </c>
      <c r="B38" s="19" t="s">
        <v>230</v>
      </c>
      <c r="C38" s="103">
        <f>SUM(C39:C48)</f>
        <v>107004</v>
      </c>
      <c r="D38" s="103">
        <f>SUM(D39:D48)</f>
        <v>117145</v>
      </c>
    </row>
    <row r="39" spans="1:4" s="200" customFormat="1" ht="12" customHeight="1">
      <c r="A39" s="13" t="s">
        <v>105</v>
      </c>
      <c r="B39" s="201" t="s">
        <v>233</v>
      </c>
      <c r="C39" s="106"/>
      <c r="D39" s="106"/>
    </row>
    <row r="40" spans="1:4" s="200" customFormat="1" ht="12" customHeight="1">
      <c r="A40" s="12" t="s">
        <v>106</v>
      </c>
      <c r="B40" s="202" t="s">
        <v>234</v>
      </c>
      <c r="C40" s="105">
        <v>5210</v>
      </c>
      <c r="D40" s="105">
        <v>12070</v>
      </c>
    </row>
    <row r="41" spans="1:4" s="200" customFormat="1" ht="12" customHeight="1">
      <c r="A41" s="12" t="s">
        <v>107</v>
      </c>
      <c r="B41" s="202" t="s">
        <v>235</v>
      </c>
      <c r="C41" s="105">
        <v>315</v>
      </c>
      <c r="D41" s="105">
        <v>320</v>
      </c>
    </row>
    <row r="42" spans="1:4" s="200" customFormat="1" ht="12" customHeight="1">
      <c r="A42" s="12" t="s">
        <v>148</v>
      </c>
      <c r="B42" s="202" t="s">
        <v>236</v>
      </c>
      <c r="C42" s="105">
        <v>6200</v>
      </c>
      <c r="D42" s="105">
        <v>6200</v>
      </c>
    </row>
    <row r="43" spans="1:4" s="200" customFormat="1" ht="12" customHeight="1">
      <c r="A43" s="12" t="s">
        <v>149</v>
      </c>
      <c r="B43" s="202" t="s">
        <v>237</v>
      </c>
      <c r="C43" s="105">
        <v>86736</v>
      </c>
      <c r="D43" s="105">
        <v>88666</v>
      </c>
    </row>
    <row r="44" spans="1:4" s="200" customFormat="1" ht="12" customHeight="1">
      <c r="A44" s="12" t="s">
        <v>150</v>
      </c>
      <c r="B44" s="202" t="s">
        <v>238</v>
      </c>
      <c r="C44" s="105">
        <v>4038</v>
      </c>
      <c r="D44" s="105">
        <v>4038</v>
      </c>
    </row>
    <row r="45" spans="1:4" s="200" customFormat="1" ht="12" customHeight="1">
      <c r="A45" s="12" t="s">
        <v>151</v>
      </c>
      <c r="B45" s="202" t="s">
        <v>239</v>
      </c>
      <c r="C45" s="105"/>
      <c r="D45" s="105">
        <v>1351</v>
      </c>
    </row>
    <row r="46" spans="1:4" s="200" customFormat="1" ht="12" customHeight="1">
      <c r="A46" s="12" t="s">
        <v>152</v>
      </c>
      <c r="B46" s="202" t="s">
        <v>240</v>
      </c>
      <c r="C46" s="105">
        <v>1505</v>
      </c>
      <c r="D46" s="105">
        <v>1500</v>
      </c>
    </row>
    <row r="47" spans="1:4" s="200" customFormat="1" ht="12" customHeight="1">
      <c r="A47" s="12" t="s">
        <v>231</v>
      </c>
      <c r="B47" s="202" t="s">
        <v>241</v>
      </c>
      <c r="C47" s="108"/>
      <c r="D47" s="108"/>
    </row>
    <row r="48" spans="1:4" s="200" customFormat="1" ht="12" customHeight="1" thickBot="1">
      <c r="A48" s="14" t="s">
        <v>232</v>
      </c>
      <c r="B48" s="203" t="s">
        <v>242</v>
      </c>
      <c r="C48" s="190">
        <v>3000</v>
      </c>
      <c r="D48" s="190">
        <v>3000</v>
      </c>
    </row>
    <row r="49" spans="1:4" s="200" customFormat="1" ht="12" customHeight="1" thickBot="1">
      <c r="A49" s="18" t="s">
        <v>55</v>
      </c>
      <c r="B49" s="19" t="s">
        <v>243</v>
      </c>
      <c r="C49" s="103">
        <f>SUM(C50:C54)</f>
        <v>0</v>
      </c>
      <c r="D49" s="103">
        <f>SUM(D50:D54)</f>
        <v>3643</v>
      </c>
    </row>
    <row r="50" spans="1:4" s="200" customFormat="1" ht="12" customHeight="1">
      <c r="A50" s="13" t="s">
        <v>108</v>
      </c>
      <c r="B50" s="201" t="s">
        <v>247</v>
      </c>
      <c r="C50" s="247"/>
      <c r="D50" s="247"/>
    </row>
    <row r="51" spans="1:4" s="200" customFormat="1" ht="12" customHeight="1">
      <c r="A51" s="12" t="s">
        <v>109</v>
      </c>
      <c r="B51" s="202" t="s">
        <v>248</v>
      </c>
      <c r="C51" s="108"/>
      <c r="D51" s="108">
        <v>3643</v>
      </c>
    </row>
    <row r="52" spans="1:4" s="200" customFormat="1" ht="12" customHeight="1">
      <c r="A52" s="12" t="s">
        <v>244</v>
      </c>
      <c r="B52" s="202" t="s">
        <v>249</v>
      </c>
      <c r="C52" s="108"/>
      <c r="D52" s="108"/>
    </row>
    <row r="53" spans="1:4" s="200" customFormat="1" ht="12" customHeight="1">
      <c r="A53" s="12" t="s">
        <v>245</v>
      </c>
      <c r="B53" s="202" t="s">
        <v>250</v>
      </c>
      <c r="C53" s="108"/>
      <c r="D53" s="108"/>
    </row>
    <row r="54" spans="1:4" s="200" customFormat="1" ht="12" customHeight="1">
      <c r="A54" s="12" t="s">
        <v>246</v>
      </c>
      <c r="B54" s="202" t="s">
        <v>251</v>
      </c>
      <c r="C54" s="108"/>
      <c r="D54" s="108"/>
    </row>
    <row r="55" spans="1:4" s="200" customFormat="1" ht="12" customHeight="1" thickBot="1">
      <c r="A55" s="11" t="s">
        <v>41</v>
      </c>
      <c r="B55" s="403" t="s">
        <v>429</v>
      </c>
      <c r="C55" s="404"/>
      <c r="D55" s="404"/>
    </row>
    <row r="56" spans="1:4" s="200" customFormat="1" ht="12" customHeight="1" thickBot="1">
      <c r="A56" s="18" t="s">
        <v>153</v>
      </c>
      <c r="B56" s="19" t="s">
        <v>252</v>
      </c>
      <c r="C56" s="103">
        <f>SUM(C57:C59)</f>
        <v>53885</v>
      </c>
      <c r="D56" s="103">
        <f>SUM(D57:D60)</f>
        <v>54986</v>
      </c>
    </row>
    <row r="57" spans="1:4" s="200" customFormat="1" ht="12" customHeight="1">
      <c r="A57" s="13" t="s">
        <v>110</v>
      </c>
      <c r="B57" s="202" t="s">
        <v>605</v>
      </c>
      <c r="C57" s="106"/>
      <c r="D57" s="106">
        <v>619</v>
      </c>
    </row>
    <row r="58" spans="1:4" s="200" customFormat="1" ht="12" customHeight="1">
      <c r="A58" s="12" t="s">
        <v>111</v>
      </c>
      <c r="B58" s="202" t="s">
        <v>547</v>
      </c>
      <c r="C58" s="105">
        <v>1458</v>
      </c>
      <c r="D58" s="105">
        <v>1458</v>
      </c>
    </row>
    <row r="59" spans="1:4" s="200" customFormat="1" ht="12" customHeight="1">
      <c r="A59" s="12" t="s">
        <v>256</v>
      </c>
      <c r="B59" s="202" t="s">
        <v>549</v>
      </c>
      <c r="C59" s="105">
        <v>52427</v>
      </c>
      <c r="D59" s="105">
        <v>52427</v>
      </c>
    </row>
    <row r="60" spans="1:4" s="200" customFormat="1" ht="12" customHeight="1" thickBot="1">
      <c r="A60" s="14" t="s">
        <v>257</v>
      </c>
      <c r="B60" s="202" t="s">
        <v>606</v>
      </c>
      <c r="C60" s="107"/>
      <c r="D60" s="107">
        <v>482</v>
      </c>
    </row>
    <row r="61" spans="1:4" s="200" customFormat="1" ht="12" customHeight="1" thickBot="1">
      <c r="A61" s="18" t="s">
        <v>57</v>
      </c>
      <c r="B61" s="98" t="s">
        <v>258</v>
      </c>
      <c r="C61" s="103">
        <f>SUM(C62:C64)</f>
        <v>109155</v>
      </c>
      <c r="D61" s="103">
        <f>SUM(D62:D64)</f>
        <v>109155</v>
      </c>
    </row>
    <row r="62" spans="1:4" s="200" customFormat="1" ht="12" customHeight="1">
      <c r="A62" s="13" t="s">
        <v>154</v>
      </c>
      <c r="B62" s="201" t="s">
        <v>260</v>
      </c>
      <c r="C62" s="108"/>
      <c r="D62" s="108"/>
    </row>
    <row r="63" spans="1:4" s="200" customFormat="1" ht="12" customHeight="1">
      <c r="A63" s="12" t="s">
        <v>155</v>
      </c>
      <c r="B63" s="202" t="s">
        <v>420</v>
      </c>
      <c r="C63" s="108"/>
      <c r="D63" s="108"/>
    </row>
    <row r="64" spans="1:4" s="200" customFormat="1" ht="12" customHeight="1">
      <c r="A64" s="12" t="s">
        <v>179</v>
      </c>
      <c r="B64" s="202" t="s">
        <v>570</v>
      </c>
      <c r="C64" s="108">
        <v>109155</v>
      </c>
      <c r="D64" s="108">
        <v>109155</v>
      </c>
    </row>
    <row r="65" spans="1:4" s="200" customFormat="1" ht="12" customHeight="1" thickBot="1">
      <c r="A65" s="14" t="s">
        <v>259</v>
      </c>
      <c r="B65" s="203" t="s">
        <v>262</v>
      </c>
      <c r="C65" s="108"/>
      <c r="D65" s="108"/>
    </row>
    <row r="66" spans="1:4" s="200" customFormat="1" ht="12" customHeight="1" thickBot="1">
      <c r="A66" s="18" t="s">
        <v>58</v>
      </c>
      <c r="B66" s="19" t="s">
        <v>263</v>
      </c>
      <c r="C66" s="109">
        <f>+C5+C16+C23+C30+C38+C49+C56+C61</f>
        <v>843445</v>
      </c>
      <c r="D66" s="109">
        <f>+D5+D16+D23+D30+D38+D49+D56+D61</f>
        <v>869712</v>
      </c>
    </row>
    <row r="67" spans="1:4" s="200" customFormat="1" ht="12" customHeight="1" thickBot="1">
      <c r="A67" s="204" t="s">
        <v>264</v>
      </c>
      <c r="B67" s="98" t="s">
        <v>265</v>
      </c>
      <c r="C67" s="103">
        <f>SUM(C68:C70)</f>
        <v>0</v>
      </c>
      <c r="D67" s="103">
        <f>SUM(D68:D70)</f>
        <v>0</v>
      </c>
    </row>
    <row r="68" spans="1:4" s="200" customFormat="1" ht="12" customHeight="1">
      <c r="A68" s="13" t="s">
        <v>298</v>
      </c>
      <c r="B68" s="201" t="s">
        <v>266</v>
      </c>
      <c r="C68" s="108"/>
      <c r="D68" s="108"/>
    </row>
    <row r="69" spans="1:4" s="200" customFormat="1" ht="12" customHeight="1">
      <c r="A69" s="12" t="s">
        <v>307</v>
      </c>
      <c r="B69" s="202" t="s">
        <v>267</v>
      </c>
      <c r="C69" s="108"/>
      <c r="D69" s="108"/>
    </row>
    <row r="70" spans="1:4" s="200" customFormat="1" ht="12" customHeight="1" thickBot="1">
      <c r="A70" s="14" t="s">
        <v>308</v>
      </c>
      <c r="B70" s="205" t="s">
        <v>268</v>
      </c>
      <c r="C70" s="108"/>
      <c r="D70" s="108"/>
    </row>
    <row r="71" spans="1:4" s="200" customFormat="1" ht="12" customHeight="1" thickBot="1">
      <c r="A71" s="204" t="s">
        <v>269</v>
      </c>
      <c r="B71" s="98" t="s">
        <v>270</v>
      </c>
      <c r="C71" s="103">
        <f>SUM(C72:C75)</f>
        <v>0</v>
      </c>
      <c r="D71" s="103">
        <f>SUM(D72:D75)</f>
        <v>0</v>
      </c>
    </row>
    <row r="72" spans="1:4" s="200" customFormat="1" ht="12" customHeight="1">
      <c r="A72" s="13" t="s">
        <v>133</v>
      </c>
      <c r="B72" s="201" t="s">
        <v>271</v>
      </c>
      <c r="C72" s="108"/>
      <c r="D72" s="108"/>
    </row>
    <row r="73" spans="1:4" s="200" customFormat="1" ht="12" customHeight="1">
      <c r="A73" s="12" t="s">
        <v>134</v>
      </c>
      <c r="B73" s="202" t="s">
        <v>272</v>
      </c>
      <c r="C73" s="108"/>
      <c r="D73" s="108"/>
    </row>
    <row r="74" spans="1:4" s="200" customFormat="1" ht="12" customHeight="1">
      <c r="A74" s="12" t="s">
        <v>299</v>
      </c>
      <c r="B74" s="202" t="s">
        <v>273</v>
      </c>
      <c r="C74" s="108"/>
      <c r="D74" s="108"/>
    </row>
    <row r="75" spans="1:4" s="200" customFormat="1" ht="12" customHeight="1" thickBot="1">
      <c r="A75" s="14" t="s">
        <v>300</v>
      </c>
      <c r="B75" s="203" t="s">
        <v>274</v>
      </c>
      <c r="C75" s="108"/>
      <c r="D75" s="108"/>
    </row>
    <row r="76" spans="1:4" s="200" customFormat="1" ht="12" customHeight="1" thickBot="1">
      <c r="A76" s="204" t="s">
        <v>275</v>
      </c>
      <c r="B76" s="98" t="s">
        <v>276</v>
      </c>
      <c r="C76" s="103">
        <v>223615</v>
      </c>
      <c r="D76" s="103">
        <v>240792</v>
      </c>
    </row>
    <row r="77" spans="1:4" s="200" customFormat="1" ht="12" customHeight="1">
      <c r="A77" s="13" t="s">
        <v>301</v>
      </c>
      <c r="B77" s="201" t="s">
        <v>277</v>
      </c>
      <c r="C77" s="108">
        <v>223615</v>
      </c>
      <c r="D77" s="108">
        <v>240792</v>
      </c>
    </row>
    <row r="78" spans="1:4" s="200" customFormat="1" ht="12" customHeight="1" thickBot="1">
      <c r="A78" s="14" t="s">
        <v>302</v>
      </c>
      <c r="B78" s="203" t="s">
        <v>278</v>
      </c>
      <c r="C78" s="108"/>
      <c r="D78" s="108"/>
    </row>
    <row r="79" spans="1:4" s="200" customFormat="1" ht="12" customHeight="1" thickBot="1">
      <c r="A79" s="204" t="s">
        <v>279</v>
      </c>
      <c r="B79" s="98" t="s">
        <v>280</v>
      </c>
      <c r="C79" s="103">
        <f>SUM(C80:C82)</f>
        <v>0</v>
      </c>
      <c r="D79" s="103">
        <f>SUM(D80:D82)</f>
        <v>0</v>
      </c>
    </row>
    <row r="80" spans="1:4" s="200" customFormat="1" ht="12" customHeight="1">
      <c r="A80" s="13" t="s">
        <v>303</v>
      </c>
      <c r="B80" s="201" t="s">
        <v>281</v>
      </c>
      <c r="C80" s="108"/>
      <c r="D80" s="108"/>
    </row>
    <row r="81" spans="1:4" s="200" customFormat="1" ht="12" customHeight="1">
      <c r="A81" s="12" t="s">
        <v>304</v>
      </c>
      <c r="B81" s="202" t="s">
        <v>282</v>
      </c>
      <c r="C81" s="108"/>
      <c r="D81" s="108"/>
    </row>
    <row r="82" spans="1:4" s="200" customFormat="1" ht="12" customHeight="1" thickBot="1">
      <c r="A82" s="14" t="s">
        <v>305</v>
      </c>
      <c r="B82" s="203" t="s">
        <v>283</v>
      </c>
      <c r="C82" s="108"/>
      <c r="D82" s="108"/>
    </row>
    <row r="83" spans="1:4" s="200" customFormat="1" ht="12" customHeight="1" thickBot="1">
      <c r="A83" s="204" t="s">
        <v>284</v>
      </c>
      <c r="B83" s="98" t="s">
        <v>306</v>
      </c>
      <c r="C83" s="103">
        <f>SUM(C84:C87)</f>
        <v>0</v>
      </c>
      <c r="D83" s="103">
        <f>SUM(D84:D87)</f>
        <v>0</v>
      </c>
    </row>
    <row r="84" spans="1:4" s="200" customFormat="1" ht="12" customHeight="1">
      <c r="A84" s="206" t="s">
        <v>285</v>
      </c>
      <c r="B84" s="201" t="s">
        <v>286</v>
      </c>
      <c r="C84" s="108"/>
      <c r="D84" s="108"/>
    </row>
    <row r="85" spans="1:4" s="200" customFormat="1" ht="12" customHeight="1">
      <c r="A85" s="207" t="s">
        <v>287</v>
      </c>
      <c r="B85" s="202" t="s">
        <v>288</v>
      </c>
      <c r="C85" s="108"/>
      <c r="D85" s="108"/>
    </row>
    <row r="86" spans="1:4" s="200" customFormat="1" ht="12" customHeight="1">
      <c r="A86" s="207" t="s">
        <v>289</v>
      </c>
      <c r="B86" s="202" t="s">
        <v>290</v>
      </c>
      <c r="C86" s="108"/>
      <c r="D86" s="108"/>
    </row>
    <row r="87" spans="1:4" s="200" customFormat="1" ht="12" customHeight="1" thickBot="1">
      <c r="A87" s="208" t="s">
        <v>291</v>
      </c>
      <c r="B87" s="203" t="s">
        <v>292</v>
      </c>
      <c r="C87" s="108"/>
      <c r="D87" s="108"/>
    </row>
    <row r="88" spans="1:4" s="200" customFormat="1" ht="13.5" customHeight="1" thickBot="1">
      <c r="A88" s="204" t="s">
        <v>293</v>
      </c>
      <c r="B88" s="98" t="s">
        <v>294</v>
      </c>
      <c r="C88" s="248"/>
      <c r="D88" s="248"/>
    </row>
    <row r="89" spans="1:4" s="200" customFormat="1" ht="15.75" customHeight="1" thickBot="1">
      <c r="A89" s="204" t="s">
        <v>295</v>
      </c>
      <c r="B89" s="209" t="s">
        <v>296</v>
      </c>
      <c r="C89" s="109">
        <f>+C67+C71+C76+C79+C83+C88</f>
        <v>223615</v>
      </c>
      <c r="D89" s="109">
        <f>+D67+D71+D76+D79+D83+D88</f>
        <v>240792</v>
      </c>
    </row>
    <row r="90" spans="1:4" s="200" customFormat="1" ht="24.75" customHeight="1" thickBot="1">
      <c r="A90" s="210" t="s">
        <v>309</v>
      </c>
      <c r="B90" s="211" t="s">
        <v>297</v>
      </c>
      <c r="C90" s="109">
        <f>+C66+C89</f>
        <v>1067060</v>
      </c>
      <c r="D90" s="109">
        <f>+D66+D89</f>
        <v>1110504</v>
      </c>
    </row>
    <row r="91" spans="1:4" s="200" customFormat="1" ht="83.25" customHeight="1">
      <c r="A91" s="3"/>
      <c r="B91" s="4"/>
      <c r="C91" s="4"/>
      <c r="D91" s="110"/>
    </row>
    <row r="92" spans="1:4" ht="16.5" customHeight="1">
      <c r="A92" s="613" t="s">
        <v>78</v>
      </c>
      <c r="B92" s="613"/>
      <c r="C92" s="613"/>
      <c r="D92" s="613"/>
    </row>
    <row r="93" spans="1:4" s="212" customFormat="1" ht="16.5" customHeight="1" thickBot="1">
      <c r="A93" s="614" t="s">
        <v>136</v>
      </c>
      <c r="B93" s="614"/>
      <c r="C93" s="471"/>
      <c r="D93" s="56" t="s">
        <v>178</v>
      </c>
    </row>
    <row r="94" spans="1:4" ht="38.1" customHeight="1" thickBot="1">
      <c r="A94" s="21" t="s">
        <v>100</v>
      </c>
      <c r="B94" s="22" t="s">
        <v>79</v>
      </c>
      <c r="C94" s="479" t="s">
        <v>500</v>
      </c>
      <c r="D94" s="479" t="s">
        <v>583</v>
      </c>
    </row>
    <row r="95" spans="1:4" s="199" customFormat="1" ht="12" customHeight="1" thickBot="1">
      <c r="A95" s="25">
        <v>1</v>
      </c>
      <c r="B95" s="26">
        <v>2</v>
      </c>
      <c r="C95" s="480">
        <v>3</v>
      </c>
      <c r="D95" s="480">
        <v>4</v>
      </c>
    </row>
    <row r="96" spans="1:4" ht="12" customHeight="1" thickBot="1">
      <c r="A96" s="20" t="s">
        <v>50</v>
      </c>
      <c r="B96" s="24" t="s">
        <v>312</v>
      </c>
      <c r="C96" s="481">
        <f>SUM(C97:C101)</f>
        <v>604193</v>
      </c>
      <c r="D96" s="481">
        <f>SUM(D97:D101)</f>
        <v>628356</v>
      </c>
    </row>
    <row r="97" spans="1:4" ht="12" customHeight="1">
      <c r="A97" s="15" t="s">
        <v>112</v>
      </c>
      <c r="B97" s="8" t="s">
        <v>80</v>
      </c>
      <c r="C97" s="482">
        <v>168647</v>
      </c>
      <c r="D97" s="482">
        <v>178416</v>
      </c>
    </row>
    <row r="98" spans="1:4" ht="12" customHeight="1">
      <c r="A98" s="12" t="s">
        <v>113</v>
      </c>
      <c r="B98" s="6" t="s">
        <v>156</v>
      </c>
      <c r="C98" s="96">
        <v>46599</v>
      </c>
      <c r="D98" s="96">
        <v>48873</v>
      </c>
    </row>
    <row r="99" spans="1:4" ht="12" customHeight="1">
      <c r="A99" s="12" t="s">
        <v>114</v>
      </c>
      <c r="B99" s="6" t="s">
        <v>131</v>
      </c>
      <c r="C99" s="97">
        <v>217968</v>
      </c>
      <c r="D99" s="97">
        <v>223855</v>
      </c>
    </row>
    <row r="100" spans="1:4" ht="12" customHeight="1">
      <c r="A100" s="12" t="s">
        <v>115</v>
      </c>
      <c r="B100" s="6" t="s">
        <v>157</v>
      </c>
      <c r="C100" s="97">
        <v>9611</v>
      </c>
      <c r="D100" s="97">
        <v>11121</v>
      </c>
    </row>
    <row r="101" spans="1:4" ht="12" customHeight="1">
      <c r="A101" s="12" t="s">
        <v>123</v>
      </c>
      <c r="B101" s="5" t="s">
        <v>158</v>
      </c>
      <c r="C101" s="97">
        <f>SUM(C102:C111)</f>
        <v>161368</v>
      </c>
      <c r="D101" s="97">
        <f>SUM(D102:D111)</f>
        <v>166091</v>
      </c>
    </row>
    <row r="102" spans="1:4" ht="12" customHeight="1">
      <c r="A102" s="12" t="s">
        <v>116</v>
      </c>
      <c r="B102" s="6" t="s">
        <v>313</v>
      </c>
      <c r="C102" s="97"/>
      <c r="D102" s="97"/>
    </row>
    <row r="103" spans="1:4" ht="12" customHeight="1">
      <c r="A103" s="12" t="s">
        <v>117</v>
      </c>
      <c r="B103" s="58" t="s">
        <v>314</v>
      </c>
      <c r="C103" s="97"/>
      <c r="D103" s="97"/>
    </row>
    <row r="104" spans="1:4" ht="12" customHeight="1">
      <c r="A104" s="12" t="s">
        <v>124</v>
      </c>
      <c r="B104" s="59" t="s">
        <v>315</v>
      </c>
      <c r="C104" s="97"/>
      <c r="D104" s="97"/>
    </row>
    <row r="105" spans="1:4" ht="12" customHeight="1">
      <c r="A105" s="12" t="s">
        <v>125</v>
      </c>
      <c r="B105" s="59" t="s">
        <v>316</v>
      </c>
      <c r="C105" s="97"/>
      <c r="D105" s="97"/>
    </row>
    <row r="106" spans="1:4" ht="12" customHeight="1">
      <c r="A106" s="12" t="s">
        <v>126</v>
      </c>
      <c r="B106" s="58" t="s">
        <v>487</v>
      </c>
      <c r="C106" s="97">
        <v>120794</v>
      </c>
      <c r="D106" s="97">
        <v>125517</v>
      </c>
    </row>
    <row r="107" spans="1:4" ht="12" customHeight="1">
      <c r="A107" s="12" t="s">
        <v>127</v>
      </c>
      <c r="B107" s="58" t="s">
        <v>567</v>
      </c>
      <c r="C107" s="97">
        <v>27657</v>
      </c>
      <c r="D107" s="97">
        <v>27657</v>
      </c>
    </row>
    <row r="108" spans="1:4" ht="12" customHeight="1">
      <c r="A108" s="12" t="s">
        <v>129</v>
      </c>
      <c r="B108" s="59" t="s">
        <v>319</v>
      </c>
      <c r="C108" s="97"/>
      <c r="D108" s="97"/>
    </row>
    <row r="109" spans="1:4" ht="12" customHeight="1">
      <c r="A109" s="11" t="s">
        <v>159</v>
      </c>
      <c r="B109" s="60" t="s">
        <v>320</v>
      </c>
      <c r="C109" s="97"/>
      <c r="D109" s="97"/>
    </row>
    <row r="110" spans="1:4" ht="12" customHeight="1">
      <c r="A110" s="12" t="s">
        <v>310</v>
      </c>
      <c r="B110" s="59" t="s">
        <v>552</v>
      </c>
      <c r="C110" s="97">
        <v>9717</v>
      </c>
      <c r="D110" s="97">
        <v>9717</v>
      </c>
    </row>
    <row r="111" spans="1:4" ht="12" customHeight="1" thickBot="1">
      <c r="A111" s="16" t="s">
        <v>311</v>
      </c>
      <c r="B111" s="416" t="s">
        <v>322</v>
      </c>
      <c r="C111" s="483">
        <v>3200</v>
      </c>
      <c r="D111" s="483">
        <v>3200</v>
      </c>
    </row>
    <row r="112" spans="1:4" ht="12" customHeight="1" thickBot="1">
      <c r="A112" s="18" t="s">
        <v>51</v>
      </c>
      <c r="B112" s="23" t="s">
        <v>323</v>
      </c>
      <c r="C112" s="484">
        <f>+C113+C115+C117</f>
        <v>311835</v>
      </c>
      <c r="D112" s="484">
        <f>+D113+D115+D117</f>
        <v>313547</v>
      </c>
    </row>
    <row r="113" spans="1:4" ht="12" customHeight="1">
      <c r="A113" s="13" t="s">
        <v>118</v>
      </c>
      <c r="B113" s="6" t="s">
        <v>568</v>
      </c>
      <c r="C113" s="485">
        <v>78997</v>
      </c>
      <c r="D113" s="485">
        <v>114461</v>
      </c>
    </row>
    <row r="114" spans="1:4" ht="12" customHeight="1">
      <c r="A114" s="13" t="s">
        <v>119</v>
      </c>
      <c r="B114" s="10" t="s">
        <v>327</v>
      </c>
      <c r="C114" s="485">
        <v>911</v>
      </c>
      <c r="D114" s="485">
        <v>911</v>
      </c>
    </row>
    <row r="115" spans="1:4" ht="12" customHeight="1">
      <c r="A115" s="13" t="s">
        <v>120</v>
      </c>
      <c r="B115" s="10" t="s">
        <v>160</v>
      </c>
      <c r="C115" s="96">
        <v>182000</v>
      </c>
      <c r="D115" s="96">
        <v>146651</v>
      </c>
    </row>
    <row r="116" spans="1:4" ht="12" customHeight="1">
      <c r="A116" s="13" t="s">
        <v>121</v>
      </c>
      <c r="B116" s="10" t="s">
        <v>328</v>
      </c>
      <c r="C116" s="96"/>
      <c r="D116" s="96"/>
    </row>
    <row r="117" spans="1:4" ht="12" customHeight="1">
      <c r="A117" s="13" t="s">
        <v>122</v>
      </c>
      <c r="B117" s="100" t="s">
        <v>180</v>
      </c>
      <c r="C117" s="96">
        <f>SUM(C118:C125)</f>
        <v>50838</v>
      </c>
      <c r="D117" s="96">
        <f>SUM(D118:D125)</f>
        <v>52435</v>
      </c>
    </row>
    <row r="118" spans="1:4" ht="12" customHeight="1">
      <c r="A118" s="13" t="s">
        <v>128</v>
      </c>
      <c r="B118" s="99" t="s">
        <v>421</v>
      </c>
      <c r="C118" s="96"/>
      <c r="D118" s="96"/>
    </row>
    <row r="119" spans="1:4" ht="12" customHeight="1">
      <c r="A119" s="13" t="s">
        <v>130</v>
      </c>
      <c r="B119" s="197" t="s">
        <v>333</v>
      </c>
      <c r="C119" s="96"/>
      <c r="D119" s="96"/>
    </row>
    <row r="120" spans="1:4" ht="22.5">
      <c r="A120" s="13" t="s">
        <v>161</v>
      </c>
      <c r="B120" s="59" t="s">
        <v>569</v>
      </c>
      <c r="C120" s="96">
        <v>49638</v>
      </c>
      <c r="D120" s="96">
        <v>49638</v>
      </c>
    </row>
    <row r="121" spans="1:4" ht="12" customHeight="1">
      <c r="A121" s="13" t="s">
        <v>162</v>
      </c>
      <c r="B121" s="59" t="s">
        <v>603</v>
      </c>
      <c r="C121" s="96"/>
      <c r="D121" s="96">
        <v>1597</v>
      </c>
    </row>
    <row r="122" spans="1:4" ht="12" customHeight="1">
      <c r="A122" s="13" t="s">
        <v>163</v>
      </c>
      <c r="B122" s="59" t="s">
        <v>331</v>
      </c>
      <c r="C122" s="96"/>
      <c r="D122" s="96"/>
    </row>
    <row r="123" spans="1:4" ht="12" customHeight="1">
      <c r="A123" s="13" t="s">
        <v>324</v>
      </c>
      <c r="B123" s="59" t="s">
        <v>319</v>
      </c>
      <c r="C123" s="96"/>
      <c r="D123" s="96"/>
    </row>
    <row r="124" spans="1:4" ht="12" customHeight="1">
      <c r="A124" s="13" t="s">
        <v>325</v>
      </c>
      <c r="B124" s="59" t="s">
        <v>330</v>
      </c>
      <c r="C124" s="96"/>
      <c r="D124" s="96"/>
    </row>
    <row r="125" spans="1:4" ht="23.25" thickBot="1">
      <c r="A125" s="11" t="s">
        <v>326</v>
      </c>
      <c r="B125" s="59" t="s">
        <v>488</v>
      </c>
      <c r="C125" s="97">
        <v>1200</v>
      </c>
      <c r="D125" s="97">
        <v>1200</v>
      </c>
    </row>
    <row r="126" spans="1:4" ht="12" customHeight="1" thickBot="1">
      <c r="A126" s="18" t="s">
        <v>52</v>
      </c>
      <c r="B126" s="53" t="s">
        <v>334</v>
      </c>
      <c r="C126" s="484">
        <f>+C127+C128</f>
        <v>151032</v>
      </c>
      <c r="D126" s="484">
        <f>+D127+D128</f>
        <v>168601</v>
      </c>
    </row>
    <row r="127" spans="1:4" ht="12" customHeight="1">
      <c r="A127" s="13" t="s">
        <v>101</v>
      </c>
      <c r="B127" s="7" t="s">
        <v>88</v>
      </c>
      <c r="C127" s="485">
        <v>102156</v>
      </c>
      <c r="D127" s="485">
        <v>119725</v>
      </c>
    </row>
    <row r="128" spans="1:4" ht="12" customHeight="1" thickBot="1">
      <c r="A128" s="14" t="s">
        <v>102</v>
      </c>
      <c r="B128" s="10" t="s">
        <v>89</v>
      </c>
      <c r="C128" s="97">
        <v>48876</v>
      </c>
      <c r="D128" s="97">
        <v>48876</v>
      </c>
    </row>
    <row r="129" spans="1:4" ht="12" customHeight="1" thickBot="1">
      <c r="A129" s="18" t="s">
        <v>53</v>
      </c>
      <c r="B129" s="53" t="s">
        <v>335</v>
      </c>
      <c r="C129" s="484">
        <f>+C96+C112+C126</f>
        <v>1067060</v>
      </c>
      <c r="D129" s="484">
        <f>+D96+D112+D126</f>
        <v>1110504</v>
      </c>
    </row>
    <row r="130" spans="1:4" ht="12" customHeight="1" thickBot="1">
      <c r="A130" s="18" t="s">
        <v>54</v>
      </c>
      <c r="B130" s="53" t="s">
        <v>336</v>
      </c>
      <c r="C130" s="484">
        <f>+C131+C132+C133</f>
        <v>0</v>
      </c>
      <c r="D130" s="484">
        <f>+D131+D132+D133</f>
        <v>0</v>
      </c>
    </row>
    <row r="131" spans="1:4" ht="12" customHeight="1">
      <c r="A131" s="13" t="s">
        <v>105</v>
      </c>
      <c r="B131" s="7" t="s">
        <v>337</v>
      </c>
      <c r="C131" s="96"/>
      <c r="D131" s="96"/>
    </row>
    <row r="132" spans="1:4" ht="12" customHeight="1">
      <c r="A132" s="13" t="s">
        <v>106</v>
      </c>
      <c r="B132" s="7" t="s">
        <v>338</v>
      </c>
      <c r="C132" s="96"/>
      <c r="D132" s="96"/>
    </row>
    <row r="133" spans="1:4" ht="12" customHeight="1" thickBot="1">
      <c r="A133" s="11" t="s">
        <v>107</v>
      </c>
      <c r="B133" s="5" t="s">
        <v>339</v>
      </c>
      <c r="C133" s="96"/>
      <c r="D133" s="96"/>
    </row>
    <row r="134" spans="1:4" ht="12" customHeight="1" thickBot="1">
      <c r="A134" s="18" t="s">
        <v>55</v>
      </c>
      <c r="B134" s="53" t="s">
        <v>382</v>
      </c>
      <c r="C134" s="484">
        <f>+C135+C136+C137+C138</f>
        <v>0</v>
      </c>
      <c r="D134" s="484">
        <f>+D135+D136+D137+D138</f>
        <v>0</v>
      </c>
    </row>
    <row r="135" spans="1:4" ht="12" customHeight="1">
      <c r="A135" s="13" t="s">
        <v>108</v>
      </c>
      <c r="B135" s="7" t="s">
        <v>340</v>
      </c>
      <c r="C135" s="96"/>
      <c r="D135" s="96"/>
    </row>
    <row r="136" spans="1:4" ht="12" customHeight="1">
      <c r="A136" s="13" t="s">
        <v>109</v>
      </c>
      <c r="B136" s="7" t="s">
        <v>341</v>
      </c>
      <c r="C136" s="96"/>
      <c r="D136" s="96"/>
    </row>
    <row r="137" spans="1:4" ht="12" customHeight="1">
      <c r="A137" s="13" t="s">
        <v>244</v>
      </c>
      <c r="B137" s="7" t="s">
        <v>342</v>
      </c>
      <c r="C137" s="96"/>
      <c r="D137" s="96"/>
    </row>
    <row r="138" spans="1:4" ht="12" customHeight="1" thickBot="1">
      <c r="A138" s="11" t="s">
        <v>245</v>
      </c>
      <c r="B138" s="5" t="s">
        <v>343</v>
      </c>
      <c r="C138" s="96"/>
      <c r="D138" s="96"/>
    </row>
    <row r="139" spans="1:4" ht="12" customHeight="1" thickBot="1">
      <c r="A139" s="18" t="s">
        <v>56</v>
      </c>
      <c r="B139" s="53" t="s">
        <v>344</v>
      </c>
      <c r="C139" s="486">
        <f>+C140+C141+C142+C143</f>
        <v>0</v>
      </c>
      <c r="D139" s="486">
        <f>+D140+D141+D142+D143</f>
        <v>0</v>
      </c>
    </row>
    <row r="140" spans="1:4" ht="12" customHeight="1">
      <c r="A140" s="13" t="s">
        <v>110</v>
      </c>
      <c r="B140" s="7" t="s">
        <v>345</v>
      </c>
      <c r="C140" s="96"/>
      <c r="D140" s="96"/>
    </row>
    <row r="141" spans="1:4" ht="12" customHeight="1">
      <c r="A141" s="13" t="s">
        <v>111</v>
      </c>
      <c r="B141" s="7" t="s">
        <v>355</v>
      </c>
      <c r="C141" s="96"/>
      <c r="D141" s="96"/>
    </row>
    <row r="142" spans="1:4" ht="12" customHeight="1">
      <c r="A142" s="13" t="s">
        <v>256</v>
      </c>
      <c r="B142" s="7" t="s">
        <v>346</v>
      </c>
      <c r="C142" s="96"/>
      <c r="D142" s="96"/>
    </row>
    <row r="143" spans="1:4" ht="12" customHeight="1" thickBot="1">
      <c r="A143" s="11" t="s">
        <v>257</v>
      </c>
      <c r="B143" s="5" t="s">
        <v>347</v>
      </c>
      <c r="C143" s="96"/>
      <c r="D143" s="96"/>
    </row>
    <row r="144" spans="1:4" ht="12" customHeight="1" thickBot="1">
      <c r="A144" s="18" t="s">
        <v>57</v>
      </c>
      <c r="B144" s="53" t="s">
        <v>348</v>
      </c>
      <c r="C144" s="487">
        <f>+C145+C146+C147+C148</f>
        <v>0</v>
      </c>
      <c r="D144" s="487">
        <f>+D145+D146+D147+D148</f>
        <v>0</v>
      </c>
    </row>
    <row r="145" spans="1:10" ht="12" customHeight="1">
      <c r="A145" s="13" t="s">
        <v>154</v>
      </c>
      <c r="B145" s="7" t="s">
        <v>349</v>
      </c>
      <c r="C145" s="96"/>
      <c r="D145" s="96"/>
    </row>
    <row r="146" spans="1:10" ht="12" customHeight="1">
      <c r="A146" s="13" t="s">
        <v>155</v>
      </c>
      <c r="B146" s="7" t="s">
        <v>350</v>
      </c>
      <c r="C146" s="96"/>
      <c r="D146" s="96"/>
    </row>
    <row r="147" spans="1:10" ht="12" customHeight="1">
      <c r="A147" s="13" t="s">
        <v>179</v>
      </c>
      <c r="B147" s="7" t="s">
        <v>351</v>
      </c>
      <c r="C147" s="96"/>
      <c r="D147" s="96"/>
    </row>
    <row r="148" spans="1:10" ht="12" customHeight="1" thickBot="1">
      <c r="A148" s="13" t="s">
        <v>259</v>
      </c>
      <c r="B148" s="7" t="s">
        <v>352</v>
      </c>
      <c r="C148" s="96"/>
      <c r="D148" s="96"/>
    </row>
    <row r="149" spans="1:10" ht="15" customHeight="1" thickBot="1">
      <c r="A149" s="18" t="s">
        <v>58</v>
      </c>
      <c r="B149" s="53" t="s">
        <v>353</v>
      </c>
      <c r="C149" s="488">
        <f>+C130+C134+C139+C144</f>
        <v>0</v>
      </c>
      <c r="D149" s="488">
        <f>+D130+D134+D139+D144</f>
        <v>0</v>
      </c>
      <c r="G149" s="214"/>
      <c r="H149" s="215"/>
      <c r="I149" s="215"/>
      <c r="J149" s="215"/>
    </row>
    <row r="150" spans="1:10" s="200" customFormat="1" ht="12.95" customHeight="1" thickBot="1">
      <c r="A150" s="101" t="s">
        <v>59</v>
      </c>
      <c r="B150" s="178" t="s">
        <v>354</v>
      </c>
      <c r="C150" s="488">
        <f>+C129+C149</f>
        <v>1067060</v>
      </c>
      <c r="D150" s="488">
        <f>+D129+D149</f>
        <v>1110504</v>
      </c>
    </row>
    <row r="151" spans="1:10" ht="7.5" customHeight="1"/>
    <row r="152" spans="1:10">
      <c r="A152" s="615" t="s">
        <v>356</v>
      </c>
      <c r="B152" s="615"/>
      <c r="C152" s="615"/>
      <c r="D152" s="615"/>
    </row>
    <row r="153" spans="1:10" ht="15" customHeight="1" thickBot="1">
      <c r="A153" s="612" t="s">
        <v>137</v>
      </c>
      <c r="B153" s="612"/>
      <c r="C153" s="470"/>
      <c r="D153" s="113" t="s">
        <v>178</v>
      </c>
    </row>
    <row r="154" spans="1:10" ht="13.5" customHeight="1" thickBot="1">
      <c r="A154" s="18">
        <v>1</v>
      </c>
      <c r="B154" s="23" t="s">
        <v>357</v>
      </c>
      <c r="C154" s="477"/>
      <c r="D154" s="103">
        <f>+D66-D129</f>
        <v>-240792</v>
      </c>
      <c r="E154" s="216"/>
    </row>
    <row r="155" spans="1:10" ht="25.5" customHeight="1" thickBot="1">
      <c r="A155" s="18" t="s">
        <v>51</v>
      </c>
      <c r="B155" s="23" t="s">
        <v>358</v>
      </c>
      <c r="C155" s="477"/>
      <c r="D155" s="103">
        <f>+D89-D149</f>
        <v>240792</v>
      </c>
    </row>
  </sheetData>
  <mergeCells count="6">
    <mergeCell ref="A153:B153"/>
    <mergeCell ref="A92:D92"/>
    <mergeCell ref="A1:D1"/>
    <mergeCell ref="A2:B2"/>
    <mergeCell ref="A93:B93"/>
    <mergeCell ref="A152:D152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>
    <oddHeader>&amp;C&amp;"Times New Roman CE,Félkövér"&amp;12
Tát Város Önkormányzat
2015. ÉVI KÖLTSÉGVETÉSÉNEK ÖSSZEVONT MÉRLEGE&amp;10
&amp;R&amp;"Times New Roman CE,Félkövér dőlt"&amp;11 1.1. mell.az 1/2015. (I.27.) önkorm-i rend-hez
 1. mell. a 10/2015. (VI.30.) önkorm-i rend-hez</oddHeader>
  </headerFooter>
  <rowBreaks count="1" manualBreakCount="1">
    <brk id="91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L154"/>
  <sheetViews>
    <sheetView zoomScaleNormal="100" zoomScaleSheetLayoutView="85" workbookViewId="0">
      <selection activeCell="D2" sqref="D2"/>
    </sheetView>
  </sheetViews>
  <sheetFormatPr defaultRowHeight="12.75"/>
  <cols>
    <col min="1" max="1" width="14.33203125" style="184" customWidth="1"/>
    <col min="2" max="2" width="72" style="185" customWidth="1"/>
    <col min="3" max="3" width="15.83203125" style="185" customWidth="1"/>
    <col min="4" max="4" width="13" style="186" customWidth="1"/>
    <col min="5" max="16384" width="9.33203125" style="2"/>
  </cols>
  <sheetData>
    <row r="1" spans="1:4" s="1" customFormat="1" ht="16.5" customHeight="1">
      <c r="A1" s="70"/>
      <c r="B1" s="72"/>
      <c r="C1" s="72"/>
      <c r="D1" s="94" t="s">
        <v>574</v>
      </c>
    </row>
    <row r="2" spans="1:4" s="1" customFormat="1" ht="16.5" customHeight="1" thickBot="1">
      <c r="A2" s="70"/>
      <c r="B2" s="72"/>
      <c r="C2" s="72"/>
      <c r="D2" s="94" t="s">
        <v>618</v>
      </c>
    </row>
    <row r="3" spans="1:4" s="46" customFormat="1" ht="21" customHeight="1">
      <c r="A3" s="191" t="s">
        <v>93</v>
      </c>
      <c r="B3" s="160" t="s">
        <v>174</v>
      </c>
      <c r="C3" s="162"/>
      <c r="D3" s="162" t="s">
        <v>81</v>
      </c>
    </row>
    <row r="4" spans="1:4" s="46" customFormat="1" ht="27.75" customHeight="1" thickBot="1">
      <c r="A4" s="523" t="s">
        <v>169</v>
      </c>
      <c r="B4" s="161" t="s">
        <v>422</v>
      </c>
      <c r="C4" s="163"/>
      <c r="D4" s="163">
        <v>2</v>
      </c>
    </row>
    <row r="5" spans="1:4" s="47" customFormat="1" ht="15.95" customHeight="1" thickBot="1">
      <c r="A5" s="73"/>
      <c r="B5" s="73"/>
      <c r="C5" s="74"/>
      <c r="D5" s="74" t="s">
        <v>82</v>
      </c>
    </row>
    <row r="6" spans="1:4" ht="13.5" thickBot="1">
      <c r="A6" s="192" t="s">
        <v>171</v>
      </c>
      <c r="B6" s="75" t="s">
        <v>83</v>
      </c>
      <c r="C6" s="164" t="s">
        <v>84</v>
      </c>
      <c r="D6" s="164" t="s">
        <v>84</v>
      </c>
    </row>
    <row r="7" spans="1:4" s="40" customFormat="1" ht="12.95" customHeight="1" thickBot="1">
      <c r="A7" s="66">
        <v>1</v>
      </c>
      <c r="B7" s="67">
        <v>2</v>
      </c>
      <c r="C7" s="68">
        <v>3</v>
      </c>
      <c r="D7" s="68">
        <v>4</v>
      </c>
    </row>
    <row r="8" spans="1:4" s="40" customFormat="1" ht="15.95" customHeight="1" thickBot="1">
      <c r="A8" s="77"/>
      <c r="B8" s="78" t="s">
        <v>85</v>
      </c>
      <c r="C8" s="165"/>
      <c r="D8" s="165"/>
    </row>
    <row r="9" spans="1:4" s="40" customFormat="1" ht="12" customHeight="1" thickBot="1">
      <c r="A9" s="25" t="s">
        <v>50</v>
      </c>
      <c r="B9" s="19" t="s">
        <v>200</v>
      </c>
      <c r="C9" s="103">
        <f>+C10+C11+C12+C13+C14+C15</f>
        <v>247740</v>
      </c>
      <c r="D9" s="103">
        <f>+D10+D11+D12+D13+D14+D15+D16+D17+D18+D19</f>
        <v>257969</v>
      </c>
    </row>
    <row r="10" spans="1:4" s="48" customFormat="1" ht="12" customHeight="1">
      <c r="A10" s="219" t="s">
        <v>112</v>
      </c>
      <c r="B10" s="201" t="s">
        <v>201</v>
      </c>
      <c r="C10" s="106">
        <v>33503</v>
      </c>
      <c r="D10" s="106">
        <v>35674</v>
      </c>
    </row>
    <row r="11" spans="1:4" s="49" customFormat="1" ht="12" customHeight="1">
      <c r="A11" s="220" t="s">
        <v>113</v>
      </c>
      <c r="B11" s="202" t="s">
        <v>202</v>
      </c>
      <c r="C11" s="105">
        <v>97314</v>
      </c>
      <c r="D11" s="105">
        <v>97314</v>
      </c>
    </row>
    <row r="12" spans="1:4" s="49" customFormat="1" ht="12" customHeight="1">
      <c r="A12" s="220" t="s">
        <v>114</v>
      </c>
      <c r="B12" s="202" t="s">
        <v>203</v>
      </c>
      <c r="C12" s="105">
        <v>110624</v>
      </c>
      <c r="D12" s="105">
        <v>110624</v>
      </c>
    </row>
    <row r="13" spans="1:4" s="49" customFormat="1" ht="12" customHeight="1">
      <c r="A13" s="220" t="s">
        <v>115</v>
      </c>
      <c r="B13" s="202" t="s">
        <v>204</v>
      </c>
      <c r="C13" s="105">
        <v>6299</v>
      </c>
      <c r="D13" s="105">
        <v>6299</v>
      </c>
    </row>
    <row r="14" spans="1:4" s="49" customFormat="1" ht="12" customHeight="1">
      <c r="A14" s="220" t="s">
        <v>132</v>
      </c>
      <c r="B14" s="202" t="s">
        <v>205</v>
      </c>
      <c r="C14" s="245"/>
      <c r="D14" s="105"/>
    </row>
    <row r="15" spans="1:4" s="48" customFormat="1" ht="12" customHeight="1">
      <c r="A15" s="221" t="s">
        <v>116</v>
      </c>
      <c r="B15" s="203" t="s">
        <v>206</v>
      </c>
      <c r="C15" s="246"/>
      <c r="D15" s="105"/>
    </row>
    <row r="16" spans="1:4" s="48" customFormat="1" ht="12" customHeight="1">
      <c r="A16" s="221" t="s">
        <v>117</v>
      </c>
      <c r="B16" s="202" t="s">
        <v>596</v>
      </c>
      <c r="C16" s="105"/>
      <c r="D16" s="105">
        <v>1910</v>
      </c>
    </row>
    <row r="17" spans="1:4" s="48" customFormat="1" ht="12" customHeight="1">
      <c r="A17" s="221" t="s">
        <v>124</v>
      </c>
      <c r="B17" s="202" t="s">
        <v>597</v>
      </c>
      <c r="C17" s="105"/>
      <c r="D17" s="105">
        <v>3193</v>
      </c>
    </row>
    <row r="18" spans="1:4" s="48" customFormat="1" ht="12" customHeight="1">
      <c r="A18" s="221" t="s">
        <v>125</v>
      </c>
      <c r="B18" s="202" t="s">
        <v>598</v>
      </c>
      <c r="C18" s="105"/>
      <c r="D18" s="105">
        <v>2707</v>
      </c>
    </row>
    <row r="19" spans="1:4" s="48" customFormat="1" ht="12" customHeight="1" thickBot="1">
      <c r="A19" s="221" t="s">
        <v>126</v>
      </c>
      <c r="B19" s="403" t="s">
        <v>599</v>
      </c>
      <c r="C19" s="105"/>
      <c r="D19" s="105">
        <v>248</v>
      </c>
    </row>
    <row r="20" spans="1:4" s="48" customFormat="1" ht="12" customHeight="1" thickBot="1">
      <c r="A20" s="25" t="s">
        <v>51</v>
      </c>
      <c r="B20" s="98" t="s">
        <v>207</v>
      </c>
      <c r="C20" s="103">
        <f>+C21+C22+C23+C24+C25</f>
        <v>16465</v>
      </c>
      <c r="D20" s="103">
        <f>+D21+D22+D23+D24+D25</f>
        <v>19789</v>
      </c>
    </row>
    <row r="21" spans="1:4" s="48" customFormat="1" ht="12" customHeight="1">
      <c r="A21" s="219" t="s">
        <v>118</v>
      </c>
      <c r="B21" s="201" t="s">
        <v>208</v>
      </c>
      <c r="C21" s="106"/>
      <c r="D21" s="106"/>
    </row>
    <row r="22" spans="1:4" s="48" customFormat="1" ht="12" customHeight="1">
      <c r="A22" s="220" t="s">
        <v>119</v>
      </c>
      <c r="B22" s="202" t="s">
        <v>595</v>
      </c>
      <c r="C22" s="105"/>
      <c r="D22" s="105">
        <v>3324</v>
      </c>
    </row>
    <row r="23" spans="1:4" s="48" customFormat="1" ht="12" customHeight="1">
      <c r="A23" s="220" t="s">
        <v>120</v>
      </c>
      <c r="B23" s="202" t="s">
        <v>548</v>
      </c>
      <c r="C23" s="105">
        <v>4148</v>
      </c>
      <c r="D23" s="105">
        <v>4148</v>
      </c>
    </row>
    <row r="24" spans="1:4" s="48" customFormat="1" ht="12" customHeight="1">
      <c r="A24" s="220" t="s">
        <v>121</v>
      </c>
      <c r="B24" s="202" t="s">
        <v>526</v>
      </c>
      <c r="C24" s="105">
        <v>8400</v>
      </c>
      <c r="D24" s="105">
        <v>8400</v>
      </c>
    </row>
    <row r="25" spans="1:4" s="48" customFormat="1" ht="12" customHeight="1">
      <c r="A25" s="220" t="s">
        <v>122</v>
      </c>
      <c r="B25" s="467" t="s">
        <v>534</v>
      </c>
      <c r="C25" s="105">
        <v>3917</v>
      </c>
      <c r="D25" s="105">
        <v>3917</v>
      </c>
    </row>
    <row r="26" spans="1:4" s="49" customFormat="1" ht="12" customHeight="1" thickBot="1">
      <c r="A26" s="221" t="s">
        <v>128</v>
      </c>
      <c r="B26" s="203" t="s">
        <v>211</v>
      </c>
      <c r="C26" s="107">
        <v>3917</v>
      </c>
      <c r="D26" s="107">
        <v>3917</v>
      </c>
    </row>
    <row r="27" spans="1:4" s="49" customFormat="1" ht="12" customHeight="1" thickBot="1">
      <c r="A27" s="25" t="s">
        <v>52</v>
      </c>
      <c r="B27" s="19" t="s">
        <v>212</v>
      </c>
      <c r="C27" s="103">
        <f>+C28+C29+C30+C31+C32</f>
        <v>99485</v>
      </c>
      <c r="D27" s="103">
        <f>+D28+D29+D30+D31+D32</f>
        <v>99485</v>
      </c>
    </row>
    <row r="28" spans="1:4" s="49" customFormat="1" ht="12" customHeight="1">
      <c r="A28" s="219" t="s">
        <v>101</v>
      </c>
      <c r="B28" s="201" t="s">
        <v>213</v>
      </c>
      <c r="C28" s="106"/>
      <c r="D28" s="106"/>
    </row>
    <row r="29" spans="1:4" s="48" customFormat="1" ht="12" customHeight="1">
      <c r="A29" s="220" t="s">
        <v>102</v>
      </c>
      <c r="B29" s="202" t="s">
        <v>214</v>
      </c>
      <c r="C29" s="105"/>
      <c r="D29" s="105"/>
    </row>
    <row r="30" spans="1:4" s="49" customFormat="1" ht="12" customHeight="1">
      <c r="A30" s="220" t="s">
        <v>103</v>
      </c>
      <c r="B30" s="202" t="s">
        <v>417</v>
      </c>
      <c r="C30" s="105"/>
      <c r="D30" s="105"/>
    </row>
    <row r="31" spans="1:4" s="49" customFormat="1" ht="12" customHeight="1">
      <c r="A31" s="220" t="s">
        <v>104</v>
      </c>
      <c r="B31" s="467" t="s">
        <v>557</v>
      </c>
      <c r="C31" s="105">
        <v>7446</v>
      </c>
      <c r="D31" s="105">
        <v>7446</v>
      </c>
    </row>
    <row r="32" spans="1:4" s="49" customFormat="1" ht="12" customHeight="1">
      <c r="A32" s="220" t="s">
        <v>144</v>
      </c>
      <c r="B32" s="467" t="s">
        <v>533</v>
      </c>
      <c r="C32" s="105">
        <v>92039</v>
      </c>
      <c r="D32" s="105">
        <v>92039</v>
      </c>
    </row>
    <row r="33" spans="1:4" s="49" customFormat="1" ht="12" customHeight="1" thickBot="1">
      <c r="A33" s="221" t="s">
        <v>145</v>
      </c>
      <c r="B33" s="203" t="s">
        <v>216</v>
      </c>
      <c r="C33" s="107">
        <v>92039</v>
      </c>
      <c r="D33" s="107">
        <v>92039</v>
      </c>
    </row>
    <row r="34" spans="1:4" s="49" customFormat="1" ht="12" customHeight="1" thickBot="1">
      <c r="A34" s="25" t="s">
        <v>146</v>
      </c>
      <c r="B34" s="19" t="s">
        <v>217</v>
      </c>
      <c r="C34" s="109">
        <f>+C35+C38+C39+C41+C40</f>
        <v>114350</v>
      </c>
      <c r="D34" s="109">
        <f>+D35+D38+D39+D41+D40</f>
        <v>114350</v>
      </c>
    </row>
    <row r="35" spans="1:4" s="49" customFormat="1" ht="12" customHeight="1">
      <c r="A35" s="219" t="s">
        <v>218</v>
      </c>
      <c r="B35" s="201" t="s">
        <v>224</v>
      </c>
      <c r="C35" s="196">
        <f>+C36+C37</f>
        <v>95800</v>
      </c>
      <c r="D35" s="196">
        <f>+D36+D37</f>
        <v>95800</v>
      </c>
    </row>
    <row r="36" spans="1:4" s="49" customFormat="1" ht="12" customHeight="1">
      <c r="A36" s="220" t="s">
        <v>219</v>
      </c>
      <c r="B36" s="415" t="s">
        <v>527</v>
      </c>
      <c r="C36" s="105">
        <v>5800</v>
      </c>
      <c r="D36" s="105">
        <v>5800</v>
      </c>
    </row>
    <row r="37" spans="1:4" s="49" customFormat="1" ht="12" customHeight="1">
      <c r="A37" s="220" t="s">
        <v>220</v>
      </c>
      <c r="B37" s="415" t="s">
        <v>532</v>
      </c>
      <c r="C37" s="105">
        <v>90000</v>
      </c>
      <c r="D37" s="105">
        <v>90000</v>
      </c>
    </row>
    <row r="38" spans="1:4" s="49" customFormat="1" ht="12" customHeight="1">
      <c r="A38" s="220" t="s">
        <v>221</v>
      </c>
      <c r="B38" s="202" t="s">
        <v>227</v>
      </c>
      <c r="C38" s="105">
        <v>16000</v>
      </c>
      <c r="D38" s="105">
        <v>16000</v>
      </c>
    </row>
    <row r="39" spans="1:4" s="49" customFormat="1" ht="12" customHeight="1">
      <c r="A39" s="220" t="s">
        <v>222</v>
      </c>
      <c r="B39" s="202" t="s">
        <v>528</v>
      </c>
      <c r="C39" s="105">
        <v>250</v>
      </c>
      <c r="D39" s="105">
        <v>250</v>
      </c>
    </row>
    <row r="40" spans="1:4" s="49" customFormat="1" ht="12" customHeight="1">
      <c r="A40" s="220" t="s">
        <v>223</v>
      </c>
      <c r="B40" s="203" t="s">
        <v>531</v>
      </c>
      <c r="C40" s="107">
        <v>1300</v>
      </c>
      <c r="D40" s="107">
        <v>1300</v>
      </c>
    </row>
    <row r="41" spans="1:4" s="49" customFormat="1" ht="12" customHeight="1" thickBot="1">
      <c r="A41" s="220" t="s">
        <v>529</v>
      </c>
      <c r="B41" s="203" t="s">
        <v>530</v>
      </c>
      <c r="C41" s="107">
        <v>1000</v>
      </c>
      <c r="D41" s="107">
        <v>1000</v>
      </c>
    </row>
    <row r="42" spans="1:4" s="49" customFormat="1" ht="12" customHeight="1" thickBot="1">
      <c r="A42" s="25" t="s">
        <v>54</v>
      </c>
      <c r="B42" s="19" t="s">
        <v>230</v>
      </c>
      <c r="C42" s="103">
        <f>SUM(C43:C52)</f>
        <v>22343</v>
      </c>
      <c r="D42" s="103">
        <f>SUM(D43:D52)</f>
        <v>31217</v>
      </c>
    </row>
    <row r="43" spans="1:4" s="49" customFormat="1" ht="12" customHeight="1">
      <c r="A43" s="219" t="s">
        <v>105</v>
      </c>
      <c r="B43" s="201" t="s">
        <v>233</v>
      </c>
      <c r="C43" s="106"/>
      <c r="D43" s="106"/>
    </row>
    <row r="44" spans="1:4" s="49" customFormat="1" ht="12" customHeight="1">
      <c r="A44" s="220" t="s">
        <v>106</v>
      </c>
      <c r="B44" s="202" t="s">
        <v>234</v>
      </c>
      <c r="C44" s="105"/>
      <c r="D44" s="105">
        <v>5623</v>
      </c>
    </row>
    <row r="45" spans="1:4" s="49" customFormat="1" ht="12" customHeight="1">
      <c r="A45" s="220" t="s">
        <v>107</v>
      </c>
      <c r="B45" s="202" t="s">
        <v>235</v>
      </c>
      <c r="C45" s="105">
        <v>300</v>
      </c>
      <c r="D45" s="105">
        <v>300</v>
      </c>
    </row>
    <row r="46" spans="1:4" s="49" customFormat="1" ht="12" customHeight="1">
      <c r="A46" s="220" t="s">
        <v>148</v>
      </c>
      <c r="B46" s="202" t="s">
        <v>236</v>
      </c>
      <c r="C46" s="105">
        <v>1550</v>
      </c>
      <c r="D46" s="105">
        <v>1550</v>
      </c>
    </row>
    <row r="47" spans="1:4" s="49" customFormat="1" ht="12" customHeight="1">
      <c r="A47" s="220" t="s">
        <v>149</v>
      </c>
      <c r="B47" s="202" t="s">
        <v>237</v>
      </c>
      <c r="C47" s="105">
        <v>14955</v>
      </c>
      <c r="D47" s="105">
        <v>16855</v>
      </c>
    </row>
    <row r="48" spans="1:4" s="49" customFormat="1" ht="12" customHeight="1">
      <c r="A48" s="220" t="s">
        <v>150</v>
      </c>
      <c r="B48" s="202" t="s">
        <v>238</v>
      </c>
      <c r="C48" s="105">
        <v>4038</v>
      </c>
      <c r="D48" s="105">
        <v>4038</v>
      </c>
    </row>
    <row r="49" spans="1:4" s="49" customFormat="1" ht="12" customHeight="1">
      <c r="A49" s="220" t="s">
        <v>151</v>
      </c>
      <c r="B49" s="202" t="s">
        <v>239</v>
      </c>
      <c r="C49" s="105"/>
      <c r="D49" s="105">
        <v>1351</v>
      </c>
    </row>
    <row r="50" spans="1:4" s="49" customFormat="1" ht="12" customHeight="1">
      <c r="A50" s="220" t="s">
        <v>152</v>
      </c>
      <c r="B50" s="202" t="s">
        <v>240</v>
      </c>
      <c r="C50" s="105">
        <v>1500</v>
      </c>
      <c r="D50" s="105">
        <v>1500</v>
      </c>
    </row>
    <row r="51" spans="1:4" s="49" customFormat="1" ht="12" customHeight="1">
      <c r="A51" s="220" t="s">
        <v>231</v>
      </c>
      <c r="B51" s="202" t="s">
        <v>241</v>
      </c>
      <c r="C51" s="108"/>
      <c r="D51" s="108"/>
    </row>
    <row r="52" spans="1:4" s="49" customFormat="1" ht="12" customHeight="1" thickBot="1">
      <c r="A52" s="221" t="s">
        <v>232</v>
      </c>
      <c r="B52" s="203" t="s">
        <v>242</v>
      </c>
      <c r="C52" s="190"/>
      <c r="D52" s="190"/>
    </row>
    <row r="53" spans="1:4" s="49" customFormat="1" ht="12" customHeight="1" thickBot="1">
      <c r="A53" s="25" t="s">
        <v>55</v>
      </c>
      <c r="B53" s="19" t="s">
        <v>243</v>
      </c>
      <c r="C53" s="103">
        <f>SUM(C54:C58)</f>
        <v>0</v>
      </c>
      <c r="D53" s="103">
        <f>SUM(D54:D58)</f>
        <v>3643</v>
      </c>
    </row>
    <row r="54" spans="1:4" s="49" customFormat="1" ht="12" customHeight="1">
      <c r="A54" s="219" t="s">
        <v>108</v>
      </c>
      <c r="B54" s="201" t="s">
        <v>247</v>
      </c>
      <c r="C54" s="247"/>
      <c r="D54" s="247"/>
    </row>
    <row r="55" spans="1:4" s="49" customFormat="1" ht="12" customHeight="1">
      <c r="A55" s="220" t="s">
        <v>109</v>
      </c>
      <c r="B55" s="202" t="s">
        <v>248</v>
      </c>
      <c r="C55" s="108"/>
      <c r="D55" s="108">
        <v>3643</v>
      </c>
    </row>
    <row r="56" spans="1:4" s="49" customFormat="1" ht="12" customHeight="1">
      <c r="A56" s="220" t="s">
        <v>244</v>
      </c>
      <c r="B56" s="202" t="s">
        <v>249</v>
      </c>
      <c r="C56" s="108"/>
      <c r="D56" s="108"/>
    </row>
    <row r="57" spans="1:4" s="49" customFormat="1" ht="12" customHeight="1">
      <c r="A57" s="220" t="s">
        <v>245</v>
      </c>
      <c r="B57" s="202" t="s">
        <v>250</v>
      </c>
      <c r="C57" s="108"/>
      <c r="D57" s="108"/>
    </row>
    <row r="58" spans="1:4" s="49" customFormat="1" ht="12" customHeight="1" thickBot="1">
      <c r="A58" s="221" t="s">
        <v>246</v>
      </c>
      <c r="B58" s="203" t="s">
        <v>251</v>
      </c>
      <c r="C58" s="190"/>
      <c r="D58" s="190"/>
    </row>
    <row r="59" spans="1:4" s="49" customFormat="1" ht="12" customHeight="1" thickBot="1">
      <c r="A59" s="25" t="s">
        <v>153</v>
      </c>
      <c r="B59" s="19" t="s">
        <v>252</v>
      </c>
      <c r="C59" s="103">
        <f>SUM(C60:C62)</f>
        <v>53885</v>
      </c>
      <c r="D59" s="103">
        <f>SUM(D60:D62)</f>
        <v>54504</v>
      </c>
    </row>
    <row r="60" spans="1:4" s="49" customFormat="1" ht="12" customHeight="1">
      <c r="A60" s="219" t="s">
        <v>110</v>
      </c>
      <c r="B60" s="202" t="s">
        <v>601</v>
      </c>
      <c r="C60" s="106"/>
      <c r="D60" s="106">
        <v>619</v>
      </c>
    </row>
    <row r="61" spans="1:4" s="49" customFormat="1" ht="12" customHeight="1">
      <c r="A61" s="220" t="s">
        <v>111</v>
      </c>
      <c r="B61" s="202" t="s">
        <v>547</v>
      </c>
      <c r="C61" s="105">
        <v>1458</v>
      </c>
      <c r="D61" s="105">
        <v>1458</v>
      </c>
    </row>
    <row r="62" spans="1:4" s="49" customFormat="1" ht="12" customHeight="1">
      <c r="A62" s="220" t="s">
        <v>256</v>
      </c>
      <c r="B62" s="202" t="s">
        <v>549</v>
      </c>
      <c r="C62" s="105">
        <v>52427</v>
      </c>
      <c r="D62" s="105">
        <v>52427</v>
      </c>
    </row>
    <row r="63" spans="1:4" s="49" customFormat="1" ht="12" customHeight="1" thickBot="1">
      <c r="A63" s="221" t="s">
        <v>257</v>
      </c>
      <c r="B63" s="203" t="s">
        <v>255</v>
      </c>
      <c r="C63" s="107"/>
      <c r="D63" s="107"/>
    </row>
    <row r="64" spans="1:4" s="49" customFormat="1" ht="12" customHeight="1" thickBot="1">
      <c r="A64" s="25" t="s">
        <v>57</v>
      </c>
      <c r="B64" s="98" t="s">
        <v>258</v>
      </c>
      <c r="C64" s="103">
        <f>SUM(C65:C67)</f>
        <v>108155</v>
      </c>
      <c r="D64" s="103">
        <f>SUM(D65:D67)</f>
        <v>108155</v>
      </c>
    </row>
    <row r="65" spans="1:4" s="49" customFormat="1" ht="12" customHeight="1">
      <c r="A65" s="219" t="s">
        <v>154</v>
      </c>
      <c r="B65" s="201" t="s">
        <v>260</v>
      </c>
      <c r="C65" s="108"/>
      <c r="D65" s="108"/>
    </row>
    <row r="66" spans="1:4" s="49" customFormat="1" ht="12" customHeight="1">
      <c r="A66" s="220" t="s">
        <v>155</v>
      </c>
      <c r="B66" s="202" t="s">
        <v>420</v>
      </c>
      <c r="C66" s="108"/>
      <c r="D66" s="108"/>
    </row>
    <row r="67" spans="1:4" s="49" customFormat="1" ht="12" customHeight="1">
      <c r="A67" s="220" t="s">
        <v>179</v>
      </c>
      <c r="B67" s="202" t="s">
        <v>550</v>
      </c>
      <c r="C67" s="108">
        <v>108155</v>
      </c>
      <c r="D67" s="108">
        <v>108155</v>
      </c>
    </row>
    <row r="68" spans="1:4" s="49" customFormat="1" ht="12" customHeight="1" thickBot="1">
      <c r="A68" s="221" t="s">
        <v>259</v>
      </c>
      <c r="B68" s="203" t="s">
        <v>262</v>
      </c>
      <c r="C68" s="108"/>
      <c r="D68" s="108"/>
    </row>
    <row r="69" spans="1:4" s="49" customFormat="1" ht="12" customHeight="1" thickBot="1">
      <c r="A69" s="25" t="s">
        <v>58</v>
      </c>
      <c r="B69" s="19" t="s">
        <v>263</v>
      </c>
      <c r="C69" s="109">
        <f>+C9+C20+C27+C34+C42+C53+C59+C64</f>
        <v>662423</v>
      </c>
      <c r="D69" s="109">
        <f>+D9+D20+D27+D34+D42+D53+D59+D64</f>
        <v>689112</v>
      </c>
    </row>
    <row r="70" spans="1:4" s="49" customFormat="1" ht="12" customHeight="1" thickBot="1">
      <c r="A70" s="222" t="s">
        <v>383</v>
      </c>
      <c r="B70" s="98" t="s">
        <v>265</v>
      </c>
      <c r="C70" s="103">
        <f>SUM(C71:C73)</f>
        <v>0</v>
      </c>
      <c r="D70" s="103">
        <f>SUM(D71:D73)</f>
        <v>0</v>
      </c>
    </row>
    <row r="71" spans="1:4" s="49" customFormat="1" ht="12" customHeight="1">
      <c r="A71" s="219" t="s">
        <v>298</v>
      </c>
      <c r="B71" s="201" t="s">
        <v>266</v>
      </c>
      <c r="C71" s="108"/>
      <c r="D71" s="108"/>
    </row>
    <row r="72" spans="1:4" s="49" customFormat="1" ht="12" customHeight="1">
      <c r="A72" s="220" t="s">
        <v>307</v>
      </c>
      <c r="B72" s="202" t="s">
        <v>267</v>
      </c>
      <c r="C72" s="108"/>
      <c r="D72" s="108"/>
    </row>
    <row r="73" spans="1:4" s="49" customFormat="1" ht="12" customHeight="1" thickBot="1">
      <c r="A73" s="221" t="s">
        <v>308</v>
      </c>
      <c r="B73" s="205" t="s">
        <v>268</v>
      </c>
      <c r="C73" s="108"/>
      <c r="D73" s="108"/>
    </row>
    <row r="74" spans="1:4" s="49" customFormat="1" ht="12" customHeight="1" thickBot="1">
      <c r="A74" s="222" t="s">
        <v>269</v>
      </c>
      <c r="B74" s="98" t="s">
        <v>270</v>
      </c>
      <c r="C74" s="103">
        <f>SUM(C75:C78)</f>
        <v>0</v>
      </c>
      <c r="D74" s="103">
        <f>SUM(D75:D78)</f>
        <v>0</v>
      </c>
    </row>
    <row r="75" spans="1:4" s="49" customFormat="1" ht="12" customHeight="1">
      <c r="A75" s="219" t="s">
        <v>133</v>
      </c>
      <c r="B75" s="201" t="s">
        <v>271</v>
      </c>
      <c r="C75" s="108"/>
      <c r="D75" s="108"/>
    </row>
    <row r="76" spans="1:4" s="49" customFormat="1" ht="12" customHeight="1">
      <c r="A76" s="220" t="s">
        <v>134</v>
      </c>
      <c r="B76" s="202" t="s">
        <v>272</v>
      </c>
      <c r="C76" s="108"/>
      <c r="D76" s="108"/>
    </row>
    <row r="77" spans="1:4" s="49" customFormat="1" ht="12" customHeight="1">
      <c r="A77" s="220" t="s">
        <v>299</v>
      </c>
      <c r="B77" s="202" t="s">
        <v>273</v>
      </c>
      <c r="C77" s="108"/>
      <c r="D77" s="108"/>
    </row>
    <row r="78" spans="1:4" s="49" customFormat="1" ht="12" customHeight="1" thickBot="1">
      <c r="A78" s="221" t="s">
        <v>300</v>
      </c>
      <c r="B78" s="203" t="s">
        <v>274</v>
      </c>
      <c r="C78" s="108"/>
      <c r="D78" s="108"/>
    </row>
    <row r="79" spans="1:4" s="49" customFormat="1" ht="12" customHeight="1" thickBot="1">
      <c r="A79" s="222" t="s">
        <v>275</v>
      </c>
      <c r="B79" s="98" t="s">
        <v>276</v>
      </c>
      <c r="C79" s="103">
        <f>SUM(C80:C81)</f>
        <v>223615</v>
      </c>
      <c r="D79" s="103">
        <f>SUM(D80:D81)</f>
        <v>240297</v>
      </c>
    </row>
    <row r="80" spans="1:4" s="49" customFormat="1" ht="12" customHeight="1">
      <c r="A80" s="219" t="s">
        <v>301</v>
      </c>
      <c r="B80" s="201" t="s">
        <v>277</v>
      </c>
      <c r="C80" s="108">
        <v>223615</v>
      </c>
      <c r="D80" s="108">
        <v>240297</v>
      </c>
    </row>
    <row r="81" spans="1:4" s="49" customFormat="1" ht="12" customHeight="1" thickBot="1">
      <c r="A81" s="221" t="s">
        <v>302</v>
      </c>
      <c r="B81" s="203" t="s">
        <v>278</v>
      </c>
      <c r="C81" s="108"/>
      <c r="D81" s="108"/>
    </row>
    <row r="82" spans="1:4" s="48" customFormat="1" ht="12" customHeight="1" thickBot="1">
      <c r="A82" s="222" t="s">
        <v>279</v>
      </c>
      <c r="B82" s="98" t="s">
        <v>280</v>
      </c>
      <c r="C82" s="103">
        <f>SUM(C83:C85)</f>
        <v>0</v>
      </c>
      <c r="D82" s="103">
        <f>SUM(D83:D85)</f>
        <v>0</v>
      </c>
    </row>
    <row r="83" spans="1:4" s="49" customFormat="1" ht="12" customHeight="1">
      <c r="A83" s="219" t="s">
        <v>303</v>
      </c>
      <c r="B83" s="201" t="s">
        <v>281</v>
      </c>
      <c r="C83" s="108"/>
      <c r="D83" s="108"/>
    </row>
    <row r="84" spans="1:4" s="49" customFormat="1" ht="12" customHeight="1">
      <c r="A84" s="220" t="s">
        <v>304</v>
      </c>
      <c r="B84" s="202" t="s">
        <v>282</v>
      </c>
      <c r="C84" s="108"/>
      <c r="D84" s="108"/>
    </row>
    <row r="85" spans="1:4" s="49" customFormat="1" ht="12" customHeight="1" thickBot="1">
      <c r="A85" s="221" t="s">
        <v>305</v>
      </c>
      <c r="B85" s="203" t="s">
        <v>283</v>
      </c>
      <c r="C85" s="108"/>
      <c r="D85" s="108"/>
    </row>
    <row r="86" spans="1:4" s="49" customFormat="1" ht="12" customHeight="1" thickBot="1">
      <c r="A86" s="222" t="s">
        <v>284</v>
      </c>
      <c r="B86" s="98" t="s">
        <v>306</v>
      </c>
      <c r="C86" s="103">
        <f>SUM(C87:C90)</f>
        <v>0</v>
      </c>
      <c r="D86" s="103">
        <f>SUM(D87:D90)</f>
        <v>0</v>
      </c>
    </row>
    <row r="87" spans="1:4" s="49" customFormat="1" ht="12" customHeight="1">
      <c r="A87" s="223" t="s">
        <v>285</v>
      </c>
      <c r="B87" s="201" t="s">
        <v>286</v>
      </c>
      <c r="C87" s="108"/>
      <c r="D87" s="108"/>
    </row>
    <row r="88" spans="1:4" s="49" customFormat="1" ht="12" customHeight="1">
      <c r="A88" s="224" t="s">
        <v>287</v>
      </c>
      <c r="B88" s="202" t="s">
        <v>288</v>
      </c>
      <c r="C88" s="108"/>
      <c r="D88" s="108"/>
    </row>
    <row r="89" spans="1:4" s="49" customFormat="1" ht="12" customHeight="1">
      <c r="A89" s="224" t="s">
        <v>289</v>
      </c>
      <c r="B89" s="202" t="s">
        <v>290</v>
      </c>
      <c r="C89" s="108"/>
      <c r="D89" s="108"/>
    </row>
    <row r="90" spans="1:4" s="48" customFormat="1" ht="12" customHeight="1" thickBot="1">
      <c r="A90" s="225" t="s">
        <v>291</v>
      </c>
      <c r="B90" s="203" t="s">
        <v>292</v>
      </c>
      <c r="C90" s="108"/>
      <c r="D90" s="108"/>
    </row>
    <row r="91" spans="1:4" s="48" customFormat="1" ht="12" customHeight="1" thickBot="1">
      <c r="A91" s="222" t="s">
        <v>293</v>
      </c>
      <c r="B91" s="98" t="s">
        <v>294</v>
      </c>
      <c r="C91" s="248"/>
      <c r="D91" s="248"/>
    </row>
    <row r="92" spans="1:4" s="48" customFormat="1" ht="12" customHeight="1" thickBot="1">
      <c r="A92" s="222" t="s">
        <v>295</v>
      </c>
      <c r="B92" s="209" t="s">
        <v>296</v>
      </c>
      <c r="C92" s="109">
        <f>+C70+C74+C79+C82+C86+C91</f>
        <v>223615</v>
      </c>
      <c r="D92" s="109">
        <f>+D70+D74+D79+D82+D86+D91</f>
        <v>240297</v>
      </c>
    </row>
    <row r="93" spans="1:4" s="48" customFormat="1" ht="12" customHeight="1" thickBot="1">
      <c r="A93" s="226" t="s">
        <v>309</v>
      </c>
      <c r="B93" s="211" t="s">
        <v>410</v>
      </c>
      <c r="C93" s="109">
        <f>+C69+C92</f>
        <v>886038</v>
      </c>
      <c r="D93" s="109">
        <f>+D69+D92</f>
        <v>929409</v>
      </c>
    </row>
    <row r="94" spans="1:4" s="49" customFormat="1" ht="15" customHeight="1">
      <c r="A94" s="83"/>
      <c r="B94" s="84"/>
      <c r="C94" s="170"/>
      <c r="D94" s="170"/>
    </row>
    <row r="95" spans="1:4" ht="13.5" thickBot="1">
      <c r="A95" s="227"/>
      <c r="B95" s="86"/>
      <c r="C95" s="171"/>
      <c r="D95" s="171"/>
    </row>
    <row r="96" spans="1:4" s="40" customFormat="1" ht="16.5" customHeight="1" thickBot="1">
      <c r="A96" s="87"/>
      <c r="B96" s="88" t="s">
        <v>86</v>
      </c>
      <c r="C96" s="172"/>
      <c r="D96" s="172"/>
    </row>
    <row r="97" spans="1:4" s="50" customFormat="1" ht="12" customHeight="1" thickBot="1">
      <c r="A97" s="193" t="s">
        <v>50</v>
      </c>
      <c r="B97" s="24" t="s">
        <v>312</v>
      </c>
      <c r="C97" s="102">
        <f>SUM(C98:C102)</f>
        <v>425621</v>
      </c>
      <c r="D97" s="102">
        <f>SUM(D98:D102)</f>
        <v>449711</v>
      </c>
    </row>
    <row r="98" spans="1:4" ht="12" customHeight="1">
      <c r="A98" s="228" t="s">
        <v>112</v>
      </c>
      <c r="B98" s="8" t="s">
        <v>80</v>
      </c>
      <c r="C98" s="104">
        <v>36533</v>
      </c>
      <c r="D98" s="104">
        <v>41742</v>
      </c>
    </row>
    <row r="99" spans="1:4" ht="12" customHeight="1">
      <c r="A99" s="220" t="s">
        <v>113</v>
      </c>
      <c r="B99" s="6" t="s">
        <v>156</v>
      </c>
      <c r="C99" s="105">
        <v>9683</v>
      </c>
      <c r="D99" s="105">
        <v>10809</v>
      </c>
    </row>
    <row r="100" spans="1:4" ht="12" customHeight="1">
      <c r="A100" s="220" t="s">
        <v>114</v>
      </c>
      <c r="B100" s="6" t="s">
        <v>131</v>
      </c>
      <c r="C100" s="107">
        <v>133062</v>
      </c>
      <c r="D100" s="107">
        <v>133962</v>
      </c>
    </row>
    <row r="101" spans="1:4" ht="12" customHeight="1">
      <c r="A101" s="220" t="s">
        <v>115</v>
      </c>
      <c r="B101" s="9" t="s">
        <v>157</v>
      </c>
      <c r="C101" s="107">
        <v>9611</v>
      </c>
      <c r="D101" s="107">
        <v>11121</v>
      </c>
    </row>
    <row r="102" spans="1:4" ht="12" customHeight="1">
      <c r="A102" s="220" t="s">
        <v>123</v>
      </c>
      <c r="B102" s="17" t="s">
        <v>158</v>
      </c>
      <c r="C102" s="107">
        <f>SUM(C103:C112)</f>
        <v>236732</v>
      </c>
      <c r="D102" s="107">
        <f>SUM(D103:D112)</f>
        <v>252077</v>
      </c>
    </row>
    <row r="103" spans="1:4" ht="12" customHeight="1">
      <c r="A103" s="220" t="s">
        <v>116</v>
      </c>
      <c r="B103" s="6" t="s">
        <v>313</v>
      </c>
      <c r="C103" s="107"/>
      <c r="D103" s="107"/>
    </row>
    <row r="104" spans="1:4" ht="12" customHeight="1">
      <c r="A104" s="220" t="s">
        <v>117</v>
      </c>
      <c r="B104" s="58" t="s">
        <v>314</v>
      </c>
      <c r="C104" s="107"/>
      <c r="D104" s="107"/>
    </row>
    <row r="105" spans="1:4" ht="12" customHeight="1">
      <c r="A105" s="220" t="s">
        <v>124</v>
      </c>
      <c r="B105" s="59" t="s">
        <v>315</v>
      </c>
      <c r="C105" s="107"/>
      <c r="D105" s="107"/>
    </row>
    <row r="106" spans="1:4" ht="12" customHeight="1">
      <c r="A106" s="220" t="s">
        <v>125</v>
      </c>
      <c r="B106" s="59" t="s">
        <v>316</v>
      </c>
      <c r="C106" s="107"/>
      <c r="D106" s="107"/>
    </row>
    <row r="107" spans="1:4" ht="12" customHeight="1">
      <c r="A107" s="220" t="s">
        <v>126</v>
      </c>
      <c r="B107" s="58" t="s">
        <v>573</v>
      </c>
      <c r="C107" s="107">
        <v>197608</v>
      </c>
      <c r="D107" s="107">
        <v>212953</v>
      </c>
    </row>
    <row r="108" spans="1:4" ht="12" customHeight="1">
      <c r="A108" s="220" t="s">
        <v>127</v>
      </c>
      <c r="B108" s="58" t="s">
        <v>551</v>
      </c>
      <c r="C108" s="107">
        <v>27657</v>
      </c>
      <c r="D108" s="107">
        <v>27657</v>
      </c>
    </row>
    <row r="109" spans="1:4" ht="12" customHeight="1">
      <c r="A109" s="220" t="s">
        <v>129</v>
      </c>
      <c r="B109" s="59" t="s">
        <v>319</v>
      </c>
      <c r="C109" s="107"/>
      <c r="D109" s="107"/>
    </row>
    <row r="110" spans="1:4" ht="12" customHeight="1">
      <c r="A110" s="229" t="s">
        <v>159</v>
      </c>
      <c r="B110" s="60" t="s">
        <v>320</v>
      </c>
      <c r="C110" s="107"/>
      <c r="D110" s="107"/>
    </row>
    <row r="111" spans="1:4" ht="12" customHeight="1">
      <c r="A111" s="220" t="s">
        <v>310</v>
      </c>
      <c r="B111" s="59" t="s">
        <v>552</v>
      </c>
      <c r="C111" s="107">
        <v>9717</v>
      </c>
      <c r="D111" s="107">
        <v>9717</v>
      </c>
    </row>
    <row r="112" spans="1:4" ht="12" customHeight="1" thickBot="1">
      <c r="A112" s="230" t="s">
        <v>311</v>
      </c>
      <c r="B112" s="61" t="s">
        <v>322</v>
      </c>
      <c r="C112" s="111">
        <v>1750</v>
      </c>
      <c r="D112" s="111">
        <v>1750</v>
      </c>
    </row>
    <row r="113" spans="1:4" ht="12" customHeight="1" thickBot="1">
      <c r="A113" s="25" t="s">
        <v>51</v>
      </c>
      <c r="B113" s="23" t="s">
        <v>323</v>
      </c>
      <c r="C113" s="103">
        <f>+C114+C116+C118</f>
        <v>309385</v>
      </c>
      <c r="D113" s="103">
        <f>+D114+D116+D118</f>
        <v>311097</v>
      </c>
    </row>
    <row r="114" spans="1:4" ht="12" customHeight="1">
      <c r="A114" s="219" t="s">
        <v>118</v>
      </c>
      <c r="B114" s="6" t="s">
        <v>177</v>
      </c>
      <c r="C114" s="106">
        <v>78514</v>
      </c>
      <c r="D114" s="106">
        <v>113863</v>
      </c>
    </row>
    <row r="115" spans="1:4" ht="12" customHeight="1">
      <c r="A115" s="219" t="s">
        <v>119</v>
      </c>
      <c r="B115" s="10" t="s">
        <v>327</v>
      </c>
      <c r="C115" s="106"/>
      <c r="D115" s="106"/>
    </row>
    <row r="116" spans="1:4" ht="12" customHeight="1">
      <c r="A116" s="219" t="s">
        <v>120</v>
      </c>
      <c r="B116" s="10" t="s">
        <v>160</v>
      </c>
      <c r="C116" s="105">
        <v>181000</v>
      </c>
      <c r="D116" s="105">
        <v>145651</v>
      </c>
    </row>
    <row r="117" spans="1:4" ht="12" customHeight="1">
      <c r="A117" s="219" t="s">
        <v>121</v>
      </c>
      <c r="B117" s="10" t="s">
        <v>328</v>
      </c>
      <c r="C117" s="96"/>
      <c r="D117" s="96"/>
    </row>
    <row r="118" spans="1:4" ht="12" customHeight="1">
      <c r="A118" s="219" t="s">
        <v>122</v>
      </c>
      <c r="B118" s="100" t="s">
        <v>180</v>
      </c>
      <c r="C118" s="96">
        <f>SUM(C119:C126)</f>
        <v>49871</v>
      </c>
      <c r="D118" s="96">
        <f>SUM(D119:D126)</f>
        <v>51583</v>
      </c>
    </row>
    <row r="119" spans="1:4" ht="12" customHeight="1">
      <c r="A119" s="219" t="s">
        <v>128</v>
      </c>
      <c r="B119" s="99" t="s">
        <v>421</v>
      </c>
      <c r="C119" s="96"/>
      <c r="D119" s="96"/>
    </row>
    <row r="120" spans="1:4" ht="12" customHeight="1">
      <c r="A120" s="219" t="s">
        <v>130</v>
      </c>
      <c r="B120" s="197" t="s">
        <v>333</v>
      </c>
      <c r="C120" s="96"/>
      <c r="D120" s="96"/>
    </row>
    <row r="121" spans="1:4" ht="12" customHeight="1">
      <c r="A121" s="219" t="s">
        <v>161</v>
      </c>
      <c r="B121" s="59" t="s">
        <v>316</v>
      </c>
      <c r="C121" s="96"/>
      <c r="D121" s="96"/>
    </row>
    <row r="122" spans="1:4" ht="12" customHeight="1">
      <c r="A122" s="219" t="s">
        <v>162</v>
      </c>
      <c r="B122" s="59" t="s">
        <v>572</v>
      </c>
      <c r="C122" s="96">
        <v>233</v>
      </c>
      <c r="D122" s="96">
        <v>1945</v>
      </c>
    </row>
    <row r="123" spans="1:4" ht="12" customHeight="1">
      <c r="A123" s="219" t="s">
        <v>163</v>
      </c>
      <c r="B123" s="59" t="s">
        <v>571</v>
      </c>
      <c r="C123" s="96">
        <v>49638</v>
      </c>
      <c r="D123" s="96">
        <v>49638</v>
      </c>
    </row>
    <row r="124" spans="1:4" ht="12" customHeight="1">
      <c r="A124" s="219" t="s">
        <v>324</v>
      </c>
      <c r="B124" s="59" t="s">
        <v>319</v>
      </c>
      <c r="C124" s="96"/>
      <c r="D124" s="96"/>
    </row>
    <row r="125" spans="1:4" ht="12" customHeight="1">
      <c r="A125" s="219" t="s">
        <v>325</v>
      </c>
      <c r="B125" s="59" t="s">
        <v>330</v>
      </c>
      <c r="C125" s="96"/>
      <c r="D125" s="96"/>
    </row>
    <row r="126" spans="1:4" ht="12" customHeight="1" thickBot="1">
      <c r="A126" s="229" t="s">
        <v>326</v>
      </c>
      <c r="B126" s="59" t="s">
        <v>329</v>
      </c>
      <c r="C126" s="97"/>
      <c r="D126" s="97"/>
    </row>
    <row r="127" spans="1:4" ht="12" customHeight="1" thickBot="1">
      <c r="A127" s="25" t="s">
        <v>52</v>
      </c>
      <c r="B127" s="53" t="s">
        <v>334</v>
      </c>
      <c r="C127" s="103">
        <f>+C128+C129</f>
        <v>151032</v>
      </c>
      <c r="D127" s="103">
        <f>+D128+D129</f>
        <v>168601</v>
      </c>
    </row>
    <row r="128" spans="1:4" ht="12" customHeight="1">
      <c r="A128" s="219" t="s">
        <v>101</v>
      </c>
      <c r="B128" s="7" t="s">
        <v>88</v>
      </c>
      <c r="C128" s="106">
        <v>102156</v>
      </c>
      <c r="D128" s="106">
        <v>119725</v>
      </c>
    </row>
    <row r="129" spans="1:12" ht="12" customHeight="1" thickBot="1">
      <c r="A129" s="221" t="s">
        <v>102</v>
      </c>
      <c r="B129" s="10" t="s">
        <v>89</v>
      </c>
      <c r="C129" s="107">
        <v>48876</v>
      </c>
      <c r="D129" s="107">
        <v>48876</v>
      </c>
    </row>
    <row r="130" spans="1:12" ht="12" customHeight="1" thickBot="1">
      <c r="A130" s="25" t="s">
        <v>53</v>
      </c>
      <c r="B130" s="53" t="s">
        <v>335</v>
      </c>
      <c r="C130" s="103">
        <f>+C97+C113+C127</f>
        <v>886038</v>
      </c>
      <c r="D130" s="103">
        <f>+D97+D113+D127</f>
        <v>929409</v>
      </c>
    </row>
    <row r="131" spans="1:12" ht="12" customHeight="1" thickBot="1">
      <c r="A131" s="25" t="s">
        <v>54</v>
      </c>
      <c r="B131" s="53" t="s">
        <v>336</v>
      </c>
      <c r="C131" s="103">
        <f>+C132+C133+C134</f>
        <v>0</v>
      </c>
      <c r="D131" s="103">
        <f>+D132+D133+D134</f>
        <v>0</v>
      </c>
    </row>
    <row r="132" spans="1:12" s="50" customFormat="1" ht="12" customHeight="1">
      <c r="A132" s="219" t="s">
        <v>105</v>
      </c>
      <c r="B132" s="7" t="s">
        <v>337</v>
      </c>
      <c r="C132" s="96"/>
      <c r="D132" s="96"/>
    </row>
    <row r="133" spans="1:12" ht="12" customHeight="1">
      <c r="A133" s="219" t="s">
        <v>106</v>
      </c>
      <c r="B133" s="7" t="s">
        <v>338</v>
      </c>
      <c r="C133" s="96"/>
      <c r="D133" s="96"/>
    </row>
    <row r="134" spans="1:12" ht="12" customHeight="1" thickBot="1">
      <c r="A134" s="229" t="s">
        <v>107</v>
      </c>
      <c r="B134" s="5" t="s">
        <v>339</v>
      </c>
      <c r="C134" s="96"/>
      <c r="D134" s="96"/>
    </row>
    <row r="135" spans="1:12" ht="12" customHeight="1" thickBot="1">
      <c r="A135" s="25" t="s">
        <v>55</v>
      </c>
      <c r="B135" s="53" t="s">
        <v>382</v>
      </c>
      <c r="C135" s="103">
        <f>+C136+C137+C138+C139</f>
        <v>0</v>
      </c>
      <c r="D135" s="103">
        <f>+D136+D137+D138+D139</f>
        <v>0</v>
      </c>
    </row>
    <row r="136" spans="1:12" ht="12" customHeight="1">
      <c r="A136" s="219" t="s">
        <v>108</v>
      </c>
      <c r="B136" s="7" t="s">
        <v>340</v>
      </c>
      <c r="C136" s="96"/>
      <c r="D136" s="96"/>
    </row>
    <row r="137" spans="1:12" ht="12" customHeight="1">
      <c r="A137" s="219" t="s">
        <v>109</v>
      </c>
      <c r="B137" s="7" t="s">
        <v>341</v>
      </c>
      <c r="C137" s="96"/>
      <c r="D137" s="96"/>
    </row>
    <row r="138" spans="1:12" ht="12" customHeight="1">
      <c r="A138" s="219" t="s">
        <v>244</v>
      </c>
      <c r="B138" s="7" t="s">
        <v>342</v>
      </c>
      <c r="C138" s="96"/>
      <c r="D138" s="96"/>
    </row>
    <row r="139" spans="1:12" s="50" customFormat="1" ht="12" customHeight="1" thickBot="1">
      <c r="A139" s="229" t="s">
        <v>245</v>
      </c>
      <c r="B139" s="5" t="s">
        <v>343</v>
      </c>
      <c r="C139" s="96"/>
      <c r="D139" s="96"/>
    </row>
    <row r="140" spans="1:12" ht="12" customHeight="1" thickBot="1">
      <c r="A140" s="25" t="s">
        <v>56</v>
      </c>
      <c r="B140" s="53" t="s">
        <v>344</v>
      </c>
      <c r="C140" s="109">
        <f>+C141+C142+C143+C144</f>
        <v>0</v>
      </c>
      <c r="D140" s="109">
        <f>+D141+D142+D143+D144</f>
        <v>0</v>
      </c>
      <c r="L140" s="95"/>
    </row>
    <row r="141" spans="1:12">
      <c r="A141" s="219" t="s">
        <v>110</v>
      </c>
      <c r="B141" s="7" t="s">
        <v>345</v>
      </c>
      <c r="C141" s="96"/>
      <c r="D141" s="96"/>
    </row>
    <row r="142" spans="1:12" ht="12" customHeight="1">
      <c r="A142" s="219" t="s">
        <v>111</v>
      </c>
      <c r="B142" s="7" t="s">
        <v>355</v>
      </c>
      <c r="C142" s="96"/>
      <c r="D142" s="96"/>
    </row>
    <row r="143" spans="1:12" s="50" customFormat="1" ht="12" customHeight="1">
      <c r="A143" s="219" t="s">
        <v>256</v>
      </c>
      <c r="B143" s="7" t="s">
        <v>346</v>
      </c>
      <c r="C143" s="96"/>
      <c r="D143" s="96"/>
    </row>
    <row r="144" spans="1:12" s="50" customFormat="1" ht="12" customHeight="1" thickBot="1">
      <c r="A144" s="229" t="s">
        <v>257</v>
      </c>
      <c r="B144" s="5" t="s">
        <v>347</v>
      </c>
      <c r="C144" s="96"/>
      <c r="D144" s="96"/>
    </row>
    <row r="145" spans="1:4" s="50" customFormat="1" ht="12" customHeight="1" thickBot="1">
      <c r="A145" s="25" t="s">
        <v>57</v>
      </c>
      <c r="B145" s="53" t="s">
        <v>348</v>
      </c>
      <c r="C145" s="112">
        <f>+C146+C147+C148+C149</f>
        <v>0</v>
      </c>
      <c r="D145" s="112">
        <f>+D146+D147+D148+D149</f>
        <v>0</v>
      </c>
    </row>
    <row r="146" spans="1:4" s="50" customFormat="1" ht="12" customHeight="1">
      <c r="A146" s="219" t="s">
        <v>154</v>
      </c>
      <c r="B146" s="7" t="s">
        <v>349</v>
      </c>
      <c r="C146" s="96"/>
      <c r="D146" s="96"/>
    </row>
    <row r="147" spans="1:4" s="50" customFormat="1" ht="12" customHeight="1">
      <c r="A147" s="219" t="s">
        <v>155</v>
      </c>
      <c r="B147" s="7" t="s">
        <v>350</v>
      </c>
      <c r="C147" s="96"/>
      <c r="D147" s="96"/>
    </row>
    <row r="148" spans="1:4" s="50" customFormat="1" ht="12" customHeight="1">
      <c r="A148" s="219" t="s">
        <v>179</v>
      </c>
      <c r="B148" s="7" t="s">
        <v>351</v>
      </c>
      <c r="C148" s="96"/>
      <c r="D148" s="96"/>
    </row>
    <row r="149" spans="1:4" ht="12.75" customHeight="1" thickBot="1">
      <c r="A149" s="219" t="s">
        <v>259</v>
      </c>
      <c r="B149" s="7" t="s">
        <v>352</v>
      </c>
      <c r="C149" s="96"/>
      <c r="D149" s="96"/>
    </row>
    <row r="150" spans="1:4" ht="12" customHeight="1" thickBot="1">
      <c r="A150" s="25" t="s">
        <v>58</v>
      </c>
      <c r="B150" s="53" t="s">
        <v>353</v>
      </c>
      <c r="C150" s="213">
        <f>+C131+C135+C140+C145</f>
        <v>0</v>
      </c>
      <c r="D150" s="213">
        <f>+D131+D135+D140+D145</f>
        <v>0</v>
      </c>
    </row>
    <row r="151" spans="1:4" ht="15" customHeight="1" thickBot="1">
      <c r="A151" s="231" t="s">
        <v>59</v>
      </c>
      <c r="B151" s="178" t="s">
        <v>354</v>
      </c>
      <c r="C151" s="213">
        <f>+C130+C150</f>
        <v>886038</v>
      </c>
      <c r="D151" s="213">
        <f>+D130+D150</f>
        <v>929409</v>
      </c>
    </row>
    <row r="152" spans="1:4" ht="13.5" thickBot="1">
      <c r="A152" s="181"/>
      <c r="B152" s="182"/>
      <c r="C152" s="183"/>
      <c r="D152" s="183"/>
    </row>
    <row r="153" spans="1:4" ht="15" customHeight="1" thickBot="1">
      <c r="A153" s="92" t="s">
        <v>172</v>
      </c>
      <c r="B153" s="93"/>
      <c r="C153" s="51">
        <v>17</v>
      </c>
      <c r="D153" s="51">
        <v>17</v>
      </c>
    </row>
    <row r="154" spans="1:4" ht="14.25" customHeight="1" thickBot="1">
      <c r="A154" s="92" t="s">
        <v>173</v>
      </c>
      <c r="B154" s="93"/>
      <c r="C154" s="51">
        <v>15</v>
      </c>
      <c r="D154" s="51">
        <v>15</v>
      </c>
    </row>
  </sheetData>
  <sheetProtection formatCells="0"/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9"/>
  <sheetViews>
    <sheetView zoomScaleNormal="100" zoomScaleSheetLayoutView="85" workbookViewId="0">
      <selection activeCell="D2" sqref="D2"/>
    </sheetView>
  </sheetViews>
  <sheetFormatPr defaultRowHeight="12.75"/>
  <cols>
    <col min="1" max="1" width="13.1640625" style="184" customWidth="1"/>
    <col min="2" max="2" width="67" style="185" customWidth="1"/>
    <col min="3" max="3" width="16.33203125" style="185" customWidth="1"/>
    <col min="4" max="4" width="15.6640625" style="186" customWidth="1"/>
    <col min="5" max="16384" width="9.33203125" style="2"/>
  </cols>
  <sheetData>
    <row r="1" spans="1:4" s="1" customFormat="1" ht="16.5" customHeight="1">
      <c r="A1" s="70"/>
      <c r="B1" s="72"/>
      <c r="C1" s="72"/>
      <c r="D1" s="94" t="s">
        <v>575</v>
      </c>
    </row>
    <row r="2" spans="1:4" s="1" customFormat="1" ht="16.5" customHeight="1" thickBot="1">
      <c r="A2" s="70"/>
      <c r="B2" s="72"/>
      <c r="C2" s="72"/>
      <c r="D2" s="94" t="s">
        <v>619</v>
      </c>
    </row>
    <row r="3" spans="1:4" s="46" customFormat="1" ht="21" customHeight="1">
      <c r="A3" s="191" t="s">
        <v>93</v>
      </c>
      <c r="B3" s="160" t="s">
        <v>174</v>
      </c>
      <c r="C3" s="162"/>
      <c r="D3" s="162" t="s">
        <v>81</v>
      </c>
    </row>
    <row r="4" spans="1:4" s="46" customFormat="1" ht="26.25" customHeight="1" thickBot="1">
      <c r="A4" s="523" t="s">
        <v>169</v>
      </c>
      <c r="B4" s="161" t="s">
        <v>423</v>
      </c>
      <c r="C4" s="163"/>
      <c r="D4" s="163">
        <v>3</v>
      </c>
    </row>
    <row r="5" spans="1:4" s="47" customFormat="1" ht="15.95" customHeight="1" thickBot="1">
      <c r="A5" s="73"/>
      <c r="B5" s="73"/>
      <c r="C5" s="74"/>
      <c r="D5" s="74" t="s">
        <v>82</v>
      </c>
    </row>
    <row r="6" spans="1:4" ht="13.5" thickBot="1">
      <c r="A6" s="192" t="s">
        <v>171</v>
      </c>
      <c r="B6" s="75" t="s">
        <v>83</v>
      </c>
      <c r="C6" s="164" t="s">
        <v>84</v>
      </c>
      <c r="D6" s="164" t="s">
        <v>84</v>
      </c>
    </row>
    <row r="7" spans="1:4" s="40" customFormat="1" ht="12.95" customHeight="1" thickBot="1">
      <c r="A7" s="66">
        <v>1</v>
      </c>
      <c r="B7" s="67">
        <v>2</v>
      </c>
      <c r="C7" s="68">
        <v>3</v>
      </c>
      <c r="D7" s="68">
        <v>4</v>
      </c>
    </row>
    <row r="8" spans="1:4" s="40" customFormat="1" ht="15.95" customHeight="1" thickBot="1">
      <c r="A8" s="77"/>
      <c r="B8" s="78" t="s">
        <v>85</v>
      </c>
      <c r="C8" s="165"/>
      <c r="D8" s="165"/>
    </row>
    <row r="9" spans="1:4" s="40" customFormat="1" ht="12" customHeight="1" thickBot="1">
      <c r="A9" s="25" t="s">
        <v>50</v>
      </c>
      <c r="B9" s="19" t="s">
        <v>200</v>
      </c>
      <c r="C9" s="103">
        <f>+C10+C11+C12+C13+C14+C15</f>
        <v>0</v>
      </c>
      <c r="D9" s="103">
        <f>+D10+D11+D12+D13+D14+D15</f>
        <v>0</v>
      </c>
    </row>
    <row r="10" spans="1:4" s="48" customFormat="1" ht="12" customHeight="1">
      <c r="A10" s="219" t="s">
        <v>112</v>
      </c>
      <c r="B10" s="201" t="s">
        <v>201</v>
      </c>
      <c r="C10" s="106"/>
      <c r="D10" s="106"/>
    </row>
    <row r="11" spans="1:4" s="49" customFormat="1" ht="12" customHeight="1">
      <c r="A11" s="220" t="s">
        <v>113</v>
      </c>
      <c r="B11" s="202" t="s">
        <v>202</v>
      </c>
      <c r="C11" s="105"/>
      <c r="D11" s="105"/>
    </row>
    <row r="12" spans="1:4" s="49" customFormat="1" ht="12" customHeight="1">
      <c r="A12" s="220" t="s">
        <v>114</v>
      </c>
      <c r="B12" s="202" t="s">
        <v>203</v>
      </c>
      <c r="C12" s="105"/>
      <c r="D12" s="105"/>
    </row>
    <row r="13" spans="1:4" s="49" customFormat="1" ht="12" customHeight="1">
      <c r="A13" s="220" t="s">
        <v>115</v>
      </c>
      <c r="B13" s="202" t="s">
        <v>204</v>
      </c>
      <c r="C13" s="105"/>
      <c r="D13" s="105"/>
    </row>
    <row r="14" spans="1:4" s="49" customFormat="1" ht="12" customHeight="1">
      <c r="A14" s="220" t="s">
        <v>132</v>
      </c>
      <c r="B14" s="202" t="s">
        <v>205</v>
      </c>
      <c r="C14" s="245"/>
      <c r="D14" s="245"/>
    </row>
    <row r="15" spans="1:4" s="48" customFormat="1" ht="12" customHeight="1" thickBot="1">
      <c r="A15" s="221" t="s">
        <v>116</v>
      </c>
      <c r="B15" s="203" t="s">
        <v>206</v>
      </c>
      <c r="C15" s="246"/>
      <c r="D15" s="246"/>
    </row>
    <row r="16" spans="1:4" s="48" customFormat="1" ht="12" customHeight="1" thickBot="1">
      <c r="A16" s="25" t="s">
        <v>51</v>
      </c>
      <c r="B16" s="98" t="s">
        <v>207</v>
      </c>
      <c r="C16" s="103">
        <f>+C17+C18+C19+C20+C21</f>
        <v>0</v>
      </c>
      <c r="D16" s="103">
        <f>+D17+D18+D19+D20+D21</f>
        <v>0</v>
      </c>
    </row>
    <row r="17" spans="1:4" s="48" customFormat="1" ht="12" customHeight="1">
      <c r="A17" s="219" t="s">
        <v>118</v>
      </c>
      <c r="B17" s="201" t="s">
        <v>208</v>
      </c>
      <c r="C17" s="106"/>
      <c r="D17" s="106"/>
    </row>
    <row r="18" spans="1:4" s="48" customFormat="1" ht="12" customHeight="1">
      <c r="A18" s="220" t="s">
        <v>119</v>
      </c>
      <c r="B18" s="202" t="s">
        <v>209</v>
      </c>
      <c r="C18" s="105"/>
      <c r="D18" s="105"/>
    </row>
    <row r="19" spans="1:4" s="48" customFormat="1" ht="12" customHeight="1">
      <c r="A19" s="220" t="s">
        <v>120</v>
      </c>
      <c r="B19" s="202" t="s">
        <v>415</v>
      </c>
      <c r="C19" s="105"/>
      <c r="D19" s="105"/>
    </row>
    <row r="20" spans="1:4" s="48" customFormat="1" ht="12" customHeight="1">
      <c r="A20" s="220" t="s">
        <v>121</v>
      </c>
      <c r="B20" s="202" t="s">
        <v>416</v>
      </c>
      <c r="C20" s="105"/>
      <c r="D20" s="105"/>
    </row>
    <row r="21" spans="1:4" s="48" customFormat="1" ht="12" customHeight="1">
      <c r="A21" s="220" t="s">
        <v>122</v>
      </c>
      <c r="B21" s="202" t="s">
        <v>210</v>
      </c>
      <c r="C21" s="105"/>
      <c r="D21" s="105"/>
    </row>
    <row r="22" spans="1:4" s="49" customFormat="1" ht="12" customHeight="1" thickBot="1">
      <c r="A22" s="221" t="s">
        <v>128</v>
      </c>
      <c r="B22" s="203" t="s">
        <v>211</v>
      </c>
      <c r="C22" s="107"/>
      <c r="D22" s="107"/>
    </row>
    <row r="23" spans="1:4" s="49" customFormat="1" ht="12" customHeight="1" thickBot="1">
      <c r="A23" s="25" t="s">
        <v>52</v>
      </c>
      <c r="B23" s="19" t="s">
        <v>212</v>
      </c>
      <c r="C23" s="103">
        <f>+C24+C25+C26+C27+C28</f>
        <v>0</v>
      </c>
      <c r="D23" s="103">
        <f>+D24+D25+D26+D27+D28</f>
        <v>0</v>
      </c>
    </row>
    <row r="24" spans="1:4" s="49" customFormat="1" ht="12" customHeight="1">
      <c r="A24" s="219" t="s">
        <v>101</v>
      </c>
      <c r="B24" s="201" t="s">
        <v>213</v>
      </c>
      <c r="C24" s="106"/>
      <c r="D24" s="106"/>
    </row>
    <row r="25" spans="1:4" s="48" customFormat="1" ht="12" customHeight="1">
      <c r="A25" s="220" t="s">
        <v>102</v>
      </c>
      <c r="B25" s="202" t="s">
        <v>214</v>
      </c>
      <c r="C25" s="105"/>
      <c r="D25" s="105"/>
    </row>
    <row r="26" spans="1:4" s="49" customFormat="1" ht="12" customHeight="1">
      <c r="A26" s="220" t="s">
        <v>103</v>
      </c>
      <c r="B26" s="202" t="s">
        <v>417</v>
      </c>
      <c r="C26" s="105"/>
      <c r="D26" s="105"/>
    </row>
    <row r="27" spans="1:4" s="49" customFormat="1" ht="12" customHeight="1">
      <c r="A27" s="220" t="s">
        <v>104</v>
      </c>
      <c r="B27" s="202" t="s">
        <v>418</v>
      </c>
      <c r="C27" s="105"/>
      <c r="D27" s="105"/>
    </row>
    <row r="28" spans="1:4" s="49" customFormat="1" ht="12" customHeight="1">
      <c r="A28" s="220" t="s">
        <v>144</v>
      </c>
      <c r="B28" s="202" t="s">
        <v>215</v>
      </c>
      <c r="C28" s="105"/>
      <c r="D28" s="105"/>
    </row>
    <row r="29" spans="1:4" s="49" customFormat="1" ht="12" customHeight="1" thickBot="1">
      <c r="A29" s="221" t="s">
        <v>145</v>
      </c>
      <c r="B29" s="203" t="s">
        <v>216</v>
      </c>
      <c r="C29" s="107"/>
      <c r="D29" s="107"/>
    </row>
    <row r="30" spans="1:4" s="49" customFormat="1" ht="12" customHeight="1" thickBot="1">
      <c r="A30" s="25" t="s">
        <v>146</v>
      </c>
      <c r="B30" s="19" t="s">
        <v>217</v>
      </c>
      <c r="C30" s="109">
        <f>+C31+C34+C35+C36</f>
        <v>0</v>
      </c>
      <c r="D30" s="109">
        <f>+D31+D34+D35+D36</f>
        <v>0</v>
      </c>
    </row>
    <row r="31" spans="1:4" s="49" customFormat="1" ht="12" customHeight="1">
      <c r="A31" s="219" t="s">
        <v>218</v>
      </c>
      <c r="B31" s="201" t="s">
        <v>224</v>
      </c>
      <c r="C31" s="196">
        <f>+C32+C33</f>
        <v>0</v>
      </c>
      <c r="D31" s="196">
        <f>+D32+D33</f>
        <v>0</v>
      </c>
    </row>
    <row r="32" spans="1:4" s="49" customFormat="1" ht="12" customHeight="1">
      <c r="A32" s="220" t="s">
        <v>219</v>
      </c>
      <c r="B32" s="202" t="s">
        <v>225</v>
      </c>
      <c r="C32" s="105"/>
      <c r="D32" s="105"/>
    </row>
    <row r="33" spans="1:4" s="49" customFormat="1" ht="12" customHeight="1">
      <c r="A33" s="220" t="s">
        <v>220</v>
      </c>
      <c r="B33" s="202" t="s">
        <v>226</v>
      </c>
      <c r="C33" s="105"/>
      <c r="D33" s="105"/>
    </row>
    <row r="34" spans="1:4" s="49" customFormat="1" ht="12" customHeight="1">
      <c r="A34" s="220" t="s">
        <v>221</v>
      </c>
      <c r="B34" s="202" t="s">
        <v>227</v>
      </c>
      <c r="C34" s="105"/>
      <c r="D34" s="105"/>
    </row>
    <row r="35" spans="1:4" s="49" customFormat="1" ht="12" customHeight="1">
      <c r="A35" s="220" t="s">
        <v>222</v>
      </c>
      <c r="B35" s="202" t="s">
        <v>228</v>
      </c>
      <c r="C35" s="105"/>
      <c r="D35" s="105"/>
    </row>
    <row r="36" spans="1:4" s="49" customFormat="1" ht="12" customHeight="1" thickBot="1">
      <c r="A36" s="221" t="s">
        <v>223</v>
      </c>
      <c r="B36" s="203" t="s">
        <v>229</v>
      </c>
      <c r="C36" s="107"/>
      <c r="D36" s="107"/>
    </row>
    <row r="37" spans="1:4" s="49" customFormat="1" ht="12" customHeight="1" thickBot="1">
      <c r="A37" s="25" t="s">
        <v>54</v>
      </c>
      <c r="B37" s="19" t="s">
        <v>230</v>
      </c>
      <c r="C37" s="103">
        <f>SUM(C38:C47)</f>
        <v>4650</v>
      </c>
      <c r="D37" s="103">
        <f>SUM(D38:D47)</f>
        <v>4650</v>
      </c>
    </row>
    <row r="38" spans="1:4" s="49" customFormat="1" ht="12" customHeight="1">
      <c r="A38" s="219" t="s">
        <v>105</v>
      </c>
      <c r="B38" s="201" t="s">
        <v>233</v>
      </c>
      <c r="C38" s="106"/>
      <c r="D38" s="106"/>
    </row>
    <row r="39" spans="1:4" s="49" customFormat="1" ht="12" customHeight="1">
      <c r="A39" s="220" t="s">
        <v>106</v>
      </c>
      <c r="B39" s="202" t="s">
        <v>234</v>
      </c>
      <c r="C39" s="105"/>
      <c r="D39" s="105"/>
    </row>
    <row r="40" spans="1:4" s="49" customFormat="1" ht="12" customHeight="1">
      <c r="A40" s="220" t="s">
        <v>107</v>
      </c>
      <c r="B40" s="202" t="s">
        <v>235</v>
      </c>
      <c r="C40" s="105"/>
      <c r="D40" s="105"/>
    </row>
    <row r="41" spans="1:4" s="49" customFormat="1" ht="12" customHeight="1">
      <c r="A41" s="220" t="s">
        <v>148</v>
      </c>
      <c r="B41" s="202" t="s">
        <v>236</v>
      </c>
      <c r="C41" s="105">
        <v>4650</v>
      </c>
      <c r="D41" s="105">
        <v>4650</v>
      </c>
    </row>
    <row r="42" spans="1:4" s="49" customFormat="1" ht="12" customHeight="1">
      <c r="A42" s="220" t="s">
        <v>149</v>
      </c>
      <c r="B42" s="202" t="s">
        <v>237</v>
      </c>
      <c r="C42" s="105"/>
      <c r="D42" s="105"/>
    </row>
    <row r="43" spans="1:4" s="49" customFormat="1" ht="12" customHeight="1">
      <c r="A43" s="220" t="s">
        <v>150</v>
      </c>
      <c r="B43" s="202" t="s">
        <v>238</v>
      </c>
      <c r="C43" s="105"/>
      <c r="D43" s="105"/>
    </row>
    <row r="44" spans="1:4" s="49" customFormat="1" ht="12" customHeight="1">
      <c r="A44" s="220" t="s">
        <v>151</v>
      </c>
      <c r="B44" s="202" t="s">
        <v>239</v>
      </c>
      <c r="C44" s="105"/>
      <c r="D44" s="105"/>
    </row>
    <row r="45" spans="1:4" s="49" customFormat="1" ht="12" customHeight="1">
      <c r="A45" s="220" t="s">
        <v>152</v>
      </c>
      <c r="B45" s="202" t="s">
        <v>240</v>
      </c>
      <c r="C45" s="105"/>
      <c r="D45" s="105"/>
    </row>
    <row r="46" spans="1:4" s="49" customFormat="1" ht="12" customHeight="1">
      <c r="A46" s="220" t="s">
        <v>231</v>
      </c>
      <c r="B46" s="202" t="s">
        <v>241</v>
      </c>
      <c r="C46" s="108"/>
      <c r="D46" s="108"/>
    </row>
    <row r="47" spans="1:4" s="49" customFormat="1" ht="12" customHeight="1" thickBot="1">
      <c r="A47" s="221" t="s">
        <v>232</v>
      </c>
      <c r="B47" s="203" t="s">
        <v>242</v>
      </c>
      <c r="C47" s="190"/>
      <c r="D47" s="190"/>
    </row>
    <row r="48" spans="1:4" s="49" customFormat="1" ht="12" customHeight="1" thickBot="1">
      <c r="A48" s="25" t="s">
        <v>55</v>
      </c>
      <c r="B48" s="19" t="s">
        <v>243</v>
      </c>
      <c r="C48" s="103">
        <f>SUM(C49:C53)</f>
        <v>0</v>
      </c>
      <c r="D48" s="103">
        <f>SUM(D49:D53)</f>
        <v>0</v>
      </c>
    </row>
    <row r="49" spans="1:4" s="49" customFormat="1" ht="12" customHeight="1">
      <c r="A49" s="219" t="s">
        <v>108</v>
      </c>
      <c r="B49" s="201" t="s">
        <v>247</v>
      </c>
      <c r="C49" s="247"/>
      <c r="D49" s="247"/>
    </row>
    <row r="50" spans="1:4" s="49" customFormat="1" ht="12" customHeight="1">
      <c r="A50" s="220" t="s">
        <v>109</v>
      </c>
      <c r="B50" s="202" t="s">
        <v>248</v>
      </c>
      <c r="C50" s="108"/>
      <c r="D50" s="108"/>
    </row>
    <row r="51" spans="1:4" s="49" customFormat="1" ht="12" customHeight="1">
      <c r="A51" s="220" t="s">
        <v>244</v>
      </c>
      <c r="B51" s="202" t="s">
        <v>249</v>
      </c>
      <c r="C51" s="108"/>
      <c r="D51" s="108"/>
    </row>
    <row r="52" spans="1:4" s="49" customFormat="1" ht="12" customHeight="1">
      <c r="A52" s="220" t="s">
        <v>245</v>
      </c>
      <c r="B52" s="202" t="s">
        <v>250</v>
      </c>
      <c r="C52" s="108"/>
      <c r="D52" s="108"/>
    </row>
    <row r="53" spans="1:4" s="49" customFormat="1" ht="12" customHeight="1" thickBot="1">
      <c r="A53" s="221" t="s">
        <v>246</v>
      </c>
      <c r="B53" s="203" t="s">
        <v>251</v>
      </c>
      <c r="C53" s="190"/>
      <c r="D53" s="190"/>
    </row>
    <row r="54" spans="1:4" s="49" customFormat="1" ht="12" customHeight="1" thickBot="1">
      <c r="A54" s="25" t="s">
        <v>153</v>
      </c>
      <c r="B54" s="19" t="s">
        <v>252</v>
      </c>
      <c r="C54" s="103">
        <f>SUM(C55:C57)</f>
        <v>0</v>
      </c>
      <c r="D54" s="103">
        <f>SUM(D55:D57)</f>
        <v>0</v>
      </c>
    </row>
    <row r="55" spans="1:4" s="49" customFormat="1" ht="12" customHeight="1">
      <c r="A55" s="219" t="s">
        <v>110</v>
      </c>
      <c r="B55" s="201" t="s">
        <v>253</v>
      </c>
      <c r="C55" s="106"/>
      <c r="D55" s="106"/>
    </row>
    <row r="56" spans="1:4" s="49" customFormat="1" ht="12" customHeight="1">
      <c r="A56" s="220" t="s">
        <v>111</v>
      </c>
      <c r="B56" s="202" t="s">
        <v>419</v>
      </c>
      <c r="C56" s="105"/>
      <c r="D56" s="105"/>
    </row>
    <row r="57" spans="1:4" s="49" customFormat="1" ht="12" customHeight="1">
      <c r="A57" s="220" t="s">
        <v>256</v>
      </c>
      <c r="B57" s="202" t="s">
        <v>254</v>
      </c>
      <c r="C57" s="105"/>
      <c r="D57" s="105"/>
    </row>
    <row r="58" spans="1:4" s="49" customFormat="1" ht="12" customHeight="1" thickBot="1">
      <c r="A58" s="221" t="s">
        <v>257</v>
      </c>
      <c r="B58" s="203" t="s">
        <v>255</v>
      </c>
      <c r="C58" s="107"/>
      <c r="D58" s="107"/>
    </row>
    <row r="59" spans="1:4" s="49" customFormat="1" ht="12" customHeight="1" thickBot="1">
      <c r="A59" s="25" t="s">
        <v>57</v>
      </c>
      <c r="B59" s="98" t="s">
        <v>258</v>
      </c>
      <c r="C59" s="103">
        <f>SUM(C60:C62)</f>
        <v>0</v>
      </c>
      <c r="D59" s="103">
        <f>SUM(D60:D62)</f>
        <v>0</v>
      </c>
    </row>
    <row r="60" spans="1:4" s="49" customFormat="1" ht="12" customHeight="1">
      <c r="A60" s="219" t="s">
        <v>154</v>
      </c>
      <c r="B60" s="201" t="s">
        <v>260</v>
      </c>
      <c r="C60" s="108"/>
      <c r="D60" s="108"/>
    </row>
    <row r="61" spans="1:4" s="49" customFormat="1" ht="12" customHeight="1">
      <c r="A61" s="220" t="s">
        <v>155</v>
      </c>
      <c r="B61" s="202" t="s">
        <v>420</v>
      </c>
      <c r="C61" s="108"/>
      <c r="D61" s="108"/>
    </row>
    <row r="62" spans="1:4" s="49" customFormat="1" ht="12" customHeight="1">
      <c r="A62" s="220" t="s">
        <v>179</v>
      </c>
      <c r="B62" s="202" t="s">
        <v>261</v>
      </c>
      <c r="C62" s="108"/>
      <c r="D62" s="108"/>
    </row>
    <row r="63" spans="1:4" s="49" customFormat="1" ht="12" customHeight="1" thickBot="1">
      <c r="A63" s="221" t="s">
        <v>259</v>
      </c>
      <c r="B63" s="203" t="s">
        <v>262</v>
      </c>
      <c r="C63" s="108"/>
      <c r="D63" s="108"/>
    </row>
    <row r="64" spans="1:4" s="49" customFormat="1" ht="12" customHeight="1" thickBot="1">
      <c r="A64" s="25" t="s">
        <v>58</v>
      </c>
      <c r="B64" s="19" t="s">
        <v>263</v>
      </c>
      <c r="C64" s="109">
        <f>+C9+C16+C23+C30+C37+C48+C54+C59</f>
        <v>4650</v>
      </c>
      <c r="D64" s="109">
        <f>+D9+D16+D23+D30+D37+D48+D54+D59</f>
        <v>4650</v>
      </c>
    </row>
    <row r="65" spans="1:4" s="49" customFormat="1" ht="12" customHeight="1" thickBot="1">
      <c r="A65" s="222" t="s">
        <v>383</v>
      </c>
      <c r="B65" s="98" t="s">
        <v>265</v>
      </c>
      <c r="C65" s="103">
        <f>SUM(C66:C68)</f>
        <v>0</v>
      </c>
      <c r="D65" s="103">
        <f>SUM(D66:D68)</f>
        <v>0</v>
      </c>
    </row>
    <row r="66" spans="1:4" s="49" customFormat="1" ht="12" customHeight="1">
      <c r="A66" s="219" t="s">
        <v>298</v>
      </c>
      <c r="B66" s="201" t="s">
        <v>266</v>
      </c>
      <c r="C66" s="108"/>
      <c r="D66" s="108"/>
    </row>
    <row r="67" spans="1:4" s="49" customFormat="1" ht="12" customHeight="1">
      <c r="A67" s="220" t="s">
        <v>307</v>
      </c>
      <c r="B67" s="202" t="s">
        <v>267</v>
      </c>
      <c r="C67" s="108"/>
      <c r="D67" s="108"/>
    </row>
    <row r="68" spans="1:4" s="49" customFormat="1" ht="12" customHeight="1" thickBot="1">
      <c r="A68" s="221" t="s">
        <v>308</v>
      </c>
      <c r="B68" s="205" t="s">
        <v>268</v>
      </c>
      <c r="C68" s="108"/>
      <c r="D68" s="108"/>
    </row>
    <row r="69" spans="1:4" s="49" customFormat="1" ht="12" customHeight="1" thickBot="1">
      <c r="A69" s="222" t="s">
        <v>269</v>
      </c>
      <c r="B69" s="98" t="s">
        <v>270</v>
      </c>
      <c r="C69" s="103">
        <f>SUM(C70:C73)</f>
        <v>0</v>
      </c>
      <c r="D69" s="103">
        <f>SUM(D70:D73)</f>
        <v>0</v>
      </c>
    </row>
    <row r="70" spans="1:4" s="49" customFormat="1" ht="12" customHeight="1">
      <c r="A70" s="219" t="s">
        <v>133</v>
      </c>
      <c r="B70" s="201" t="s">
        <v>271</v>
      </c>
      <c r="C70" s="108"/>
      <c r="D70" s="108"/>
    </row>
    <row r="71" spans="1:4" s="49" customFormat="1" ht="12" customHeight="1">
      <c r="A71" s="220" t="s">
        <v>134</v>
      </c>
      <c r="B71" s="202" t="s">
        <v>272</v>
      </c>
      <c r="C71" s="108"/>
      <c r="D71" s="108"/>
    </row>
    <row r="72" spans="1:4" s="49" customFormat="1" ht="12" customHeight="1">
      <c r="A72" s="220" t="s">
        <v>299</v>
      </c>
      <c r="B72" s="202" t="s">
        <v>273</v>
      </c>
      <c r="C72" s="108"/>
      <c r="D72" s="108"/>
    </row>
    <row r="73" spans="1:4" s="49" customFormat="1" ht="12" customHeight="1" thickBot="1">
      <c r="A73" s="221" t="s">
        <v>300</v>
      </c>
      <c r="B73" s="203" t="s">
        <v>274</v>
      </c>
      <c r="C73" s="108"/>
      <c r="D73" s="108"/>
    </row>
    <row r="74" spans="1:4" s="49" customFormat="1" ht="12" customHeight="1" thickBot="1">
      <c r="A74" s="222" t="s">
        <v>275</v>
      </c>
      <c r="B74" s="98" t="s">
        <v>276</v>
      </c>
      <c r="C74" s="103">
        <f>SUM(C75:C76)</f>
        <v>0</v>
      </c>
      <c r="D74" s="103">
        <f>SUM(D75:D76)</f>
        <v>0</v>
      </c>
    </row>
    <row r="75" spans="1:4" s="49" customFormat="1" ht="12" customHeight="1">
      <c r="A75" s="219" t="s">
        <v>301</v>
      </c>
      <c r="B75" s="201" t="s">
        <v>277</v>
      </c>
      <c r="C75" s="108"/>
      <c r="D75" s="108"/>
    </row>
    <row r="76" spans="1:4" s="49" customFormat="1" ht="12" customHeight="1" thickBot="1">
      <c r="A76" s="221" t="s">
        <v>302</v>
      </c>
      <c r="B76" s="203" t="s">
        <v>278</v>
      </c>
      <c r="C76" s="108"/>
      <c r="D76" s="108"/>
    </row>
    <row r="77" spans="1:4" s="48" customFormat="1" ht="12" customHeight="1" thickBot="1">
      <c r="A77" s="222" t="s">
        <v>279</v>
      </c>
      <c r="B77" s="98" t="s">
        <v>280</v>
      </c>
      <c r="C77" s="103">
        <f>SUM(C78:C80)</f>
        <v>0</v>
      </c>
      <c r="D77" s="103">
        <f>SUM(D78:D80)</f>
        <v>0</v>
      </c>
    </row>
    <row r="78" spans="1:4" s="49" customFormat="1" ht="12" customHeight="1">
      <c r="A78" s="219" t="s">
        <v>303</v>
      </c>
      <c r="B78" s="201" t="s">
        <v>281</v>
      </c>
      <c r="C78" s="108"/>
      <c r="D78" s="108"/>
    </row>
    <row r="79" spans="1:4" s="49" customFormat="1" ht="12" customHeight="1">
      <c r="A79" s="220" t="s">
        <v>304</v>
      </c>
      <c r="B79" s="202" t="s">
        <v>282</v>
      </c>
      <c r="C79" s="108"/>
      <c r="D79" s="108"/>
    </row>
    <row r="80" spans="1:4" s="49" customFormat="1" ht="12" customHeight="1" thickBot="1">
      <c r="A80" s="221" t="s">
        <v>305</v>
      </c>
      <c r="B80" s="203" t="s">
        <v>283</v>
      </c>
      <c r="C80" s="108"/>
      <c r="D80" s="108"/>
    </row>
    <row r="81" spans="1:4" s="49" customFormat="1" ht="12" customHeight="1" thickBot="1">
      <c r="A81" s="222" t="s">
        <v>284</v>
      </c>
      <c r="B81" s="98" t="s">
        <v>306</v>
      </c>
      <c r="C81" s="103">
        <f>SUM(C82:C85)</f>
        <v>0</v>
      </c>
      <c r="D81" s="103">
        <f>SUM(D82:D85)</f>
        <v>0</v>
      </c>
    </row>
    <row r="82" spans="1:4" s="49" customFormat="1" ht="12" customHeight="1">
      <c r="A82" s="223" t="s">
        <v>285</v>
      </c>
      <c r="B82" s="201" t="s">
        <v>286</v>
      </c>
      <c r="C82" s="108"/>
      <c r="D82" s="108"/>
    </row>
    <row r="83" spans="1:4" s="49" customFormat="1" ht="12" customHeight="1">
      <c r="A83" s="224" t="s">
        <v>287</v>
      </c>
      <c r="B83" s="202" t="s">
        <v>288</v>
      </c>
      <c r="C83" s="108"/>
      <c r="D83" s="108"/>
    </row>
    <row r="84" spans="1:4" s="49" customFormat="1" ht="12" customHeight="1">
      <c r="A84" s="224" t="s">
        <v>289</v>
      </c>
      <c r="B84" s="202" t="s">
        <v>290</v>
      </c>
      <c r="C84" s="108"/>
      <c r="D84" s="108"/>
    </row>
    <row r="85" spans="1:4" s="48" customFormat="1" ht="12" customHeight="1" thickBot="1">
      <c r="A85" s="225" t="s">
        <v>291</v>
      </c>
      <c r="B85" s="203" t="s">
        <v>292</v>
      </c>
      <c r="C85" s="108"/>
      <c r="D85" s="108"/>
    </row>
    <row r="86" spans="1:4" s="48" customFormat="1" ht="12" customHeight="1" thickBot="1">
      <c r="A86" s="222" t="s">
        <v>293</v>
      </c>
      <c r="B86" s="98" t="s">
        <v>294</v>
      </c>
      <c r="C86" s="248"/>
      <c r="D86" s="248"/>
    </row>
    <row r="87" spans="1:4" s="48" customFormat="1" ht="12" customHeight="1" thickBot="1">
      <c r="A87" s="222" t="s">
        <v>295</v>
      </c>
      <c r="B87" s="209" t="s">
        <v>296</v>
      </c>
      <c r="C87" s="109">
        <f>+C65+C69+C74+C77+C81+C86</f>
        <v>0</v>
      </c>
      <c r="D87" s="109">
        <f>+D65+D69+D74+D77+D81+D86</f>
        <v>0</v>
      </c>
    </row>
    <row r="88" spans="1:4" s="48" customFormat="1" ht="12" customHeight="1" thickBot="1">
      <c r="A88" s="226" t="s">
        <v>309</v>
      </c>
      <c r="B88" s="211" t="s">
        <v>410</v>
      </c>
      <c r="C88" s="109">
        <f>+C64+C87</f>
        <v>4650</v>
      </c>
      <c r="D88" s="109">
        <f>+D64+D87</f>
        <v>4650</v>
      </c>
    </row>
    <row r="89" spans="1:4" s="49" customFormat="1" ht="15" customHeight="1">
      <c r="A89" s="83"/>
      <c r="B89" s="84"/>
      <c r="C89" s="170"/>
      <c r="D89" s="170"/>
    </row>
    <row r="90" spans="1:4" ht="13.5" thickBot="1">
      <c r="A90" s="227"/>
      <c r="B90" s="86"/>
      <c r="C90" s="171"/>
      <c r="D90" s="171"/>
    </row>
    <row r="91" spans="1:4" s="40" customFormat="1" ht="16.5" customHeight="1" thickBot="1">
      <c r="A91" s="87"/>
      <c r="B91" s="88" t="s">
        <v>86</v>
      </c>
      <c r="C91" s="172"/>
      <c r="D91" s="172"/>
    </row>
    <row r="92" spans="1:4" s="50" customFormat="1" ht="12" customHeight="1" thickBot="1">
      <c r="A92" s="193" t="s">
        <v>50</v>
      </c>
      <c r="B92" s="24" t="s">
        <v>312</v>
      </c>
      <c r="C92" s="102">
        <f>SUM(C93:C97)</f>
        <v>3450</v>
      </c>
      <c r="D92" s="102">
        <f>SUM(D93:D97)</f>
        <v>3450</v>
      </c>
    </row>
    <row r="93" spans="1:4" ht="12" customHeight="1">
      <c r="A93" s="228" t="s">
        <v>112</v>
      </c>
      <c r="B93" s="8" t="s">
        <v>80</v>
      </c>
      <c r="C93" s="104"/>
      <c r="D93" s="104"/>
    </row>
    <row r="94" spans="1:4" ht="12" customHeight="1">
      <c r="A94" s="220" t="s">
        <v>113</v>
      </c>
      <c r="B94" s="6" t="s">
        <v>156</v>
      </c>
      <c r="C94" s="105"/>
      <c r="D94" s="105"/>
    </row>
    <row r="95" spans="1:4" ht="12" customHeight="1">
      <c r="A95" s="220" t="s">
        <v>114</v>
      </c>
      <c r="B95" s="6" t="s">
        <v>131</v>
      </c>
      <c r="C95" s="107"/>
      <c r="D95" s="107"/>
    </row>
    <row r="96" spans="1:4" ht="12" customHeight="1">
      <c r="A96" s="220" t="s">
        <v>115</v>
      </c>
      <c r="B96" s="9" t="s">
        <v>157</v>
      </c>
      <c r="C96" s="107"/>
      <c r="D96" s="107"/>
    </row>
    <row r="97" spans="1:4" ht="12" customHeight="1">
      <c r="A97" s="220" t="s">
        <v>123</v>
      </c>
      <c r="B97" s="17" t="s">
        <v>158</v>
      </c>
      <c r="C97" s="107">
        <v>3450</v>
      </c>
      <c r="D97" s="107">
        <v>3450</v>
      </c>
    </row>
    <row r="98" spans="1:4" ht="12" customHeight="1">
      <c r="A98" s="220" t="s">
        <v>116</v>
      </c>
      <c r="B98" s="6" t="s">
        <v>313</v>
      </c>
      <c r="C98" s="107"/>
      <c r="D98" s="107"/>
    </row>
    <row r="99" spans="1:4" ht="12" customHeight="1">
      <c r="A99" s="220" t="s">
        <v>117</v>
      </c>
      <c r="B99" s="58" t="s">
        <v>314</v>
      </c>
      <c r="C99" s="107"/>
      <c r="D99" s="107"/>
    </row>
    <row r="100" spans="1:4" ht="12" customHeight="1">
      <c r="A100" s="220" t="s">
        <v>124</v>
      </c>
      <c r="B100" s="59" t="s">
        <v>315</v>
      </c>
      <c r="C100" s="107"/>
      <c r="D100" s="107"/>
    </row>
    <row r="101" spans="1:4" ht="12" customHeight="1">
      <c r="A101" s="220" t="s">
        <v>125</v>
      </c>
      <c r="B101" s="59" t="s">
        <v>316</v>
      </c>
      <c r="C101" s="107"/>
      <c r="D101" s="107"/>
    </row>
    <row r="102" spans="1:4" ht="12" customHeight="1">
      <c r="A102" s="220" t="s">
        <v>126</v>
      </c>
      <c r="B102" s="58" t="s">
        <v>317</v>
      </c>
      <c r="C102" s="107">
        <v>2000</v>
      </c>
      <c r="D102" s="107">
        <v>2000</v>
      </c>
    </row>
    <row r="103" spans="1:4" ht="12" customHeight="1">
      <c r="A103" s="220" t="s">
        <v>127</v>
      </c>
      <c r="B103" s="58" t="s">
        <v>318</v>
      </c>
      <c r="C103" s="107"/>
      <c r="D103" s="107"/>
    </row>
    <row r="104" spans="1:4" ht="12" customHeight="1">
      <c r="A104" s="220" t="s">
        <v>129</v>
      </c>
      <c r="B104" s="59" t="s">
        <v>319</v>
      </c>
      <c r="C104" s="107"/>
      <c r="D104" s="107"/>
    </row>
    <row r="105" spans="1:4" ht="12" customHeight="1">
      <c r="A105" s="229" t="s">
        <v>159</v>
      </c>
      <c r="B105" s="60" t="s">
        <v>320</v>
      </c>
      <c r="C105" s="107"/>
      <c r="D105" s="107"/>
    </row>
    <row r="106" spans="1:4" ht="12" customHeight="1">
      <c r="A106" s="220" t="s">
        <v>310</v>
      </c>
      <c r="B106" s="60" t="s">
        <v>321</v>
      </c>
      <c r="C106" s="107"/>
      <c r="D106" s="107"/>
    </row>
    <row r="107" spans="1:4" ht="12" customHeight="1" thickBot="1">
      <c r="A107" s="230" t="s">
        <v>311</v>
      </c>
      <c r="B107" s="61" t="s">
        <v>322</v>
      </c>
      <c r="C107" s="111">
        <v>1450</v>
      </c>
      <c r="D107" s="111">
        <v>1450</v>
      </c>
    </row>
    <row r="108" spans="1:4" ht="12" customHeight="1" thickBot="1">
      <c r="A108" s="25" t="s">
        <v>51</v>
      </c>
      <c r="B108" s="23" t="s">
        <v>323</v>
      </c>
      <c r="C108" s="103">
        <f>+C109+C111+C113</f>
        <v>1200</v>
      </c>
      <c r="D108" s="103">
        <f>+D109+D111+D113</f>
        <v>1200</v>
      </c>
    </row>
    <row r="109" spans="1:4" ht="12" customHeight="1">
      <c r="A109" s="219" t="s">
        <v>118</v>
      </c>
      <c r="B109" s="6" t="s">
        <v>177</v>
      </c>
      <c r="C109" s="106"/>
      <c r="D109" s="106"/>
    </row>
    <row r="110" spans="1:4" ht="12" customHeight="1">
      <c r="A110" s="219" t="s">
        <v>119</v>
      </c>
      <c r="B110" s="10" t="s">
        <v>327</v>
      </c>
      <c r="C110" s="106"/>
      <c r="D110" s="106"/>
    </row>
    <row r="111" spans="1:4" ht="12" customHeight="1">
      <c r="A111" s="219" t="s">
        <v>120</v>
      </c>
      <c r="B111" s="10" t="s">
        <v>160</v>
      </c>
      <c r="C111" s="105"/>
      <c r="D111" s="105"/>
    </row>
    <row r="112" spans="1:4" ht="12" customHeight="1">
      <c r="A112" s="219" t="s">
        <v>121</v>
      </c>
      <c r="B112" s="10" t="s">
        <v>328</v>
      </c>
      <c r="C112" s="96"/>
      <c r="D112" s="96"/>
    </row>
    <row r="113" spans="1:4" ht="12" customHeight="1">
      <c r="A113" s="219" t="s">
        <v>122</v>
      </c>
      <c r="B113" s="100" t="s">
        <v>180</v>
      </c>
      <c r="C113" s="96">
        <v>1200</v>
      </c>
      <c r="D113" s="96">
        <v>1200</v>
      </c>
    </row>
    <row r="114" spans="1:4" ht="12" customHeight="1">
      <c r="A114" s="219" t="s">
        <v>128</v>
      </c>
      <c r="B114" s="99" t="s">
        <v>421</v>
      </c>
      <c r="C114" s="96"/>
      <c r="D114" s="96"/>
    </row>
    <row r="115" spans="1:4" ht="12" customHeight="1">
      <c r="A115" s="219" t="s">
        <v>130</v>
      </c>
      <c r="B115" s="197" t="s">
        <v>333</v>
      </c>
      <c r="C115" s="96"/>
      <c r="D115" s="96"/>
    </row>
    <row r="116" spans="1:4" ht="12" customHeight="1">
      <c r="A116" s="219" t="s">
        <v>161</v>
      </c>
      <c r="B116" s="59" t="s">
        <v>316</v>
      </c>
      <c r="C116" s="96"/>
      <c r="D116" s="96"/>
    </row>
    <row r="117" spans="1:4" ht="12" customHeight="1">
      <c r="A117" s="219" t="s">
        <v>162</v>
      </c>
      <c r="B117" s="59" t="s">
        <v>332</v>
      </c>
      <c r="C117" s="96"/>
      <c r="D117" s="96"/>
    </row>
    <row r="118" spans="1:4" ht="12" customHeight="1">
      <c r="A118" s="219" t="s">
        <v>163</v>
      </c>
      <c r="B118" s="59" t="s">
        <v>331</v>
      </c>
      <c r="C118" s="96"/>
      <c r="D118" s="96"/>
    </row>
    <row r="119" spans="1:4" ht="12" customHeight="1">
      <c r="A119" s="219" t="s">
        <v>324</v>
      </c>
      <c r="B119" s="59" t="s">
        <v>319</v>
      </c>
      <c r="C119" s="96"/>
      <c r="D119" s="96"/>
    </row>
    <row r="120" spans="1:4" ht="12" customHeight="1">
      <c r="A120" s="219" t="s">
        <v>325</v>
      </c>
      <c r="B120" s="59" t="s">
        <v>330</v>
      </c>
      <c r="C120" s="96"/>
      <c r="D120" s="96"/>
    </row>
    <row r="121" spans="1:4" ht="12" customHeight="1" thickBot="1">
      <c r="A121" s="229" t="s">
        <v>326</v>
      </c>
      <c r="B121" s="59" t="s">
        <v>329</v>
      </c>
      <c r="C121" s="97">
        <v>1200</v>
      </c>
      <c r="D121" s="97">
        <v>1200</v>
      </c>
    </row>
    <row r="122" spans="1:4" ht="12" customHeight="1" thickBot="1">
      <c r="A122" s="25" t="s">
        <v>52</v>
      </c>
      <c r="B122" s="53" t="s">
        <v>334</v>
      </c>
      <c r="C122" s="103">
        <f>+C123+C124</f>
        <v>0</v>
      </c>
      <c r="D122" s="103">
        <f>+D123+D124</f>
        <v>0</v>
      </c>
    </row>
    <row r="123" spans="1:4" ht="12" customHeight="1">
      <c r="A123" s="219" t="s">
        <v>101</v>
      </c>
      <c r="B123" s="7" t="s">
        <v>88</v>
      </c>
      <c r="C123" s="106"/>
      <c r="D123" s="106"/>
    </row>
    <row r="124" spans="1:4" ht="12" customHeight="1" thickBot="1">
      <c r="A124" s="221" t="s">
        <v>102</v>
      </c>
      <c r="B124" s="10" t="s">
        <v>89</v>
      </c>
      <c r="C124" s="107"/>
      <c r="D124" s="107"/>
    </row>
    <row r="125" spans="1:4" ht="12" customHeight="1" thickBot="1">
      <c r="A125" s="25" t="s">
        <v>53</v>
      </c>
      <c r="B125" s="53" t="s">
        <v>335</v>
      </c>
      <c r="C125" s="103">
        <f>+C92+C108+C122</f>
        <v>4650</v>
      </c>
      <c r="D125" s="103">
        <f>+D92+D108+D122</f>
        <v>4650</v>
      </c>
    </row>
    <row r="126" spans="1:4" ht="12" customHeight="1" thickBot="1">
      <c r="A126" s="25" t="s">
        <v>54</v>
      </c>
      <c r="B126" s="53" t="s">
        <v>336</v>
      </c>
      <c r="C126" s="103">
        <f>+C127+C128+C129</f>
        <v>0</v>
      </c>
      <c r="D126" s="103">
        <f>+D127+D128+D129</f>
        <v>0</v>
      </c>
    </row>
    <row r="127" spans="1:4" s="50" customFormat="1" ht="12" customHeight="1">
      <c r="A127" s="219" t="s">
        <v>105</v>
      </c>
      <c r="B127" s="7" t="s">
        <v>337</v>
      </c>
      <c r="C127" s="96"/>
      <c r="D127" s="96"/>
    </row>
    <row r="128" spans="1:4" ht="12" customHeight="1">
      <c r="A128" s="219" t="s">
        <v>106</v>
      </c>
      <c r="B128" s="7" t="s">
        <v>338</v>
      </c>
      <c r="C128" s="96"/>
      <c r="D128" s="96"/>
    </row>
    <row r="129" spans="1:12" ht="12" customHeight="1" thickBot="1">
      <c r="A129" s="229" t="s">
        <v>107</v>
      </c>
      <c r="B129" s="5" t="s">
        <v>339</v>
      </c>
      <c r="C129" s="96"/>
      <c r="D129" s="96"/>
    </row>
    <row r="130" spans="1:12" ht="12" customHeight="1" thickBot="1">
      <c r="A130" s="25" t="s">
        <v>55</v>
      </c>
      <c r="B130" s="53" t="s">
        <v>382</v>
      </c>
      <c r="C130" s="103">
        <f>+C131+C132+C133+C134</f>
        <v>0</v>
      </c>
      <c r="D130" s="103">
        <f>+D131+D132+D133+D134</f>
        <v>0</v>
      </c>
    </row>
    <row r="131" spans="1:12" ht="12" customHeight="1">
      <c r="A131" s="219" t="s">
        <v>108</v>
      </c>
      <c r="B131" s="7" t="s">
        <v>340</v>
      </c>
      <c r="C131" s="96"/>
      <c r="D131" s="96"/>
    </row>
    <row r="132" spans="1:12" ht="12" customHeight="1">
      <c r="A132" s="219" t="s">
        <v>109</v>
      </c>
      <c r="B132" s="7" t="s">
        <v>341</v>
      </c>
      <c r="C132" s="96"/>
      <c r="D132" s="96"/>
    </row>
    <row r="133" spans="1:12" ht="12" customHeight="1">
      <c r="A133" s="219" t="s">
        <v>244</v>
      </c>
      <c r="B133" s="7" t="s">
        <v>342</v>
      </c>
      <c r="C133" s="96"/>
      <c r="D133" s="96"/>
    </row>
    <row r="134" spans="1:12" s="50" customFormat="1" ht="12" customHeight="1" thickBot="1">
      <c r="A134" s="229" t="s">
        <v>245</v>
      </c>
      <c r="B134" s="5" t="s">
        <v>343</v>
      </c>
      <c r="C134" s="96"/>
      <c r="D134" s="96"/>
    </row>
    <row r="135" spans="1:12" ht="12" customHeight="1" thickBot="1">
      <c r="A135" s="25" t="s">
        <v>56</v>
      </c>
      <c r="B135" s="53" t="s">
        <v>344</v>
      </c>
      <c r="C135" s="109">
        <f>+C136+C137+C138+C139</f>
        <v>0</v>
      </c>
      <c r="D135" s="109">
        <f>+D136+D137+D138+D139</f>
        <v>0</v>
      </c>
      <c r="L135" s="95"/>
    </row>
    <row r="136" spans="1:12">
      <c r="A136" s="219" t="s">
        <v>110</v>
      </c>
      <c r="B136" s="7" t="s">
        <v>345</v>
      </c>
      <c r="C136" s="96"/>
      <c r="D136" s="96"/>
    </row>
    <row r="137" spans="1:12" ht="12" customHeight="1">
      <c r="A137" s="219" t="s">
        <v>111</v>
      </c>
      <c r="B137" s="7" t="s">
        <v>355</v>
      </c>
      <c r="C137" s="96"/>
      <c r="D137" s="96"/>
    </row>
    <row r="138" spans="1:12" s="50" customFormat="1" ht="12" customHeight="1">
      <c r="A138" s="219" t="s">
        <v>256</v>
      </c>
      <c r="B138" s="7" t="s">
        <v>346</v>
      </c>
      <c r="C138" s="96"/>
      <c r="D138" s="96"/>
    </row>
    <row r="139" spans="1:12" s="50" customFormat="1" ht="12" customHeight="1" thickBot="1">
      <c r="A139" s="229" t="s">
        <v>257</v>
      </c>
      <c r="B139" s="5" t="s">
        <v>347</v>
      </c>
      <c r="C139" s="96"/>
      <c r="D139" s="96"/>
    </row>
    <row r="140" spans="1:12" s="50" customFormat="1" ht="12" customHeight="1" thickBot="1">
      <c r="A140" s="25" t="s">
        <v>57</v>
      </c>
      <c r="B140" s="53" t="s">
        <v>348</v>
      </c>
      <c r="C140" s="112">
        <f>+C141+C142+C143+C144</f>
        <v>0</v>
      </c>
      <c r="D140" s="112">
        <f>+D141+D142+D143+D144</f>
        <v>0</v>
      </c>
    </row>
    <row r="141" spans="1:12" s="50" customFormat="1" ht="12" customHeight="1">
      <c r="A141" s="219" t="s">
        <v>154</v>
      </c>
      <c r="B141" s="7" t="s">
        <v>349</v>
      </c>
      <c r="C141" s="96"/>
      <c r="D141" s="96"/>
    </row>
    <row r="142" spans="1:12" s="50" customFormat="1" ht="12" customHeight="1">
      <c r="A142" s="219" t="s">
        <v>155</v>
      </c>
      <c r="B142" s="7" t="s">
        <v>350</v>
      </c>
      <c r="C142" s="96"/>
      <c r="D142" s="96"/>
    </row>
    <row r="143" spans="1:12" s="50" customFormat="1" ht="12" customHeight="1">
      <c r="A143" s="219" t="s">
        <v>179</v>
      </c>
      <c r="B143" s="7" t="s">
        <v>351</v>
      </c>
      <c r="C143" s="96"/>
      <c r="D143" s="96"/>
    </row>
    <row r="144" spans="1:12" ht="12.75" customHeight="1" thickBot="1">
      <c r="A144" s="219" t="s">
        <v>259</v>
      </c>
      <c r="B144" s="7" t="s">
        <v>352</v>
      </c>
      <c r="C144" s="96"/>
      <c r="D144" s="96"/>
    </row>
    <row r="145" spans="1:4" ht="12" customHeight="1" thickBot="1">
      <c r="A145" s="25" t="s">
        <v>58</v>
      </c>
      <c r="B145" s="53" t="s">
        <v>353</v>
      </c>
      <c r="C145" s="213">
        <f>+C126+C130+C135+C140</f>
        <v>0</v>
      </c>
      <c r="D145" s="213">
        <f>+D126+D130+D135+D140</f>
        <v>0</v>
      </c>
    </row>
    <row r="146" spans="1:4" ht="15" customHeight="1" thickBot="1">
      <c r="A146" s="231" t="s">
        <v>59</v>
      </c>
      <c r="B146" s="178" t="s">
        <v>354</v>
      </c>
      <c r="C146" s="213">
        <f>+C125+C145</f>
        <v>4650</v>
      </c>
      <c r="D146" s="213">
        <f>+D125+D145</f>
        <v>4650</v>
      </c>
    </row>
    <row r="147" spans="1:4" ht="13.5" thickBot="1">
      <c r="A147" s="181"/>
      <c r="B147" s="182"/>
      <c r="C147" s="183"/>
      <c r="D147" s="183"/>
    </row>
    <row r="148" spans="1:4" ht="15" customHeight="1" thickBot="1">
      <c r="A148" s="92" t="s">
        <v>172</v>
      </c>
      <c r="B148" s="93"/>
      <c r="C148" s="51"/>
      <c r="D148" s="51"/>
    </row>
    <row r="149" spans="1:4" ht="14.25" customHeight="1" thickBot="1">
      <c r="A149" s="92" t="s">
        <v>173</v>
      </c>
      <c r="B149" s="93"/>
      <c r="C149" s="51"/>
      <c r="D149" s="51"/>
    </row>
  </sheetData>
  <sheetProtection formatCells="0"/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9"/>
  <sheetViews>
    <sheetView zoomScaleNormal="100" zoomScaleSheetLayoutView="85" workbookViewId="0">
      <selection activeCell="D2" sqref="D2"/>
    </sheetView>
  </sheetViews>
  <sheetFormatPr defaultRowHeight="12.75"/>
  <cols>
    <col min="1" max="1" width="12.5" style="184" customWidth="1"/>
    <col min="2" max="2" width="72" style="185" customWidth="1"/>
    <col min="3" max="3" width="14.6640625" style="185" customWidth="1"/>
    <col min="4" max="4" width="15.1640625" style="186" customWidth="1"/>
    <col min="5" max="16384" width="9.33203125" style="2"/>
  </cols>
  <sheetData>
    <row r="1" spans="1:4" s="1" customFormat="1" ht="16.5" customHeight="1">
      <c r="A1" s="70"/>
      <c r="B1" s="72"/>
      <c r="C1" s="72"/>
      <c r="D1" s="94" t="s">
        <v>576</v>
      </c>
    </row>
    <row r="2" spans="1:4" s="1" customFormat="1" ht="16.5" customHeight="1" thickBot="1">
      <c r="A2" s="70"/>
      <c r="B2" s="72"/>
      <c r="C2" s="72"/>
      <c r="D2" s="94" t="s">
        <v>620</v>
      </c>
    </row>
    <row r="3" spans="1:4" s="46" customFormat="1" ht="21" customHeight="1">
      <c r="A3" s="191" t="s">
        <v>93</v>
      </c>
      <c r="B3" s="160" t="s">
        <v>174</v>
      </c>
      <c r="C3" s="525"/>
      <c r="D3" s="525" t="s">
        <v>81</v>
      </c>
    </row>
    <row r="4" spans="1:4" s="46" customFormat="1" ht="40.5" customHeight="1" thickBot="1">
      <c r="A4" s="523" t="s">
        <v>169</v>
      </c>
      <c r="B4" s="161" t="s">
        <v>424</v>
      </c>
      <c r="C4" s="163"/>
      <c r="D4" s="163">
        <v>4</v>
      </c>
    </row>
    <row r="5" spans="1:4" s="47" customFormat="1" ht="15.95" customHeight="1" thickBot="1">
      <c r="A5" s="73"/>
      <c r="B5" s="73"/>
      <c r="C5" s="74"/>
      <c r="D5" s="74" t="s">
        <v>82</v>
      </c>
    </row>
    <row r="6" spans="1:4" ht="13.5" thickBot="1">
      <c r="A6" s="192" t="s">
        <v>171</v>
      </c>
      <c r="B6" s="75" t="s">
        <v>83</v>
      </c>
      <c r="C6" s="164" t="s">
        <v>84</v>
      </c>
      <c r="D6" s="164" t="s">
        <v>84</v>
      </c>
    </row>
    <row r="7" spans="1:4" s="40" customFormat="1" ht="12.95" customHeight="1" thickBot="1">
      <c r="A7" s="66">
        <v>1</v>
      </c>
      <c r="B7" s="67">
        <v>2</v>
      </c>
      <c r="C7" s="68">
        <v>3</v>
      </c>
      <c r="D7" s="68">
        <v>4</v>
      </c>
    </row>
    <row r="8" spans="1:4" s="40" customFormat="1" ht="15.95" customHeight="1" thickBot="1">
      <c r="A8" s="77"/>
      <c r="B8" s="78" t="s">
        <v>85</v>
      </c>
      <c r="C8" s="165"/>
      <c r="D8" s="165"/>
    </row>
    <row r="9" spans="1:4" s="40" customFormat="1" ht="12" customHeight="1" thickBot="1">
      <c r="A9" s="25" t="s">
        <v>50</v>
      </c>
      <c r="B9" s="19" t="s">
        <v>200</v>
      </c>
      <c r="C9" s="103">
        <f>+C10+C11+C12+C13+C14+C15</f>
        <v>95361</v>
      </c>
      <c r="D9" s="103">
        <f>+D10+D11+D12+D13+D14+D15</f>
        <v>93190</v>
      </c>
    </row>
    <row r="10" spans="1:4" s="48" customFormat="1" ht="12" customHeight="1">
      <c r="A10" s="219" t="s">
        <v>112</v>
      </c>
      <c r="B10" s="201" t="s">
        <v>201</v>
      </c>
      <c r="C10" s="106">
        <v>95361</v>
      </c>
      <c r="D10" s="106">
        <v>93190</v>
      </c>
    </row>
    <row r="11" spans="1:4" s="49" customFormat="1" ht="12" customHeight="1">
      <c r="A11" s="220" t="s">
        <v>113</v>
      </c>
      <c r="B11" s="202" t="s">
        <v>202</v>
      </c>
      <c r="C11" s="105"/>
      <c r="D11" s="105"/>
    </row>
    <row r="12" spans="1:4" s="49" customFormat="1" ht="12" customHeight="1">
      <c r="A12" s="220" t="s">
        <v>114</v>
      </c>
      <c r="B12" s="202" t="s">
        <v>203</v>
      </c>
      <c r="C12" s="105"/>
      <c r="D12" s="105"/>
    </row>
    <row r="13" spans="1:4" s="49" customFormat="1" ht="12" customHeight="1">
      <c r="A13" s="220" t="s">
        <v>115</v>
      </c>
      <c r="B13" s="202" t="s">
        <v>204</v>
      </c>
      <c r="C13" s="105"/>
      <c r="D13" s="105"/>
    </row>
    <row r="14" spans="1:4" s="49" customFormat="1" ht="12" customHeight="1">
      <c r="A14" s="220" t="s">
        <v>132</v>
      </c>
      <c r="B14" s="202" t="s">
        <v>205</v>
      </c>
      <c r="C14" s="245"/>
      <c r="D14" s="245"/>
    </row>
    <row r="15" spans="1:4" s="48" customFormat="1" ht="12" customHeight="1" thickBot="1">
      <c r="A15" s="221" t="s">
        <v>116</v>
      </c>
      <c r="B15" s="203" t="s">
        <v>206</v>
      </c>
      <c r="C15" s="246"/>
      <c r="D15" s="246"/>
    </row>
    <row r="16" spans="1:4" s="48" customFormat="1" ht="12" customHeight="1" thickBot="1">
      <c r="A16" s="25" t="s">
        <v>51</v>
      </c>
      <c r="B16" s="98" t="s">
        <v>207</v>
      </c>
      <c r="C16" s="103">
        <f>+C17+C18+C19+C20+C21</f>
        <v>0</v>
      </c>
      <c r="D16" s="103">
        <f>+D17+D18+D19+D20+D21</f>
        <v>0</v>
      </c>
    </row>
    <row r="17" spans="1:4" s="48" customFormat="1" ht="12" customHeight="1">
      <c r="A17" s="219" t="s">
        <v>118</v>
      </c>
      <c r="B17" s="201" t="s">
        <v>208</v>
      </c>
      <c r="C17" s="106"/>
      <c r="D17" s="106"/>
    </row>
    <row r="18" spans="1:4" s="48" customFormat="1" ht="12" customHeight="1">
      <c r="A18" s="220" t="s">
        <v>119</v>
      </c>
      <c r="B18" s="202" t="s">
        <v>209</v>
      </c>
      <c r="C18" s="105"/>
      <c r="D18" s="105"/>
    </row>
    <row r="19" spans="1:4" s="48" customFormat="1" ht="12" customHeight="1">
      <c r="A19" s="220" t="s">
        <v>120</v>
      </c>
      <c r="B19" s="202" t="s">
        <v>415</v>
      </c>
      <c r="C19" s="105"/>
      <c r="D19" s="105"/>
    </row>
    <row r="20" spans="1:4" s="48" customFormat="1" ht="12" customHeight="1">
      <c r="A20" s="220" t="s">
        <v>121</v>
      </c>
      <c r="B20" s="202" t="s">
        <v>416</v>
      </c>
      <c r="C20" s="105"/>
      <c r="D20" s="105"/>
    </row>
    <row r="21" spans="1:4" s="48" customFormat="1" ht="12" customHeight="1">
      <c r="A21" s="220" t="s">
        <v>122</v>
      </c>
      <c r="B21" s="202" t="s">
        <v>210</v>
      </c>
      <c r="C21" s="105"/>
      <c r="D21" s="105"/>
    </row>
    <row r="22" spans="1:4" s="49" customFormat="1" ht="12" customHeight="1" thickBot="1">
      <c r="A22" s="221" t="s">
        <v>128</v>
      </c>
      <c r="B22" s="203" t="s">
        <v>211</v>
      </c>
      <c r="C22" s="107"/>
      <c r="D22" s="107"/>
    </row>
    <row r="23" spans="1:4" s="49" customFormat="1" ht="12" customHeight="1" thickBot="1">
      <c r="A23" s="25" t="s">
        <v>52</v>
      </c>
      <c r="B23" s="19" t="s">
        <v>212</v>
      </c>
      <c r="C23" s="103">
        <f>+C24+C25+C26+C27+C28</f>
        <v>0</v>
      </c>
      <c r="D23" s="103">
        <f>+D24+D25+D26+D27+D28</f>
        <v>0</v>
      </c>
    </row>
    <row r="24" spans="1:4" s="49" customFormat="1" ht="12" customHeight="1">
      <c r="A24" s="219" t="s">
        <v>101</v>
      </c>
      <c r="B24" s="201" t="s">
        <v>213</v>
      </c>
      <c r="C24" s="106"/>
      <c r="D24" s="106"/>
    </row>
    <row r="25" spans="1:4" s="48" customFormat="1" ht="12" customHeight="1">
      <c r="A25" s="220" t="s">
        <v>102</v>
      </c>
      <c r="B25" s="202" t="s">
        <v>214</v>
      </c>
      <c r="C25" s="105"/>
      <c r="D25" s="105"/>
    </row>
    <row r="26" spans="1:4" s="49" customFormat="1" ht="12" customHeight="1">
      <c r="A26" s="220" t="s">
        <v>103</v>
      </c>
      <c r="B26" s="202" t="s">
        <v>417</v>
      </c>
      <c r="C26" s="105"/>
      <c r="D26" s="105"/>
    </row>
    <row r="27" spans="1:4" s="49" customFormat="1" ht="12" customHeight="1">
      <c r="A27" s="220" t="s">
        <v>104</v>
      </c>
      <c r="B27" s="202" t="s">
        <v>418</v>
      </c>
      <c r="C27" s="105"/>
      <c r="D27" s="105"/>
    </row>
    <row r="28" spans="1:4" s="49" customFormat="1" ht="12" customHeight="1">
      <c r="A28" s="220" t="s">
        <v>144</v>
      </c>
      <c r="B28" s="202" t="s">
        <v>215</v>
      </c>
      <c r="C28" s="105"/>
      <c r="D28" s="105"/>
    </row>
    <row r="29" spans="1:4" s="49" customFormat="1" ht="12" customHeight="1" thickBot="1">
      <c r="A29" s="221" t="s">
        <v>145</v>
      </c>
      <c r="B29" s="203" t="s">
        <v>216</v>
      </c>
      <c r="C29" s="107"/>
      <c r="D29" s="107"/>
    </row>
    <row r="30" spans="1:4" s="49" customFormat="1" ht="12" customHeight="1" thickBot="1">
      <c r="A30" s="25" t="s">
        <v>146</v>
      </c>
      <c r="B30" s="19" t="s">
        <v>217</v>
      </c>
      <c r="C30" s="109">
        <f>+C31+C34+C35+C36</f>
        <v>0</v>
      </c>
      <c r="D30" s="109">
        <f>+D31+D34+D35+D36</f>
        <v>0</v>
      </c>
    </row>
    <row r="31" spans="1:4" s="49" customFormat="1" ht="12" customHeight="1">
      <c r="A31" s="219" t="s">
        <v>218</v>
      </c>
      <c r="B31" s="201" t="s">
        <v>224</v>
      </c>
      <c r="C31" s="196">
        <f>+C32+C33</f>
        <v>0</v>
      </c>
      <c r="D31" s="196">
        <f>+D32+D33</f>
        <v>0</v>
      </c>
    </row>
    <row r="32" spans="1:4" s="49" customFormat="1" ht="12" customHeight="1">
      <c r="A32" s="220" t="s">
        <v>219</v>
      </c>
      <c r="B32" s="202" t="s">
        <v>225</v>
      </c>
      <c r="C32" s="105"/>
      <c r="D32" s="105"/>
    </row>
    <row r="33" spans="1:4" s="49" customFormat="1" ht="12" customHeight="1">
      <c r="A33" s="220" t="s">
        <v>220</v>
      </c>
      <c r="B33" s="202" t="s">
        <v>226</v>
      </c>
      <c r="C33" s="105"/>
      <c r="D33" s="105"/>
    </row>
    <row r="34" spans="1:4" s="49" customFormat="1" ht="12" customHeight="1">
      <c r="A34" s="220" t="s">
        <v>221</v>
      </c>
      <c r="B34" s="202" t="s">
        <v>227</v>
      </c>
      <c r="C34" s="105"/>
      <c r="D34" s="105"/>
    </row>
    <row r="35" spans="1:4" s="49" customFormat="1" ht="12" customHeight="1">
      <c r="A35" s="220" t="s">
        <v>222</v>
      </c>
      <c r="B35" s="202" t="s">
        <v>228</v>
      </c>
      <c r="C35" s="105"/>
      <c r="D35" s="105"/>
    </row>
    <row r="36" spans="1:4" s="49" customFormat="1" ht="12" customHeight="1" thickBot="1">
      <c r="A36" s="221" t="s">
        <v>223</v>
      </c>
      <c r="B36" s="203" t="s">
        <v>229</v>
      </c>
      <c r="C36" s="107"/>
      <c r="D36" s="107"/>
    </row>
    <row r="37" spans="1:4" s="49" customFormat="1" ht="12" customHeight="1" thickBot="1">
      <c r="A37" s="25" t="s">
        <v>54</v>
      </c>
      <c r="B37" s="19" t="s">
        <v>230</v>
      </c>
      <c r="C37" s="103">
        <f>SUM(C38:C47)</f>
        <v>0</v>
      </c>
      <c r="D37" s="103">
        <f>SUM(D38:D47)</f>
        <v>0</v>
      </c>
    </row>
    <row r="38" spans="1:4" s="49" customFormat="1" ht="12" customHeight="1">
      <c r="A38" s="219" t="s">
        <v>105</v>
      </c>
      <c r="B38" s="201" t="s">
        <v>233</v>
      </c>
      <c r="C38" s="106"/>
      <c r="D38" s="106"/>
    </row>
    <row r="39" spans="1:4" s="49" customFormat="1" ht="12" customHeight="1">
      <c r="A39" s="220" t="s">
        <v>106</v>
      </c>
      <c r="B39" s="202" t="s">
        <v>234</v>
      </c>
      <c r="C39" s="105"/>
      <c r="D39" s="105"/>
    </row>
    <row r="40" spans="1:4" s="49" customFormat="1" ht="12" customHeight="1">
      <c r="A40" s="220" t="s">
        <v>107</v>
      </c>
      <c r="B40" s="202" t="s">
        <v>235</v>
      </c>
      <c r="C40" s="105"/>
      <c r="D40" s="105"/>
    </row>
    <row r="41" spans="1:4" s="49" customFormat="1" ht="12" customHeight="1">
      <c r="A41" s="220" t="s">
        <v>148</v>
      </c>
      <c r="B41" s="202" t="s">
        <v>236</v>
      </c>
      <c r="C41" s="105"/>
      <c r="D41" s="105"/>
    </row>
    <row r="42" spans="1:4" s="49" customFormat="1" ht="12" customHeight="1">
      <c r="A42" s="220" t="s">
        <v>149</v>
      </c>
      <c r="B42" s="202" t="s">
        <v>237</v>
      </c>
      <c r="C42" s="105"/>
      <c r="D42" s="105"/>
    </row>
    <row r="43" spans="1:4" s="49" customFormat="1" ht="12" customHeight="1">
      <c r="A43" s="220" t="s">
        <v>150</v>
      </c>
      <c r="B43" s="202" t="s">
        <v>238</v>
      </c>
      <c r="C43" s="105"/>
      <c r="D43" s="105"/>
    </row>
    <row r="44" spans="1:4" s="49" customFormat="1" ht="12" customHeight="1">
      <c r="A44" s="220" t="s">
        <v>151</v>
      </c>
      <c r="B44" s="202" t="s">
        <v>239</v>
      </c>
      <c r="C44" s="105"/>
      <c r="D44" s="105"/>
    </row>
    <row r="45" spans="1:4" s="49" customFormat="1" ht="12" customHeight="1">
      <c r="A45" s="220" t="s">
        <v>152</v>
      </c>
      <c r="B45" s="202" t="s">
        <v>240</v>
      </c>
      <c r="C45" s="105"/>
      <c r="D45" s="105"/>
    </row>
    <row r="46" spans="1:4" s="49" customFormat="1" ht="12" customHeight="1">
      <c r="A46" s="220" t="s">
        <v>231</v>
      </c>
      <c r="B46" s="202" t="s">
        <v>241</v>
      </c>
      <c r="C46" s="108"/>
      <c r="D46" s="108"/>
    </row>
    <row r="47" spans="1:4" s="49" customFormat="1" ht="12" customHeight="1" thickBot="1">
      <c r="A47" s="221" t="s">
        <v>232</v>
      </c>
      <c r="B47" s="203" t="s">
        <v>242</v>
      </c>
      <c r="C47" s="190"/>
      <c r="D47" s="190"/>
    </row>
    <row r="48" spans="1:4" s="49" customFormat="1" ht="12" customHeight="1" thickBot="1">
      <c r="A48" s="25" t="s">
        <v>55</v>
      </c>
      <c r="B48" s="19" t="s">
        <v>243</v>
      </c>
      <c r="C48" s="103">
        <f>SUM(C49:C53)</f>
        <v>0</v>
      </c>
      <c r="D48" s="103">
        <f>SUM(D49:D53)</f>
        <v>0</v>
      </c>
    </row>
    <row r="49" spans="1:4" s="49" customFormat="1" ht="12" customHeight="1">
      <c r="A49" s="219" t="s">
        <v>108</v>
      </c>
      <c r="B49" s="201" t="s">
        <v>247</v>
      </c>
      <c r="C49" s="247"/>
      <c r="D49" s="247"/>
    </row>
    <row r="50" spans="1:4" s="49" customFormat="1" ht="12" customHeight="1">
      <c r="A50" s="220" t="s">
        <v>109</v>
      </c>
      <c r="B50" s="202" t="s">
        <v>248</v>
      </c>
      <c r="C50" s="108"/>
      <c r="D50" s="108"/>
    </row>
    <row r="51" spans="1:4" s="49" customFormat="1" ht="12" customHeight="1">
      <c r="A51" s="220" t="s">
        <v>244</v>
      </c>
      <c r="B51" s="202" t="s">
        <v>249</v>
      </c>
      <c r="C51" s="108"/>
      <c r="D51" s="108"/>
    </row>
    <row r="52" spans="1:4" s="49" customFormat="1" ht="12" customHeight="1">
      <c r="A52" s="220" t="s">
        <v>245</v>
      </c>
      <c r="B52" s="202" t="s">
        <v>250</v>
      </c>
      <c r="C52" s="108"/>
      <c r="D52" s="108"/>
    </row>
    <row r="53" spans="1:4" s="49" customFormat="1" ht="12" customHeight="1" thickBot="1">
      <c r="A53" s="221" t="s">
        <v>246</v>
      </c>
      <c r="B53" s="203" t="s">
        <v>251</v>
      </c>
      <c r="C53" s="190"/>
      <c r="D53" s="190"/>
    </row>
    <row r="54" spans="1:4" s="49" customFormat="1" ht="12" customHeight="1" thickBot="1">
      <c r="A54" s="25" t="s">
        <v>153</v>
      </c>
      <c r="B54" s="19" t="s">
        <v>252</v>
      </c>
      <c r="C54" s="103">
        <f>SUM(C55:C57)</f>
        <v>0</v>
      </c>
      <c r="D54" s="103">
        <f>SUM(D55:D57)</f>
        <v>0</v>
      </c>
    </row>
    <row r="55" spans="1:4" s="49" customFormat="1" ht="12" customHeight="1">
      <c r="A55" s="219" t="s">
        <v>110</v>
      </c>
      <c r="B55" s="201" t="s">
        <v>253</v>
      </c>
      <c r="C55" s="106"/>
      <c r="D55" s="106"/>
    </row>
    <row r="56" spans="1:4" s="49" customFormat="1" ht="12" customHeight="1">
      <c r="A56" s="220" t="s">
        <v>111</v>
      </c>
      <c r="B56" s="202" t="s">
        <v>419</v>
      </c>
      <c r="C56" s="105"/>
      <c r="D56" s="105"/>
    </row>
    <row r="57" spans="1:4" s="49" customFormat="1" ht="12" customHeight="1">
      <c r="A57" s="220" t="s">
        <v>256</v>
      </c>
      <c r="B57" s="202" t="s">
        <v>254</v>
      </c>
      <c r="C57" s="105"/>
      <c r="D57" s="105"/>
    </row>
    <row r="58" spans="1:4" s="49" customFormat="1" ht="12" customHeight="1" thickBot="1">
      <c r="A58" s="221" t="s">
        <v>257</v>
      </c>
      <c r="B58" s="203" t="s">
        <v>255</v>
      </c>
      <c r="C58" s="107"/>
      <c r="D58" s="107"/>
    </row>
    <row r="59" spans="1:4" s="49" customFormat="1" ht="12" customHeight="1" thickBot="1">
      <c r="A59" s="25" t="s">
        <v>57</v>
      </c>
      <c r="B59" s="98" t="s">
        <v>258</v>
      </c>
      <c r="C59" s="103">
        <f>SUM(C60:C62)</f>
        <v>0</v>
      </c>
      <c r="D59" s="103">
        <f>SUM(D60:D62)</f>
        <v>0</v>
      </c>
    </row>
    <row r="60" spans="1:4" s="49" customFormat="1" ht="12" customHeight="1">
      <c r="A60" s="219" t="s">
        <v>154</v>
      </c>
      <c r="B60" s="201" t="s">
        <v>260</v>
      </c>
      <c r="C60" s="108"/>
      <c r="D60" s="108"/>
    </row>
    <row r="61" spans="1:4" s="49" customFormat="1" ht="12" customHeight="1">
      <c r="A61" s="220" t="s">
        <v>155</v>
      </c>
      <c r="B61" s="202" t="s">
        <v>420</v>
      </c>
      <c r="C61" s="108"/>
      <c r="D61" s="108"/>
    </row>
    <row r="62" spans="1:4" s="49" customFormat="1" ht="12" customHeight="1">
      <c r="A62" s="220" t="s">
        <v>179</v>
      </c>
      <c r="B62" s="202" t="s">
        <v>261</v>
      </c>
      <c r="C62" s="108"/>
      <c r="D62" s="108"/>
    </row>
    <row r="63" spans="1:4" s="49" customFormat="1" ht="12" customHeight="1" thickBot="1">
      <c r="A63" s="221" t="s">
        <v>259</v>
      </c>
      <c r="B63" s="203" t="s">
        <v>262</v>
      </c>
      <c r="C63" s="108"/>
      <c r="D63" s="108"/>
    </row>
    <row r="64" spans="1:4" s="49" customFormat="1" ht="12" customHeight="1" thickBot="1">
      <c r="A64" s="25" t="s">
        <v>58</v>
      </c>
      <c r="B64" s="19" t="s">
        <v>263</v>
      </c>
      <c r="C64" s="109">
        <f>+C9+C16+C23+C30+C37+C48+C54+C59</f>
        <v>95361</v>
      </c>
      <c r="D64" s="109">
        <f>+D9+D16+D23+D30+D37+D48+D54+D59</f>
        <v>93190</v>
      </c>
    </row>
    <row r="65" spans="1:4" s="49" customFormat="1" ht="12" customHeight="1" thickBot="1">
      <c r="A65" s="222" t="s">
        <v>383</v>
      </c>
      <c r="B65" s="98" t="s">
        <v>265</v>
      </c>
      <c r="C65" s="103">
        <f>SUM(C66:C68)</f>
        <v>0</v>
      </c>
      <c r="D65" s="103">
        <f>SUM(D66:D68)</f>
        <v>0</v>
      </c>
    </row>
    <row r="66" spans="1:4" s="49" customFormat="1" ht="12" customHeight="1">
      <c r="A66" s="219" t="s">
        <v>298</v>
      </c>
      <c r="B66" s="201" t="s">
        <v>266</v>
      </c>
      <c r="C66" s="108"/>
      <c r="D66" s="108"/>
    </row>
    <row r="67" spans="1:4" s="49" customFormat="1" ht="12" customHeight="1">
      <c r="A67" s="220" t="s">
        <v>307</v>
      </c>
      <c r="B67" s="202" t="s">
        <v>267</v>
      </c>
      <c r="C67" s="108"/>
      <c r="D67" s="108"/>
    </row>
    <row r="68" spans="1:4" s="49" customFormat="1" ht="12" customHeight="1" thickBot="1">
      <c r="A68" s="221" t="s">
        <v>308</v>
      </c>
      <c r="B68" s="205" t="s">
        <v>268</v>
      </c>
      <c r="C68" s="108"/>
      <c r="D68" s="108"/>
    </row>
    <row r="69" spans="1:4" s="49" customFormat="1" ht="12" customHeight="1" thickBot="1">
      <c r="A69" s="222" t="s">
        <v>269</v>
      </c>
      <c r="B69" s="98" t="s">
        <v>270</v>
      </c>
      <c r="C69" s="103">
        <f>SUM(C70:C73)</f>
        <v>0</v>
      </c>
      <c r="D69" s="103">
        <f>SUM(D70:D73)</f>
        <v>0</v>
      </c>
    </row>
    <row r="70" spans="1:4" s="49" customFormat="1" ht="12" customHeight="1">
      <c r="A70" s="219" t="s">
        <v>133</v>
      </c>
      <c r="B70" s="201" t="s">
        <v>271</v>
      </c>
      <c r="C70" s="108"/>
      <c r="D70" s="108"/>
    </row>
    <row r="71" spans="1:4" s="49" customFormat="1" ht="12" customHeight="1">
      <c r="A71" s="220" t="s">
        <v>134</v>
      </c>
      <c r="B71" s="202" t="s">
        <v>272</v>
      </c>
      <c r="C71" s="108"/>
      <c r="D71" s="108"/>
    </row>
    <row r="72" spans="1:4" s="49" customFormat="1" ht="12" customHeight="1">
      <c r="A72" s="220" t="s">
        <v>299</v>
      </c>
      <c r="B72" s="202" t="s">
        <v>273</v>
      </c>
      <c r="C72" s="108"/>
      <c r="D72" s="108"/>
    </row>
    <row r="73" spans="1:4" s="49" customFormat="1" ht="12" customHeight="1" thickBot="1">
      <c r="A73" s="221" t="s">
        <v>300</v>
      </c>
      <c r="B73" s="203" t="s">
        <v>274</v>
      </c>
      <c r="C73" s="108"/>
      <c r="D73" s="108"/>
    </row>
    <row r="74" spans="1:4" s="49" customFormat="1" ht="12" customHeight="1" thickBot="1">
      <c r="A74" s="222" t="s">
        <v>275</v>
      </c>
      <c r="B74" s="98" t="s">
        <v>276</v>
      </c>
      <c r="C74" s="103">
        <f>SUM(C75:C76)</f>
        <v>0</v>
      </c>
      <c r="D74" s="103">
        <f>SUM(D75:D76)</f>
        <v>0</v>
      </c>
    </row>
    <row r="75" spans="1:4" s="49" customFormat="1" ht="12" customHeight="1">
      <c r="A75" s="219" t="s">
        <v>301</v>
      </c>
      <c r="B75" s="201" t="s">
        <v>277</v>
      </c>
      <c r="C75" s="108"/>
      <c r="D75" s="108"/>
    </row>
    <row r="76" spans="1:4" s="49" customFormat="1" ht="12" customHeight="1" thickBot="1">
      <c r="A76" s="221" t="s">
        <v>302</v>
      </c>
      <c r="B76" s="203" t="s">
        <v>278</v>
      </c>
      <c r="C76" s="108"/>
      <c r="D76" s="108"/>
    </row>
    <row r="77" spans="1:4" s="48" customFormat="1" ht="12" customHeight="1" thickBot="1">
      <c r="A77" s="222" t="s">
        <v>279</v>
      </c>
      <c r="B77" s="98" t="s">
        <v>280</v>
      </c>
      <c r="C77" s="103">
        <f>SUM(C78:C80)</f>
        <v>0</v>
      </c>
      <c r="D77" s="103">
        <f>SUM(D78:D80)</f>
        <v>0</v>
      </c>
    </row>
    <row r="78" spans="1:4" s="49" customFormat="1" ht="12" customHeight="1">
      <c r="A78" s="219" t="s">
        <v>303</v>
      </c>
      <c r="B78" s="201" t="s">
        <v>281</v>
      </c>
      <c r="C78" s="108"/>
      <c r="D78" s="108"/>
    </row>
    <row r="79" spans="1:4" s="49" customFormat="1" ht="12" customHeight="1">
      <c r="A79" s="220" t="s">
        <v>304</v>
      </c>
      <c r="B79" s="202" t="s">
        <v>282</v>
      </c>
      <c r="C79" s="108"/>
      <c r="D79" s="108"/>
    </row>
    <row r="80" spans="1:4" s="49" customFormat="1" ht="12" customHeight="1" thickBot="1">
      <c r="A80" s="221" t="s">
        <v>305</v>
      </c>
      <c r="B80" s="203" t="s">
        <v>283</v>
      </c>
      <c r="C80" s="108"/>
      <c r="D80" s="108"/>
    </row>
    <row r="81" spans="1:4" s="49" customFormat="1" ht="12" customHeight="1" thickBot="1">
      <c r="A81" s="222" t="s">
        <v>284</v>
      </c>
      <c r="B81" s="98" t="s">
        <v>306</v>
      </c>
      <c r="C81" s="103">
        <f>SUM(C82:C85)</f>
        <v>0</v>
      </c>
      <c r="D81" s="103">
        <f>SUM(D82:D85)</f>
        <v>0</v>
      </c>
    </row>
    <row r="82" spans="1:4" s="49" customFormat="1" ht="12" customHeight="1">
      <c r="A82" s="223" t="s">
        <v>285</v>
      </c>
      <c r="B82" s="201" t="s">
        <v>286</v>
      </c>
      <c r="C82" s="108"/>
      <c r="D82" s="108"/>
    </row>
    <row r="83" spans="1:4" s="49" customFormat="1" ht="12" customHeight="1">
      <c r="A83" s="224" t="s">
        <v>287</v>
      </c>
      <c r="B83" s="202" t="s">
        <v>288</v>
      </c>
      <c r="C83" s="108"/>
      <c r="D83" s="108"/>
    </row>
    <row r="84" spans="1:4" s="49" customFormat="1" ht="12" customHeight="1">
      <c r="A84" s="224" t="s">
        <v>289</v>
      </c>
      <c r="B84" s="202" t="s">
        <v>290</v>
      </c>
      <c r="C84" s="108"/>
      <c r="D84" s="108"/>
    </row>
    <row r="85" spans="1:4" s="48" customFormat="1" ht="12" customHeight="1" thickBot="1">
      <c r="A85" s="225" t="s">
        <v>291</v>
      </c>
      <c r="B85" s="203" t="s">
        <v>292</v>
      </c>
      <c r="C85" s="108"/>
      <c r="D85" s="108"/>
    </row>
    <row r="86" spans="1:4" s="48" customFormat="1" ht="12" customHeight="1" thickBot="1">
      <c r="A86" s="222" t="s">
        <v>293</v>
      </c>
      <c r="B86" s="98" t="s">
        <v>294</v>
      </c>
      <c r="C86" s="248"/>
      <c r="D86" s="248"/>
    </row>
    <row r="87" spans="1:4" s="48" customFormat="1" ht="12" customHeight="1" thickBot="1">
      <c r="A87" s="222" t="s">
        <v>295</v>
      </c>
      <c r="B87" s="209" t="s">
        <v>296</v>
      </c>
      <c r="C87" s="109">
        <f>+C65+C69+C74+C77+C81+C86</f>
        <v>0</v>
      </c>
      <c r="D87" s="109">
        <f>+D65+D69+D74+D77+D81+D86</f>
        <v>0</v>
      </c>
    </row>
    <row r="88" spans="1:4" s="48" customFormat="1" ht="12" customHeight="1" thickBot="1">
      <c r="A88" s="226" t="s">
        <v>309</v>
      </c>
      <c r="B88" s="211" t="s">
        <v>410</v>
      </c>
      <c r="C88" s="109">
        <f>+C64+C87</f>
        <v>95361</v>
      </c>
      <c r="D88" s="109">
        <f>+D64+D87</f>
        <v>93190</v>
      </c>
    </row>
    <row r="89" spans="1:4" s="49" customFormat="1" ht="15" customHeight="1">
      <c r="A89" s="83"/>
      <c r="B89" s="84"/>
      <c r="C89" s="170"/>
      <c r="D89" s="170"/>
    </row>
    <row r="90" spans="1:4" ht="13.5" thickBot="1">
      <c r="A90" s="227"/>
      <c r="B90" s="86"/>
      <c r="C90" s="171"/>
      <c r="D90" s="171"/>
    </row>
    <row r="91" spans="1:4" s="40" customFormat="1" ht="16.5" customHeight="1" thickBot="1">
      <c r="A91" s="87"/>
      <c r="B91" s="88" t="s">
        <v>86</v>
      </c>
      <c r="C91" s="172"/>
      <c r="D91" s="172"/>
    </row>
    <row r="92" spans="1:4" s="50" customFormat="1" ht="12" customHeight="1" thickBot="1">
      <c r="A92" s="193" t="s">
        <v>50</v>
      </c>
      <c r="B92" s="24" t="s">
        <v>312</v>
      </c>
      <c r="C92" s="102">
        <f>SUM(C93:C97)</f>
        <v>95111</v>
      </c>
      <c r="D92" s="102">
        <f>SUM(D93:D97)</f>
        <v>92940</v>
      </c>
    </row>
    <row r="93" spans="1:4" ht="12" customHeight="1">
      <c r="A93" s="228" t="s">
        <v>112</v>
      </c>
      <c r="B93" s="8" t="s">
        <v>80</v>
      </c>
      <c r="C93" s="104"/>
      <c r="D93" s="104"/>
    </row>
    <row r="94" spans="1:4" ht="12" customHeight="1">
      <c r="A94" s="220" t="s">
        <v>113</v>
      </c>
      <c r="B94" s="6" t="s">
        <v>156</v>
      </c>
      <c r="C94" s="105"/>
      <c r="D94" s="105"/>
    </row>
    <row r="95" spans="1:4" ht="12" customHeight="1">
      <c r="A95" s="220" t="s">
        <v>114</v>
      </c>
      <c r="B95" s="6" t="s">
        <v>131</v>
      </c>
      <c r="C95" s="107"/>
      <c r="D95" s="107"/>
    </row>
    <row r="96" spans="1:4" ht="12" customHeight="1">
      <c r="A96" s="220" t="s">
        <v>115</v>
      </c>
      <c r="B96" s="9" t="s">
        <v>157</v>
      </c>
      <c r="C96" s="107"/>
      <c r="D96" s="107"/>
    </row>
    <row r="97" spans="1:4" ht="12" customHeight="1">
      <c r="A97" s="220" t="s">
        <v>123</v>
      </c>
      <c r="B97" s="17" t="s">
        <v>158</v>
      </c>
      <c r="C97" s="107">
        <v>95111</v>
      </c>
      <c r="D97" s="107">
        <v>92940</v>
      </c>
    </row>
    <row r="98" spans="1:4" ht="12" customHeight="1">
      <c r="A98" s="220" t="s">
        <v>116</v>
      </c>
      <c r="B98" s="6" t="s">
        <v>313</v>
      </c>
      <c r="C98" s="107"/>
      <c r="D98" s="107"/>
    </row>
    <row r="99" spans="1:4" ht="12" customHeight="1">
      <c r="A99" s="220" t="s">
        <v>117</v>
      </c>
      <c r="B99" s="58" t="s">
        <v>314</v>
      </c>
      <c r="C99" s="107"/>
      <c r="D99" s="107"/>
    </row>
    <row r="100" spans="1:4" ht="12" customHeight="1">
      <c r="A100" s="220" t="s">
        <v>124</v>
      </c>
      <c r="B100" s="59" t="s">
        <v>315</v>
      </c>
      <c r="C100" s="107"/>
      <c r="D100" s="107"/>
    </row>
    <row r="101" spans="1:4" ht="12" customHeight="1">
      <c r="A101" s="220" t="s">
        <v>125</v>
      </c>
      <c r="B101" s="59" t="s">
        <v>316</v>
      </c>
      <c r="C101" s="107"/>
      <c r="D101" s="107"/>
    </row>
    <row r="102" spans="1:4" ht="12" customHeight="1">
      <c r="A102" s="220" t="s">
        <v>126</v>
      </c>
      <c r="B102" s="58" t="s">
        <v>490</v>
      </c>
      <c r="C102" s="107">
        <v>95111</v>
      </c>
      <c r="D102" s="107">
        <v>92940</v>
      </c>
    </row>
    <row r="103" spans="1:4" ht="12" customHeight="1">
      <c r="A103" s="220" t="s">
        <v>127</v>
      </c>
      <c r="B103" s="58" t="s">
        <v>318</v>
      </c>
      <c r="C103" s="107"/>
      <c r="D103" s="107"/>
    </row>
    <row r="104" spans="1:4" ht="12" customHeight="1">
      <c r="A104" s="220" t="s">
        <v>129</v>
      </c>
      <c r="B104" s="59" t="s">
        <v>319</v>
      </c>
      <c r="C104" s="107"/>
      <c r="D104" s="107"/>
    </row>
    <row r="105" spans="1:4" ht="12" customHeight="1">
      <c r="A105" s="229" t="s">
        <v>159</v>
      </c>
      <c r="B105" s="60" t="s">
        <v>320</v>
      </c>
      <c r="C105" s="107"/>
      <c r="D105" s="107"/>
    </row>
    <row r="106" spans="1:4" ht="12" customHeight="1">
      <c r="A106" s="220" t="s">
        <v>310</v>
      </c>
      <c r="B106" s="60" t="s">
        <v>321</v>
      </c>
      <c r="C106" s="107"/>
      <c r="D106" s="107"/>
    </row>
    <row r="107" spans="1:4" ht="12" customHeight="1" thickBot="1">
      <c r="A107" s="230" t="s">
        <v>311</v>
      </c>
      <c r="B107" s="61" t="s">
        <v>322</v>
      </c>
      <c r="C107" s="111"/>
      <c r="D107" s="111"/>
    </row>
    <row r="108" spans="1:4" ht="12" customHeight="1" thickBot="1">
      <c r="A108" s="25" t="s">
        <v>51</v>
      </c>
      <c r="B108" s="23" t="s">
        <v>323</v>
      </c>
      <c r="C108" s="103">
        <f>+C109+C111+C113</f>
        <v>250</v>
      </c>
      <c r="D108" s="103">
        <f>+D109+D111+D113</f>
        <v>250</v>
      </c>
    </row>
    <row r="109" spans="1:4" ht="12" customHeight="1">
      <c r="A109" s="219" t="s">
        <v>118</v>
      </c>
      <c r="B109" s="6" t="s">
        <v>177</v>
      </c>
      <c r="C109" s="106"/>
      <c r="D109" s="106"/>
    </row>
    <row r="110" spans="1:4" ht="12" customHeight="1">
      <c r="A110" s="219" t="s">
        <v>119</v>
      </c>
      <c r="B110" s="10" t="s">
        <v>327</v>
      </c>
      <c r="C110" s="106"/>
      <c r="D110" s="106"/>
    </row>
    <row r="111" spans="1:4" ht="12" customHeight="1">
      <c r="A111" s="219" t="s">
        <v>120</v>
      </c>
      <c r="B111" s="10" t="s">
        <v>160</v>
      </c>
      <c r="C111" s="105"/>
      <c r="D111" s="105"/>
    </row>
    <row r="112" spans="1:4" ht="12" customHeight="1">
      <c r="A112" s="219" t="s">
        <v>121</v>
      </c>
      <c r="B112" s="10" t="s">
        <v>328</v>
      </c>
      <c r="C112" s="96"/>
      <c r="D112" s="96"/>
    </row>
    <row r="113" spans="1:4" ht="12" customHeight="1">
      <c r="A113" s="219" t="s">
        <v>122</v>
      </c>
      <c r="B113" s="100" t="s">
        <v>180</v>
      </c>
      <c r="C113" s="96">
        <v>250</v>
      </c>
      <c r="D113" s="96">
        <v>250</v>
      </c>
    </row>
    <row r="114" spans="1:4" ht="12" customHeight="1">
      <c r="A114" s="219" t="s">
        <v>128</v>
      </c>
      <c r="B114" s="99" t="s">
        <v>421</v>
      </c>
      <c r="C114" s="96"/>
      <c r="D114" s="96"/>
    </row>
    <row r="115" spans="1:4" ht="12" customHeight="1">
      <c r="A115" s="219" t="s">
        <v>130</v>
      </c>
      <c r="B115" s="197" t="s">
        <v>333</v>
      </c>
      <c r="C115" s="96"/>
      <c r="D115" s="96"/>
    </row>
    <row r="116" spans="1:4" ht="12" customHeight="1">
      <c r="A116" s="219" t="s">
        <v>161</v>
      </c>
      <c r="B116" s="59" t="s">
        <v>316</v>
      </c>
      <c r="C116" s="96">
        <v>250</v>
      </c>
      <c r="D116" s="96">
        <v>250</v>
      </c>
    </row>
    <row r="117" spans="1:4" ht="12" customHeight="1">
      <c r="A117" s="219" t="s">
        <v>162</v>
      </c>
      <c r="B117" s="59" t="s">
        <v>332</v>
      </c>
      <c r="C117" s="96"/>
      <c r="D117" s="96"/>
    </row>
    <row r="118" spans="1:4" ht="12" customHeight="1">
      <c r="A118" s="219" t="s">
        <v>163</v>
      </c>
      <c r="B118" s="59" t="s">
        <v>331</v>
      </c>
      <c r="C118" s="96"/>
      <c r="D118" s="96"/>
    </row>
    <row r="119" spans="1:4" ht="12" customHeight="1">
      <c r="A119" s="219" t="s">
        <v>324</v>
      </c>
      <c r="B119" s="59" t="s">
        <v>319</v>
      </c>
      <c r="C119" s="96"/>
      <c r="D119" s="96"/>
    </row>
    <row r="120" spans="1:4" ht="12" customHeight="1">
      <c r="A120" s="219" t="s">
        <v>325</v>
      </c>
      <c r="B120" s="59" t="s">
        <v>330</v>
      </c>
      <c r="C120" s="96"/>
      <c r="D120" s="96"/>
    </row>
    <row r="121" spans="1:4" ht="12" customHeight="1" thickBot="1">
      <c r="A121" s="229" t="s">
        <v>326</v>
      </c>
      <c r="B121" s="59" t="s">
        <v>329</v>
      </c>
      <c r="C121" s="97"/>
      <c r="D121" s="97"/>
    </row>
    <row r="122" spans="1:4" ht="12" customHeight="1" thickBot="1">
      <c r="A122" s="25" t="s">
        <v>52</v>
      </c>
      <c r="B122" s="53" t="s">
        <v>334</v>
      </c>
      <c r="C122" s="103">
        <f>+C123+C124</f>
        <v>0</v>
      </c>
      <c r="D122" s="103">
        <f>+D123+D124</f>
        <v>0</v>
      </c>
    </row>
    <row r="123" spans="1:4" ht="12" customHeight="1">
      <c r="A123" s="219" t="s">
        <v>101</v>
      </c>
      <c r="B123" s="7" t="s">
        <v>88</v>
      </c>
      <c r="C123" s="106"/>
      <c r="D123" s="106"/>
    </row>
    <row r="124" spans="1:4" ht="12" customHeight="1" thickBot="1">
      <c r="A124" s="221" t="s">
        <v>102</v>
      </c>
      <c r="B124" s="10" t="s">
        <v>89</v>
      </c>
      <c r="C124" s="107"/>
      <c r="D124" s="107"/>
    </row>
    <row r="125" spans="1:4" ht="12" customHeight="1" thickBot="1">
      <c r="A125" s="25" t="s">
        <v>53</v>
      </c>
      <c r="B125" s="53" t="s">
        <v>335</v>
      </c>
      <c r="C125" s="103">
        <f>+C92+C108+C122</f>
        <v>95361</v>
      </c>
      <c r="D125" s="103">
        <f>+D92+D108+D122</f>
        <v>93190</v>
      </c>
    </row>
    <row r="126" spans="1:4" ht="12" customHeight="1" thickBot="1">
      <c r="A126" s="25" t="s">
        <v>54</v>
      </c>
      <c r="B126" s="53" t="s">
        <v>336</v>
      </c>
      <c r="C126" s="103">
        <f>+C127+C128+C129</f>
        <v>0</v>
      </c>
      <c r="D126" s="103">
        <f>+D127+D128+D129</f>
        <v>0</v>
      </c>
    </row>
    <row r="127" spans="1:4" s="50" customFormat="1" ht="12" customHeight="1">
      <c r="A127" s="219" t="s">
        <v>105</v>
      </c>
      <c r="B127" s="7" t="s">
        <v>337</v>
      </c>
      <c r="C127" s="96"/>
      <c r="D127" s="96"/>
    </row>
    <row r="128" spans="1:4" ht="12" customHeight="1">
      <c r="A128" s="219" t="s">
        <v>106</v>
      </c>
      <c r="B128" s="7" t="s">
        <v>338</v>
      </c>
      <c r="C128" s="96"/>
      <c r="D128" s="96"/>
    </row>
    <row r="129" spans="1:12" ht="12" customHeight="1" thickBot="1">
      <c r="A129" s="229" t="s">
        <v>107</v>
      </c>
      <c r="B129" s="5" t="s">
        <v>339</v>
      </c>
      <c r="C129" s="96"/>
      <c r="D129" s="96"/>
    </row>
    <row r="130" spans="1:12" ht="12" customHeight="1" thickBot="1">
      <c r="A130" s="25" t="s">
        <v>55</v>
      </c>
      <c r="B130" s="53" t="s">
        <v>382</v>
      </c>
      <c r="C130" s="103">
        <f>+C131+C132+C133+C134</f>
        <v>0</v>
      </c>
      <c r="D130" s="103">
        <f>+D131+D132+D133+D134</f>
        <v>0</v>
      </c>
    </row>
    <row r="131" spans="1:12" ht="12" customHeight="1">
      <c r="A131" s="219" t="s">
        <v>108</v>
      </c>
      <c r="B131" s="7" t="s">
        <v>340</v>
      </c>
      <c r="C131" s="96"/>
      <c r="D131" s="96"/>
    </row>
    <row r="132" spans="1:12" ht="12" customHeight="1">
      <c r="A132" s="219" t="s">
        <v>109</v>
      </c>
      <c r="B132" s="7" t="s">
        <v>341</v>
      </c>
      <c r="C132" s="96"/>
      <c r="D132" s="96"/>
    </row>
    <row r="133" spans="1:12" ht="12" customHeight="1">
      <c r="A133" s="219" t="s">
        <v>244</v>
      </c>
      <c r="B133" s="7" t="s">
        <v>342</v>
      </c>
      <c r="C133" s="96"/>
      <c r="D133" s="96"/>
    </row>
    <row r="134" spans="1:12" s="50" customFormat="1" ht="12" customHeight="1" thickBot="1">
      <c r="A134" s="229" t="s">
        <v>245</v>
      </c>
      <c r="B134" s="5" t="s">
        <v>343</v>
      </c>
      <c r="C134" s="96"/>
      <c r="D134" s="96"/>
    </row>
    <row r="135" spans="1:12" ht="12" customHeight="1" thickBot="1">
      <c r="A135" s="25" t="s">
        <v>56</v>
      </c>
      <c r="B135" s="53" t="s">
        <v>344</v>
      </c>
      <c r="C135" s="109">
        <f>+C136+C137+C138+C139</f>
        <v>0</v>
      </c>
      <c r="D135" s="109">
        <f>+D136+D137+D138+D139</f>
        <v>0</v>
      </c>
      <c r="L135" s="95"/>
    </row>
    <row r="136" spans="1:12">
      <c r="A136" s="219" t="s">
        <v>110</v>
      </c>
      <c r="B136" s="7" t="s">
        <v>345</v>
      </c>
      <c r="C136" s="96"/>
      <c r="D136" s="96"/>
    </row>
    <row r="137" spans="1:12" ht="12" customHeight="1">
      <c r="A137" s="219" t="s">
        <v>111</v>
      </c>
      <c r="B137" s="7" t="s">
        <v>355</v>
      </c>
      <c r="C137" s="96"/>
      <c r="D137" s="96"/>
    </row>
    <row r="138" spans="1:12" s="50" customFormat="1" ht="12" customHeight="1">
      <c r="A138" s="219" t="s">
        <v>256</v>
      </c>
      <c r="B138" s="7" t="s">
        <v>346</v>
      </c>
      <c r="C138" s="96"/>
      <c r="D138" s="96"/>
    </row>
    <row r="139" spans="1:12" s="50" customFormat="1" ht="12" customHeight="1" thickBot="1">
      <c r="A139" s="229" t="s">
        <v>257</v>
      </c>
      <c r="B139" s="5" t="s">
        <v>347</v>
      </c>
      <c r="C139" s="96"/>
      <c r="D139" s="96"/>
    </row>
    <row r="140" spans="1:12" s="50" customFormat="1" ht="12" customHeight="1" thickBot="1">
      <c r="A140" s="25" t="s">
        <v>57</v>
      </c>
      <c r="B140" s="53" t="s">
        <v>348</v>
      </c>
      <c r="C140" s="112">
        <f>+C141+C142+C143+C144</f>
        <v>0</v>
      </c>
      <c r="D140" s="112">
        <f>+D141+D142+D143+D144</f>
        <v>0</v>
      </c>
    </row>
    <row r="141" spans="1:12" s="50" customFormat="1" ht="12" customHeight="1">
      <c r="A141" s="219" t="s">
        <v>154</v>
      </c>
      <c r="B141" s="7" t="s">
        <v>349</v>
      </c>
      <c r="C141" s="96"/>
      <c r="D141" s="96"/>
    </row>
    <row r="142" spans="1:12" s="50" customFormat="1" ht="12" customHeight="1">
      <c r="A142" s="219" t="s">
        <v>155</v>
      </c>
      <c r="B142" s="7" t="s">
        <v>350</v>
      </c>
      <c r="C142" s="96"/>
      <c r="D142" s="96"/>
    </row>
    <row r="143" spans="1:12" s="50" customFormat="1" ht="12" customHeight="1">
      <c r="A143" s="219" t="s">
        <v>179</v>
      </c>
      <c r="B143" s="7" t="s">
        <v>351</v>
      </c>
      <c r="C143" s="96"/>
      <c r="D143" s="96"/>
    </row>
    <row r="144" spans="1:12" ht="12.75" customHeight="1" thickBot="1">
      <c r="A144" s="219" t="s">
        <v>259</v>
      </c>
      <c r="B144" s="7" t="s">
        <v>352</v>
      </c>
      <c r="C144" s="96"/>
      <c r="D144" s="96"/>
    </row>
    <row r="145" spans="1:4" ht="12" customHeight="1" thickBot="1">
      <c r="A145" s="25" t="s">
        <v>58</v>
      </c>
      <c r="B145" s="53" t="s">
        <v>353</v>
      </c>
      <c r="C145" s="213">
        <f>+C126+C130+C135+C140</f>
        <v>0</v>
      </c>
      <c r="D145" s="213">
        <f>+D126+D130+D135+D140</f>
        <v>0</v>
      </c>
    </row>
    <row r="146" spans="1:4" ht="15" customHeight="1" thickBot="1">
      <c r="A146" s="231" t="s">
        <v>59</v>
      </c>
      <c r="B146" s="178" t="s">
        <v>354</v>
      </c>
      <c r="C146" s="213">
        <f>+C125+C145</f>
        <v>95361</v>
      </c>
      <c r="D146" s="213">
        <f>+D125+D145</f>
        <v>93190</v>
      </c>
    </row>
    <row r="147" spans="1:4" ht="13.5" thickBot="1">
      <c r="A147" s="181"/>
      <c r="B147" s="182"/>
      <c r="C147" s="183"/>
      <c r="D147" s="183"/>
    </row>
    <row r="148" spans="1:4" ht="15" customHeight="1" thickBot="1">
      <c r="A148" s="92" t="s">
        <v>172</v>
      </c>
      <c r="B148" s="93"/>
      <c r="C148" s="51"/>
      <c r="D148" s="51"/>
    </row>
    <row r="149" spans="1:4" ht="14.25" customHeight="1" thickBot="1">
      <c r="A149" s="92" t="s">
        <v>173</v>
      </c>
      <c r="B149" s="93"/>
      <c r="C149" s="51"/>
      <c r="D149" s="51"/>
    </row>
  </sheetData>
  <sheetProtection formatCells="0"/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D59"/>
  <sheetViews>
    <sheetView zoomScaleNormal="100" workbookViewId="0">
      <selection activeCell="D2" sqref="D2"/>
    </sheetView>
  </sheetViews>
  <sheetFormatPr defaultRowHeight="12.75"/>
  <cols>
    <col min="1" max="1" width="13.5" style="90" customWidth="1"/>
    <col min="2" max="2" width="64" style="91" customWidth="1"/>
    <col min="3" max="3" width="16.83203125" style="91" customWidth="1"/>
    <col min="4" max="4" width="13.83203125" style="91" customWidth="1"/>
    <col min="5" max="16384" width="9.33203125" style="91"/>
  </cols>
  <sheetData>
    <row r="1" spans="1:4" s="71" customFormat="1" ht="15" customHeight="1">
      <c r="A1" s="70"/>
      <c r="B1" s="72"/>
      <c r="C1" s="72"/>
      <c r="D1" s="239" t="s">
        <v>514</v>
      </c>
    </row>
    <row r="2" spans="1:4" s="71" customFormat="1" ht="15" customHeight="1" thickBot="1">
      <c r="A2" s="70"/>
      <c r="B2" s="72"/>
      <c r="C2" s="72"/>
      <c r="D2" s="239" t="s">
        <v>621</v>
      </c>
    </row>
    <row r="3" spans="1:4" s="240" customFormat="1" ht="25.5" customHeight="1">
      <c r="A3" s="191" t="s">
        <v>170</v>
      </c>
      <c r="B3" s="160" t="s">
        <v>426</v>
      </c>
      <c r="C3" s="175"/>
      <c r="D3" s="175" t="s">
        <v>90</v>
      </c>
    </row>
    <row r="4" spans="1:4" s="240" customFormat="1" ht="24.75" thickBot="1">
      <c r="A4" s="232" t="s">
        <v>169</v>
      </c>
      <c r="B4" s="161" t="s">
        <v>388</v>
      </c>
      <c r="C4" s="176"/>
      <c r="D4" s="176" t="s">
        <v>81</v>
      </c>
    </row>
    <row r="5" spans="1:4" s="241" customFormat="1" ht="15.95" customHeight="1" thickBot="1">
      <c r="A5" s="411"/>
      <c r="B5" s="412"/>
      <c r="C5" s="611"/>
      <c r="D5" s="413" t="s">
        <v>82</v>
      </c>
    </row>
    <row r="6" spans="1:4" ht="13.5" thickBot="1">
      <c r="A6" s="192" t="s">
        <v>171</v>
      </c>
      <c r="B6" s="75" t="s">
        <v>83</v>
      </c>
      <c r="C6" s="76" t="s">
        <v>84</v>
      </c>
      <c r="D6" s="76" t="s">
        <v>84</v>
      </c>
    </row>
    <row r="7" spans="1:4" s="242" customFormat="1" ht="12.95" customHeight="1" thickBot="1">
      <c r="A7" s="66">
        <v>1</v>
      </c>
      <c r="B7" s="67">
        <v>2</v>
      </c>
      <c r="C7" s="68">
        <v>3</v>
      </c>
      <c r="D7" s="68">
        <v>4</v>
      </c>
    </row>
    <row r="8" spans="1:4" s="242" customFormat="1" ht="15.95" customHeight="1" thickBot="1">
      <c r="A8" s="77"/>
      <c r="B8" s="78" t="s">
        <v>85</v>
      </c>
      <c r="C8" s="79"/>
      <c r="D8" s="79"/>
    </row>
    <row r="9" spans="1:4" s="177" customFormat="1" ht="12" customHeight="1" thickBot="1">
      <c r="A9" s="66" t="s">
        <v>50</v>
      </c>
      <c r="B9" s="80" t="s">
        <v>389</v>
      </c>
      <c r="C9" s="123">
        <f>SUM(C10:C19)</f>
        <v>3000</v>
      </c>
      <c r="D9" s="123">
        <f>SUM(D10:D19)</f>
        <v>3000</v>
      </c>
    </row>
    <row r="10" spans="1:4" s="177" customFormat="1" ht="12" customHeight="1">
      <c r="A10" s="233" t="s">
        <v>112</v>
      </c>
      <c r="B10" s="8" t="s">
        <v>233</v>
      </c>
      <c r="C10" s="120">
        <f>'14. sz. mell'!C10+'9.2.2. sz.  mell'!C9+'15. sz. mell'!C10</f>
        <v>0</v>
      </c>
      <c r="D10" s="120">
        <f>'14. sz. mell'!D10+'9.2.2. sz.  mell'!C9+'15. sz. mell'!D10</f>
        <v>0</v>
      </c>
    </row>
    <row r="11" spans="1:4" s="177" customFormat="1" ht="12" customHeight="1">
      <c r="A11" s="234" t="s">
        <v>113</v>
      </c>
      <c r="B11" s="6" t="s">
        <v>234</v>
      </c>
      <c r="C11" s="120">
        <f>'14. sz. mell'!C11+'9.2.2. sz.  mell'!C10+'15. sz. mell'!C11</f>
        <v>3000</v>
      </c>
      <c r="D11" s="120">
        <f>'14. sz. mell'!D11+'9.2.2. sz.  mell'!C10+'15. sz. mell'!D11</f>
        <v>3000</v>
      </c>
    </row>
    <row r="12" spans="1:4" s="177" customFormat="1" ht="12" customHeight="1">
      <c r="A12" s="234" t="s">
        <v>114</v>
      </c>
      <c r="B12" s="6" t="s">
        <v>235</v>
      </c>
      <c r="C12" s="120">
        <f>'14. sz. mell'!C12+'9.2.2. sz.  mell'!C11+'15. sz. mell'!C12</f>
        <v>0</v>
      </c>
      <c r="D12" s="120">
        <f>'14. sz. mell'!D12+'9.2.2. sz.  mell'!C11+'15. sz. mell'!D12</f>
        <v>0</v>
      </c>
    </row>
    <row r="13" spans="1:4" s="177" customFormat="1" ht="12" customHeight="1">
      <c r="A13" s="234" t="s">
        <v>115</v>
      </c>
      <c r="B13" s="6" t="s">
        <v>236</v>
      </c>
      <c r="C13" s="120">
        <f>'14. sz. mell'!C13+'9.2.2. sz.  mell'!C12+'15. sz. mell'!C13</f>
        <v>0</v>
      </c>
      <c r="D13" s="120">
        <f>'14. sz. mell'!D13+'9.2.2. sz.  mell'!C12+'15. sz. mell'!D13</f>
        <v>0</v>
      </c>
    </row>
    <row r="14" spans="1:4" s="177" customFormat="1" ht="12" customHeight="1">
      <c r="A14" s="234" t="s">
        <v>132</v>
      </c>
      <c r="B14" s="6" t="s">
        <v>237</v>
      </c>
      <c r="C14" s="120">
        <f>'14. sz. mell'!C14+'9.2.2. sz.  mell'!C13+'15. sz. mell'!C14</f>
        <v>0</v>
      </c>
      <c r="D14" s="120">
        <f>'14. sz. mell'!D14+'9.2.2. sz.  mell'!C13+'15. sz. mell'!D14</f>
        <v>0</v>
      </c>
    </row>
    <row r="15" spans="1:4" s="177" customFormat="1" ht="12" customHeight="1">
      <c r="A15" s="234" t="s">
        <v>116</v>
      </c>
      <c r="B15" s="6" t="s">
        <v>390</v>
      </c>
      <c r="C15" s="120">
        <f>'14. sz. mell'!C15+'9.2.2. sz.  mell'!C14+'15. sz. mell'!C15</f>
        <v>0</v>
      </c>
      <c r="D15" s="120">
        <f>'14. sz. mell'!D15+'9.2.2. sz.  mell'!C14+'15. sz. mell'!D15</f>
        <v>0</v>
      </c>
    </row>
    <row r="16" spans="1:4" s="177" customFormat="1" ht="12" customHeight="1">
      <c r="A16" s="234" t="s">
        <v>117</v>
      </c>
      <c r="B16" s="5" t="s">
        <v>391</v>
      </c>
      <c r="C16" s="120">
        <f>'14. sz. mell'!C16+'9.2.2. sz.  mell'!C15+'15. sz. mell'!C16</f>
        <v>0</v>
      </c>
      <c r="D16" s="120">
        <f>'14. sz. mell'!D16+'9.2.2. sz.  mell'!C15+'15. sz. mell'!D16</f>
        <v>0</v>
      </c>
    </row>
    <row r="17" spans="1:4" s="177" customFormat="1" ht="12" customHeight="1">
      <c r="A17" s="234" t="s">
        <v>124</v>
      </c>
      <c r="B17" s="6" t="s">
        <v>240</v>
      </c>
      <c r="C17" s="120">
        <f>'14. sz. mell'!C17+'9.2.2. sz.  mell'!C16+'15. sz. mell'!C17</f>
        <v>0</v>
      </c>
      <c r="D17" s="120">
        <f>'14. sz. mell'!D17+'9.2.2. sz.  mell'!C16+'15. sz. mell'!D17</f>
        <v>0</v>
      </c>
    </row>
    <row r="18" spans="1:4" s="243" customFormat="1" ht="12" customHeight="1">
      <c r="A18" s="234" t="s">
        <v>125</v>
      </c>
      <c r="B18" s="6" t="s">
        <v>241</v>
      </c>
      <c r="C18" s="120">
        <f>'14. sz. mell'!C18+'9.2.2. sz.  mell'!C17+'15. sz. mell'!C18</f>
        <v>0</v>
      </c>
      <c r="D18" s="120">
        <f>'14. sz. mell'!D18+'9.2.2. sz.  mell'!C17+'15. sz. mell'!D18</f>
        <v>0</v>
      </c>
    </row>
    <row r="19" spans="1:4" s="243" customFormat="1" ht="12" customHeight="1" thickBot="1">
      <c r="A19" s="234" t="s">
        <v>126</v>
      </c>
      <c r="B19" s="5" t="s">
        <v>242</v>
      </c>
      <c r="C19" s="167">
        <f>'14. sz. mell'!C19+'9.2.2. sz.  mell'!C18+'15. sz. mell'!C19</f>
        <v>0</v>
      </c>
      <c r="D19" s="120">
        <f>'14. sz. mell'!D19+'9.2.2. sz.  mell'!C18+'15. sz. mell'!D19</f>
        <v>0</v>
      </c>
    </row>
    <row r="20" spans="1:4" s="177" customFormat="1" ht="12" customHeight="1" thickBot="1">
      <c r="A20" s="66" t="s">
        <v>51</v>
      </c>
      <c r="B20" s="410" t="s">
        <v>392</v>
      </c>
      <c r="C20" s="527">
        <f>'14. sz. mell'!C20+'9.2.2. sz.  mell'!C19+'15. sz. mell'!C20</f>
        <v>0</v>
      </c>
      <c r="D20" s="123">
        <f>SUM(D21:D23)</f>
        <v>0</v>
      </c>
    </row>
    <row r="21" spans="1:4" s="243" customFormat="1" ht="12" customHeight="1">
      <c r="A21" s="234" t="s">
        <v>118</v>
      </c>
      <c r="B21" s="7" t="s">
        <v>208</v>
      </c>
      <c r="C21" s="120">
        <f>'14. sz. mell'!C21+'9.2.2. sz.  mell'!C20+'15. sz. mell'!C21</f>
        <v>0</v>
      </c>
      <c r="D21" s="120">
        <f>'14. sz. mell'!D21+'9.2.2. sz.  mell'!C20+'15. sz. mell'!D21</f>
        <v>0</v>
      </c>
    </row>
    <row r="22" spans="1:4" s="243" customFormat="1" ht="12" customHeight="1">
      <c r="A22" s="234" t="s">
        <v>119</v>
      </c>
      <c r="B22" s="6" t="s">
        <v>393</v>
      </c>
      <c r="C22" s="120">
        <f>'14. sz. mell'!C22+'9.2.2. sz.  mell'!C21+'15. sz. mell'!C22</f>
        <v>0</v>
      </c>
      <c r="D22" s="120">
        <f>'14. sz. mell'!D22+'9.2.2. sz.  mell'!C21+'15. sz. mell'!D22</f>
        <v>0</v>
      </c>
    </row>
    <row r="23" spans="1:4" s="243" customFormat="1" ht="12" customHeight="1">
      <c r="A23" s="234" t="s">
        <v>120</v>
      </c>
      <c r="B23" s="6" t="s">
        <v>394</v>
      </c>
      <c r="C23" s="120">
        <f>'14. sz. mell'!C23+'9.2.2. sz.  mell'!C22+'15. sz. mell'!C23</f>
        <v>0</v>
      </c>
      <c r="D23" s="120">
        <f>'14. sz. mell'!D23+'9.2.2. sz.  mell'!C22+'15. sz. mell'!D23</f>
        <v>0</v>
      </c>
    </row>
    <row r="24" spans="1:4" s="243" customFormat="1" ht="12" customHeight="1" thickBot="1">
      <c r="A24" s="234" t="s">
        <v>121</v>
      </c>
      <c r="B24" s="6" t="s">
        <v>44</v>
      </c>
      <c r="C24" s="167">
        <f>'14. sz. mell'!C24+'9.2.2. sz.  mell'!C23+'15. sz. mell'!C24</f>
        <v>0</v>
      </c>
      <c r="D24" s="120">
        <f>'14. sz. mell'!D24+'9.2.2. sz.  mell'!C23+'15. sz. mell'!D24</f>
        <v>0</v>
      </c>
    </row>
    <row r="25" spans="1:4" s="243" customFormat="1" ht="12" customHeight="1" thickBot="1">
      <c r="A25" s="69" t="s">
        <v>52</v>
      </c>
      <c r="B25" s="478" t="s">
        <v>147</v>
      </c>
      <c r="C25" s="527">
        <f>'14. sz. mell'!C25+'9.2.2. sz.  mell'!C24+'15. sz. mell'!C25</f>
        <v>0</v>
      </c>
      <c r="D25" s="150"/>
    </row>
    <row r="26" spans="1:4" s="243" customFormat="1" ht="12" customHeight="1" thickBot="1">
      <c r="A26" s="69" t="s">
        <v>53</v>
      </c>
      <c r="B26" s="478" t="s">
        <v>395</v>
      </c>
      <c r="C26" s="527">
        <f>'14. sz. mell'!C26+'9.2.2. sz.  mell'!C25+'15. sz. mell'!C26</f>
        <v>0</v>
      </c>
      <c r="D26" s="123">
        <f>+D27+D28</f>
        <v>0</v>
      </c>
    </row>
    <row r="27" spans="1:4" s="243" customFormat="1" ht="12" customHeight="1">
      <c r="A27" s="235" t="s">
        <v>218</v>
      </c>
      <c r="B27" s="236" t="s">
        <v>393</v>
      </c>
      <c r="C27" s="120">
        <f>'14. sz. mell'!C27+'9.2.2. sz.  mell'!C26+'15. sz. mell'!C27</f>
        <v>0</v>
      </c>
      <c r="D27" s="120">
        <f>'14. sz. mell'!D27+'9.2.2. sz.  mell'!C26+'15. sz. mell'!D27</f>
        <v>0</v>
      </c>
    </row>
    <row r="28" spans="1:4" s="243" customFormat="1" ht="12" customHeight="1">
      <c r="A28" s="235" t="s">
        <v>221</v>
      </c>
      <c r="B28" s="237" t="s">
        <v>396</v>
      </c>
      <c r="C28" s="120">
        <f>'14. sz. mell'!C28+'9.2.2. sz.  mell'!C27+'15. sz. mell'!C28</f>
        <v>0</v>
      </c>
      <c r="D28" s="120">
        <f>'14. sz. mell'!D28+'9.2.2. sz.  mell'!C27+'15. sz. mell'!D28</f>
        <v>0</v>
      </c>
    </row>
    <row r="29" spans="1:4" s="243" customFormat="1" ht="12" customHeight="1" thickBot="1">
      <c r="A29" s="234" t="s">
        <v>222</v>
      </c>
      <c r="B29" s="238" t="s">
        <v>397</v>
      </c>
      <c r="C29" s="167">
        <f>'14. sz. mell'!C29+'9.2.2. sz.  mell'!C28+'15. sz. mell'!C29</f>
        <v>0</v>
      </c>
      <c r="D29" s="120">
        <f>'14. sz. mell'!D29+'9.2.2. sz.  mell'!C28+'15. sz. mell'!D29</f>
        <v>0</v>
      </c>
    </row>
    <row r="30" spans="1:4" s="243" customFormat="1" ht="12" customHeight="1" thickBot="1">
      <c r="A30" s="69" t="s">
        <v>54</v>
      </c>
      <c r="B30" s="478" t="s">
        <v>398</v>
      </c>
      <c r="C30" s="527">
        <f>'14. sz. mell'!C30+'9.2.2. sz.  mell'!C29+'15. sz. mell'!C30</f>
        <v>0</v>
      </c>
      <c r="D30" s="123">
        <f>+D31+D32+D33</f>
        <v>0</v>
      </c>
    </row>
    <row r="31" spans="1:4" s="243" customFormat="1" ht="12" customHeight="1">
      <c r="A31" s="235" t="s">
        <v>105</v>
      </c>
      <c r="B31" s="236" t="s">
        <v>247</v>
      </c>
      <c r="C31" s="120">
        <f>'14. sz. mell'!C31+'9.2.2. sz.  mell'!C30+'15. sz. mell'!C31</f>
        <v>0</v>
      </c>
      <c r="D31" s="120">
        <f>'14. sz. mell'!D31+'9.2.2. sz.  mell'!C30+'15. sz. mell'!D31</f>
        <v>0</v>
      </c>
    </row>
    <row r="32" spans="1:4" s="243" customFormat="1" ht="12" customHeight="1">
      <c r="A32" s="235" t="s">
        <v>106</v>
      </c>
      <c r="B32" s="237" t="s">
        <v>248</v>
      </c>
      <c r="C32" s="120">
        <f>'14. sz. mell'!C32+'9.2.2. sz.  mell'!C31+'15. sz. mell'!C32</f>
        <v>0</v>
      </c>
      <c r="D32" s="120">
        <f>'14. sz. mell'!D32+'9.2.2. sz.  mell'!C31+'15. sz. mell'!D32</f>
        <v>0</v>
      </c>
    </row>
    <row r="33" spans="1:4" s="243" customFormat="1" ht="12" customHeight="1" thickBot="1">
      <c r="A33" s="234" t="s">
        <v>107</v>
      </c>
      <c r="B33" s="57" t="s">
        <v>249</v>
      </c>
      <c r="C33" s="167">
        <f>'14. sz. mell'!C33+'9.2.2. sz.  mell'!C32+'15. sz. mell'!C33</f>
        <v>0</v>
      </c>
      <c r="D33" s="120">
        <f>'14. sz. mell'!D33+'9.2.2. sz.  mell'!C32+'15. sz. mell'!D33</f>
        <v>0</v>
      </c>
    </row>
    <row r="34" spans="1:4" s="177" customFormat="1" ht="12" customHeight="1" thickBot="1">
      <c r="A34" s="69" t="s">
        <v>55</v>
      </c>
      <c r="B34" s="478" t="s">
        <v>361</v>
      </c>
      <c r="C34" s="528">
        <f>'14. sz. mell'!C34+'9.2.2. sz.  mell'!C33+'15. sz. mell'!C34</f>
        <v>0</v>
      </c>
      <c r="D34" s="150">
        <v>102</v>
      </c>
    </row>
    <row r="35" spans="1:4" s="177" customFormat="1" ht="12" customHeight="1" thickBot="1">
      <c r="A35" s="69" t="s">
        <v>56</v>
      </c>
      <c r="B35" s="478" t="s">
        <v>399</v>
      </c>
      <c r="C35" s="527">
        <f>'14. sz. mell'!C35+'9.2.2. sz.  mell'!C34+'15. sz. mell'!C35</f>
        <v>0</v>
      </c>
      <c r="D35" s="168"/>
    </row>
    <row r="36" spans="1:4" s="177" customFormat="1" ht="12" customHeight="1" thickBot="1">
      <c r="A36" s="66" t="s">
        <v>57</v>
      </c>
      <c r="B36" s="478" t="s">
        <v>400</v>
      </c>
      <c r="C36" s="529">
        <f>'14. sz. mell'!C36+'9.2.2. sz.  mell'!C35+'15. sz. mell'!C36</f>
        <v>3000</v>
      </c>
      <c r="D36" s="169">
        <f>+D9+D20+D25+D26+D30+D34+D35</f>
        <v>3102</v>
      </c>
    </row>
    <row r="37" spans="1:4" s="177" customFormat="1" ht="12" customHeight="1" thickBot="1">
      <c r="A37" s="81" t="s">
        <v>58</v>
      </c>
      <c r="B37" s="478" t="s">
        <v>401</v>
      </c>
      <c r="C37" s="530">
        <f>'14. sz. mell'!C37+'9.2.2. sz.  mell'!C36+'15. sz. mell'!C37</f>
        <v>95361</v>
      </c>
      <c r="D37" s="169">
        <f>+D38+D39+D40</f>
        <v>95714</v>
      </c>
    </row>
    <row r="38" spans="1:4" s="177" customFormat="1" ht="12" customHeight="1">
      <c r="A38" s="235" t="s">
        <v>402</v>
      </c>
      <c r="B38" s="236" t="s">
        <v>187</v>
      </c>
      <c r="C38" s="120">
        <f>'14. sz. mell'!C38+'9.2.2. sz.  mell'!C37+'15. sz. mell'!C38</f>
        <v>0</v>
      </c>
      <c r="D38" s="120">
        <f>'14. sz. mell'!D38+'9.2.2. sz.  mell'!C37+'15. sz. mell'!D38</f>
        <v>97</v>
      </c>
    </row>
    <row r="39" spans="1:4" s="177" customFormat="1" ht="12" customHeight="1">
      <c r="A39" s="235" t="s">
        <v>403</v>
      </c>
      <c r="B39" s="237" t="s">
        <v>45</v>
      </c>
      <c r="C39" s="120">
        <f>'14. sz. mell'!C39+'9.2.2. sz.  mell'!C38+'15. sz. mell'!C39</f>
        <v>0</v>
      </c>
      <c r="D39" s="120">
        <f>'14. sz. mell'!D39+'9.2.2. sz.  mell'!C38+'15. sz. mell'!D39</f>
        <v>0</v>
      </c>
    </row>
    <row r="40" spans="1:4" s="243" customFormat="1" ht="12" customHeight="1" thickBot="1">
      <c r="A40" s="234" t="s">
        <v>404</v>
      </c>
      <c r="B40" s="57" t="s">
        <v>405</v>
      </c>
      <c r="C40" s="167">
        <f>'14. sz. mell'!C40+'9.2.2. sz.  mell'!C39+'15. sz. mell'!C40</f>
        <v>95361</v>
      </c>
      <c r="D40" s="120">
        <f>'14. sz. mell'!D40+'9.2.2. sz.  mell'!C39+'15. sz. mell'!D40</f>
        <v>95617</v>
      </c>
    </row>
    <row r="41" spans="1:4" s="243" customFormat="1" ht="15" customHeight="1" thickBot="1">
      <c r="A41" s="81" t="s">
        <v>59</v>
      </c>
      <c r="B41" s="526" t="s">
        <v>406</v>
      </c>
      <c r="C41" s="531">
        <f>'14. sz. mell'!C41+'9.2.2. sz.  mell'!C40+'15. sz. mell'!C41</f>
        <v>98361</v>
      </c>
      <c r="D41" s="172">
        <f>+D36+D37</f>
        <v>98816</v>
      </c>
    </row>
    <row r="42" spans="1:4" s="243" customFormat="1" ht="15" customHeight="1">
      <c r="A42" s="83"/>
      <c r="B42" s="84"/>
      <c r="C42" s="170"/>
      <c r="D42" s="170"/>
    </row>
    <row r="43" spans="1:4" ht="13.5" thickBot="1">
      <c r="A43" s="85"/>
      <c r="B43" s="86"/>
      <c r="C43" s="171"/>
      <c r="D43" s="171"/>
    </row>
    <row r="44" spans="1:4" s="242" customFormat="1" ht="16.5" customHeight="1" thickBot="1">
      <c r="A44" s="87"/>
      <c r="B44" s="65" t="s">
        <v>86</v>
      </c>
      <c r="C44" s="172"/>
      <c r="D44" s="172"/>
    </row>
    <row r="45" spans="1:4" s="244" customFormat="1" ht="12" customHeight="1" thickBot="1">
      <c r="A45" s="609" t="s">
        <v>50</v>
      </c>
      <c r="B45" s="608" t="s">
        <v>407</v>
      </c>
      <c r="C45" s="610">
        <f>SUM(C46+C47+C48)</f>
        <v>98111</v>
      </c>
      <c r="D45" s="610">
        <f>SUM(D46+D47+D48)</f>
        <v>98566</v>
      </c>
    </row>
    <row r="46" spans="1:4" ht="12" customHeight="1">
      <c r="A46" s="234" t="s">
        <v>112</v>
      </c>
      <c r="B46" s="7" t="s">
        <v>80</v>
      </c>
      <c r="C46" s="120">
        <f>'14. sz. mell'!C46+'9.2.2. sz.  mell'!C45+'15. sz. mell'!C46</f>
        <v>62252</v>
      </c>
      <c r="D46" s="120">
        <f>'14. sz. mell'!D46+'9.2.2. sz.  mell'!C45+'15. sz. mell'!D46</f>
        <v>62610</v>
      </c>
    </row>
    <row r="47" spans="1:4" ht="12" customHeight="1">
      <c r="A47" s="234" t="s">
        <v>113</v>
      </c>
      <c r="B47" s="6" t="s">
        <v>156</v>
      </c>
      <c r="C47" s="120">
        <f>'14. sz. mell'!C47+'9.2.2. sz.  mell'!C46+'15. sz. mell'!C47</f>
        <v>16989</v>
      </c>
      <c r="D47" s="120">
        <f>'14. sz. mell'!D47+'9.2.2. sz.  mell'!C46+'15. sz. mell'!D47</f>
        <v>17086</v>
      </c>
    </row>
    <row r="48" spans="1:4" ht="12" customHeight="1">
      <c r="A48" s="234" t="s">
        <v>114</v>
      </c>
      <c r="B48" s="6" t="s">
        <v>131</v>
      </c>
      <c r="C48" s="120">
        <f>'14. sz. mell'!C48+'9.2.2. sz.  mell'!C47+'15. sz. mell'!C48</f>
        <v>18870</v>
      </c>
      <c r="D48" s="120">
        <f>'14. sz. mell'!D48+'9.2.2. sz.  mell'!C47+'15. sz. mell'!D48</f>
        <v>18870</v>
      </c>
    </row>
    <row r="49" spans="1:4" ht="12" customHeight="1">
      <c r="A49" s="234" t="s">
        <v>115</v>
      </c>
      <c r="B49" s="6" t="s">
        <v>157</v>
      </c>
      <c r="C49" s="43"/>
      <c r="D49" s="43"/>
    </row>
    <row r="50" spans="1:4" ht="12" customHeight="1" thickBot="1">
      <c r="A50" s="234" t="s">
        <v>132</v>
      </c>
      <c r="B50" s="6" t="s">
        <v>158</v>
      </c>
      <c r="C50" s="43"/>
      <c r="D50" s="43"/>
    </row>
    <row r="51" spans="1:4" ht="12" customHeight="1" thickBot="1">
      <c r="A51" s="69" t="s">
        <v>51</v>
      </c>
      <c r="B51" s="53" t="s">
        <v>408</v>
      </c>
      <c r="C51" s="123">
        <f>SUM(C52:C54)</f>
        <v>250</v>
      </c>
      <c r="D51" s="123">
        <f>SUM(D52:D54)</f>
        <v>250</v>
      </c>
    </row>
    <row r="52" spans="1:4" s="244" customFormat="1" ht="12" customHeight="1">
      <c r="A52" s="234" t="s">
        <v>118</v>
      </c>
      <c r="B52" s="7" t="s">
        <v>177</v>
      </c>
      <c r="C52" s="120">
        <f>'14. sz. mell'!C52+'9.2.2. sz.  mell'!C51+'15. sz. mell'!C52</f>
        <v>250</v>
      </c>
      <c r="D52" s="120">
        <f>'14. sz. mell'!D52+'9.2.2. sz.  mell'!C51+'15. sz. mell'!D52</f>
        <v>250</v>
      </c>
    </row>
    <row r="53" spans="1:4" ht="12" customHeight="1">
      <c r="A53" s="234" t="s">
        <v>119</v>
      </c>
      <c r="B53" s="6" t="s">
        <v>160</v>
      </c>
      <c r="C53" s="43"/>
      <c r="D53" s="43"/>
    </row>
    <row r="54" spans="1:4" ht="12" customHeight="1">
      <c r="A54" s="234" t="s">
        <v>120</v>
      </c>
      <c r="B54" s="6" t="s">
        <v>87</v>
      </c>
      <c r="C54" s="43"/>
      <c r="D54" s="43"/>
    </row>
    <row r="55" spans="1:4" ht="12" customHeight="1" thickBot="1">
      <c r="A55" s="234" t="s">
        <v>121</v>
      </c>
      <c r="B55" s="6" t="s">
        <v>46</v>
      </c>
      <c r="C55" s="43"/>
      <c r="D55" s="43"/>
    </row>
    <row r="56" spans="1:4" ht="15" customHeight="1" thickBot="1">
      <c r="A56" s="69" t="s">
        <v>52</v>
      </c>
      <c r="B56" s="89" t="s">
        <v>409</v>
      </c>
      <c r="C56" s="173">
        <f>+C45+C51</f>
        <v>98361</v>
      </c>
      <c r="D56" s="173">
        <f>+D45+D51</f>
        <v>98816</v>
      </c>
    </row>
    <row r="57" spans="1:4" ht="13.5" thickBot="1">
      <c r="C57" s="174"/>
      <c r="D57" s="174"/>
    </row>
    <row r="58" spans="1:4" ht="15" customHeight="1" thickBot="1">
      <c r="A58" s="92" t="s">
        <v>602</v>
      </c>
      <c r="B58" s="93"/>
      <c r="C58" s="51">
        <v>19</v>
      </c>
      <c r="D58" s="51">
        <v>19</v>
      </c>
    </row>
    <row r="59" spans="1:4" ht="14.25" customHeight="1" thickBot="1">
      <c r="A59" s="92" t="s">
        <v>173</v>
      </c>
      <c r="B59" s="93"/>
      <c r="C59" s="51">
        <v>0</v>
      </c>
      <c r="D59" s="51">
        <v>0</v>
      </c>
    </row>
  </sheetData>
  <sheetProtection formatCells="0"/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D59"/>
  <sheetViews>
    <sheetView zoomScaleNormal="100" workbookViewId="0">
      <selection activeCell="D2" sqref="D2"/>
    </sheetView>
  </sheetViews>
  <sheetFormatPr defaultRowHeight="12.75"/>
  <cols>
    <col min="1" max="1" width="13" style="90" customWidth="1"/>
    <col min="2" max="2" width="68.33203125" style="91" customWidth="1"/>
    <col min="3" max="3" width="17" style="91" customWidth="1"/>
    <col min="4" max="4" width="15" style="91" customWidth="1"/>
    <col min="5" max="16384" width="9.33203125" style="91"/>
  </cols>
  <sheetData>
    <row r="1" spans="1:4" s="71" customFormat="1" ht="21" customHeight="1">
      <c r="A1" s="70"/>
      <c r="B1" s="72"/>
      <c r="C1" s="72"/>
      <c r="D1" s="239" t="s">
        <v>515</v>
      </c>
    </row>
    <row r="2" spans="1:4" s="71" customFormat="1" ht="21" customHeight="1" thickBot="1">
      <c r="A2" s="70"/>
      <c r="B2" s="72"/>
      <c r="C2" s="72"/>
      <c r="D2" s="239" t="s">
        <v>622</v>
      </c>
    </row>
    <row r="3" spans="1:4" s="240" customFormat="1" ht="25.5" customHeight="1">
      <c r="A3" s="191" t="s">
        <v>170</v>
      </c>
      <c r="B3" s="160" t="s">
        <v>426</v>
      </c>
      <c r="C3" s="175"/>
      <c r="D3" s="175" t="s">
        <v>90</v>
      </c>
    </row>
    <row r="4" spans="1:4" s="240" customFormat="1" ht="24.75" thickBot="1">
      <c r="A4" s="232" t="s">
        <v>169</v>
      </c>
      <c r="B4" s="161" t="s">
        <v>411</v>
      </c>
      <c r="C4" s="176"/>
      <c r="D4" s="176" t="s">
        <v>90</v>
      </c>
    </row>
    <row r="5" spans="1:4" s="241" customFormat="1" ht="15.95" customHeight="1" thickBot="1">
      <c r="A5" s="73"/>
      <c r="B5" s="73"/>
      <c r="C5" s="74"/>
      <c r="D5" s="74" t="s">
        <v>82</v>
      </c>
    </row>
    <row r="6" spans="1:4" ht="13.5" thickBot="1">
      <c r="A6" s="192" t="s">
        <v>171</v>
      </c>
      <c r="B6" s="75" t="s">
        <v>83</v>
      </c>
      <c r="C6" s="76" t="s">
        <v>84</v>
      </c>
      <c r="D6" s="76" t="s">
        <v>84</v>
      </c>
    </row>
    <row r="7" spans="1:4" s="242" customFormat="1" ht="12.95" customHeight="1" thickBot="1">
      <c r="A7" s="66">
        <v>1</v>
      </c>
      <c r="B7" s="67">
        <v>2</v>
      </c>
      <c r="C7" s="68">
        <v>3</v>
      </c>
      <c r="D7" s="68">
        <v>4</v>
      </c>
    </row>
    <row r="8" spans="1:4" s="242" customFormat="1" ht="15.95" customHeight="1" thickBot="1">
      <c r="A8" s="77"/>
      <c r="B8" s="78" t="s">
        <v>85</v>
      </c>
      <c r="C8" s="79"/>
      <c r="D8" s="79"/>
    </row>
    <row r="9" spans="1:4" s="177" customFormat="1" ht="12" customHeight="1" thickBot="1">
      <c r="A9" s="66" t="s">
        <v>50</v>
      </c>
      <c r="B9" s="80" t="s">
        <v>389</v>
      </c>
      <c r="C9" s="123">
        <f>SUM(C10:C19)</f>
        <v>3000</v>
      </c>
      <c r="D9" s="123">
        <f>SUM(D10:D19)</f>
        <v>3000</v>
      </c>
    </row>
    <row r="10" spans="1:4" s="177" customFormat="1" ht="12" customHeight="1">
      <c r="A10" s="233" t="s">
        <v>112</v>
      </c>
      <c r="B10" s="8" t="s">
        <v>233</v>
      </c>
      <c r="C10" s="166"/>
      <c r="D10" s="166"/>
    </row>
    <row r="11" spans="1:4" s="177" customFormat="1" ht="12" customHeight="1">
      <c r="A11" s="234" t="s">
        <v>113</v>
      </c>
      <c r="B11" s="6" t="s">
        <v>234</v>
      </c>
      <c r="C11" s="121">
        <v>3000</v>
      </c>
      <c r="D11" s="121">
        <v>3000</v>
      </c>
    </row>
    <row r="12" spans="1:4" s="177" customFormat="1" ht="12" customHeight="1">
      <c r="A12" s="234" t="s">
        <v>114</v>
      </c>
      <c r="B12" s="6" t="s">
        <v>235</v>
      </c>
      <c r="C12" s="121"/>
      <c r="D12" s="121"/>
    </row>
    <row r="13" spans="1:4" s="177" customFormat="1" ht="12" customHeight="1">
      <c r="A13" s="234" t="s">
        <v>115</v>
      </c>
      <c r="B13" s="6" t="s">
        <v>236</v>
      </c>
      <c r="C13" s="121"/>
      <c r="D13" s="121"/>
    </row>
    <row r="14" spans="1:4" s="177" customFormat="1" ht="12" customHeight="1">
      <c r="A14" s="234" t="s">
        <v>132</v>
      </c>
      <c r="B14" s="6" t="s">
        <v>237</v>
      </c>
      <c r="C14" s="121"/>
      <c r="D14" s="121"/>
    </row>
    <row r="15" spans="1:4" s="177" customFormat="1" ht="12" customHeight="1">
      <c r="A15" s="234" t="s">
        <v>116</v>
      </c>
      <c r="B15" s="6" t="s">
        <v>390</v>
      </c>
      <c r="C15" s="121"/>
      <c r="D15" s="121"/>
    </row>
    <row r="16" spans="1:4" s="177" customFormat="1" ht="12" customHeight="1">
      <c r="A16" s="234" t="s">
        <v>117</v>
      </c>
      <c r="B16" s="5" t="s">
        <v>391</v>
      </c>
      <c r="C16" s="121"/>
      <c r="D16" s="121"/>
    </row>
    <row r="17" spans="1:4" s="177" customFormat="1" ht="12" customHeight="1">
      <c r="A17" s="234" t="s">
        <v>124</v>
      </c>
      <c r="B17" s="6" t="s">
        <v>240</v>
      </c>
      <c r="C17" s="167"/>
      <c r="D17" s="167"/>
    </row>
    <row r="18" spans="1:4" s="243" customFormat="1" ht="12" customHeight="1">
      <c r="A18" s="234" t="s">
        <v>125</v>
      </c>
      <c r="B18" s="6" t="s">
        <v>241</v>
      </c>
      <c r="C18" s="121"/>
      <c r="D18" s="121"/>
    </row>
    <row r="19" spans="1:4" s="243" customFormat="1" ht="12" customHeight="1" thickBot="1">
      <c r="A19" s="234" t="s">
        <v>126</v>
      </c>
      <c r="B19" s="5" t="s">
        <v>242</v>
      </c>
      <c r="C19" s="122"/>
      <c r="D19" s="122"/>
    </row>
    <row r="20" spans="1:4" s="177" customFormat="1" ht="12" customHeight="1" thickBot="1">
      <c r="A20" s="66" t="s">
        <v>51</v>
      </c>
      <c r="B20" s="80" t="s">
        <v>392</v>
      </c>
      <c r="C20" s="123">
        <f>SUM(C21:C23)</f>
        <v>0</v>
      </c>
      <c r="D20" s="123">
        <f>SUM(D21:D23)</f>
        <v>0</v>
      </c>
    </row>
    <row r="21" spans="1:4" s="243" customFormat="1" ht="12" customHeight="1">
      <c r="A21" s="234" t="s">
        <v>118</v>
      </c>
      <c r="B21" s="7" t="s">
        <v>208</v>
      </c>
      <c r="C21" s="121"/>
      <c r="D21" s="121"/>
    </row>
    <row r="22" spans="1:4" s="243" customFormat="1" ht="12" customHeight="1">
      <c r="A22" s="234" t="s">
        <v>119</v>
      </c>
      <c r="B22" s="6" t="s">
        <v>393</v>
      </c>
      <c r="C22" s="121"/>
      <c r="D22" s="121"/>
    </row>
    <row r="23" spans="1:4" s="243" customFormat="1" ht="12" customHeight="1">
      <c r="A23" s="234" t="s">
        <v>120</v>
      </c>
      <c r="B23" s="6" t="s">
        <v>394</v>
      </c>
      <c r="C23" s="121"/>
      <c r="D23" s="121"/>
    </row>
    <row r="24" spans="1:4" s="243" customFormat="1" ht="12" customHeight="1" thickBot="1">
      <c r="A24" s="234" t="s">
        <v>121</v>
      </c>
      <c r="B24" s="6" t="s">
        <v>44</v>
      </c>
      <c r="C24" s="121"/>
      <c r="D24" s="121"/>
    </row>
    <row r="25" spans="1:4" s="243" customFormat="1" ht="12" customHeight="1" thickBot="1">
      <c r="A25" s="69" t="s">
        <v>52</v>
      </c>
      <c r="B25" s="53" t="s">
        <v>147</v>
      </c>
      <c r="C25" s="150"/>
      <c r="D25" s="150"/>
    </row>
    <row r="26" spans="1:4" s="243" customFormat="1" ht="12" customHeight="1" thickBot="1">
      <c r="A26" s="69" t="s">
        <v>53</v>
      </c>
      <c r="B26" s="53" t="s">
        <v>395</v>
      </c>
      <c r="C26" s="123">
        <f>+C27+C28</f>
        <v>0</v>
      </c>
      <c r="D26" s="123">
        <f>+D27+D28</f>
        <v>0</v>
      </c>
    </row>
    <row r="27" spans="1:4" s="243" customFormat="1" ht="12" customHeight="1">
      <c r="A27" s="235" t="s">
        <v>218</v>
      </c>
      <c r="B27" s="236" t="s">
        <v>393</v>
      </c>
      <c r="C27" s="41"/>
      <c r="D27" s="41"/>
    </row>
    <row r="28" spans="1:4" s="243" customFormat="1" ht="12" customHeight="1">
      <c r="A28" s="235" t="s">
        <v>221</v>
      </c>
      <c r="B28" s="237" t="s">
        <v>396</v>
      </c>
      <c r="C28" s="124"/>
      <c r="D28" s="124"/>
    </row>
    <row r="29" spans="1:4" s="243" customFormat="1" ht="12" customHeight="1" thickBot="1">
      <c r="A29" s="234" t="s">
        <v>222</v>
      </c>
      <c r="B29" s="238" t="s">
        <v>397</v>
      </c>
      <c r="C29" s="45"/>
      <c r="D29" s="45"/>
    </row>
    <row r="30" spans="1:4" s="243" customFormat="1" ht="12" customHeight="1" thickBot="1">
      <c r="A30" s="69" t="s">
        <v>54</v>
      </c>
      <c r="B30" s="53" t="s">
        <v>398</v>
      </c>
      <c r="C30" s="123">
        <f>+C31+C32+C33</f>
        <v>0</v>
      </c>
      <c r="D30" s="123">
        <f>+D31+D32+D33</f>
        <v>0</v>
      </c>
    </row>
    <row r="31" spans="1:4" s="243" customFormat="1" ht="12" customHeight="1">
      <c r="A31" s="235" t="s">
        <v>105</v>
      </c>
      <c r="B31" s="236" t="s">
        <v>247</v>
      </c>
      <c r="C31" s="41"/>
      <c r="D31" s="41"/>
    </row>
    <row r="32" spans="1:4" s="243" customFormat="1" ht="12" customHeight="1">
      <c r="A32" s="235" t="s">
        <v>106</v>
      </c>
      <c r="B32" s="237" t="s">
        <v>248</v>
      </c>
      <c r="C32" s="124"/>
      <c r="D32" s="124"/>
    </row>
    <row r="33" spans="1:4" s="243" customFormat="1" ht="12" customHeight="1" thickBot="1">
      <c r="A33" s="234" t="s">
        <v>107</v>
      </c>
      <c r="B33" s="57" t="s">
        <v>249</v>
      </c>
      <c r="C33" s="45"/>
      <c r="D33" s="45"/>
    </row>
    <row r="34" spans="1:4" s="177" customFormat="1" ht="12" customHeight="1" thickBot="1">
      <c r="A34" s="69" t="s">
        <v>55</v>
      </c>
      <c r="B34" s="53" t="s">
        <v>361</v>
      </c>
      <c r="C34" s="150"/>
      <c r="D34" s="150"/>
    </row>
    <row r="35" spans="1:4" s="177" customFormat="1" ht="12" customHeight="1" thickBot="1">
      <c r="A35" s="69" t="s">
        <v>56</v>
      </c>
      <c r="B35" s="53" t="s">
        <v>399</v>
      </c>
      <c r="C35" s="168"/>
      <c r="D35" s="168"/>
    </row>
    <row r="36" spans="1:4" s="177" customFormat="1" ht="12" customHeight="1" thickBot="1">
      <c r="A36" s="66" t="s">
        <v>57</v>
      </c>
      <c r="B36" s="53" t="s">
        <v>400</v>
      </c>
      <c r="C36" s="169">
        <f>+C9+C20+C25+C26+C30+C34+C35</f>
        <v>3000</v>
      </c>
      <c r="D36" s="169">
        <f>+D9+D20+D25+D26+D30+D34+D35</f>
        <v>3000</v>
      </c>
    </row>
    <row r="37" spans="1:4" s="177" customFormat="1" ht="12" customHeight="1" thickBot="1">
      <c r="A37" s="81" t="s">
        <v>58</v>
      </c>
      <c r="B37" s="53" t="s">
        <v>401</v>
      </c>
      <c r="C37" s="169">
        <f>+C38+C39+C40</f>
        <v>0</v>
      </c>
      <c r="D37" s="169">
        <f>+D38+D39+D40</f>
        <v>2427</v>
      </c>
    </row>
    <row r="38" spans="1:4" s="177" customFormat="1" ht="12" customHeight="1">
      <c r="A38" s="235" t="s">
        <v>402</v>
      </c>
      <c r="B38" s="236" t="s">
        <v>187</v>
      </c>
      <c r="C38" s="41"/>
      <c r="D38" s="41"/>
    </row>
    <row r="39" spans="1:4" s="177" customFormat="1" ht="12" customHeight="1">
      <c r="A39" s="235" t="s">
        <v>403</v>
      </c>
      <c r="B39" s="237" t="s">
        <v>45</v>
      </c>
      <c r="C39" s="124"/>
      <c r="D39" s="124"/>
    </row>
    <row r="40" spans="1:4" s="243" customFormat="1" ht="12" customHeight="1" thickBot="1">
      <c r="A40" s="234" t="s">
        <v>404</v>
      </c>
      <c r="B40" s="57" t="s">
        <v>491</v>
      </c>
      <c r="C40" s="405"/>
      <c r="D40" s="405">
        <v>2427</v>
      </c>
    </row>
    <row r="41" spans="1:4" s="243" customFormat="1" ht="15" customHeight="1" thickBot="1">
      <c r="A41" s="81" t="s">
        <v>59</v>
      </c>
      <c r="B41" s="82" t="s">
        <v>406</v>
      </c>
      <c r="C41" s="172">
        <f>+C36+C37</f>
        <v>3000</v>
      </c>
      <c r="D41" s="172">
        <f>+D36+D37</f>
        <v>5427</v>
      </c>
    </row>
    <row r="42" spans="1:4" s="243" customFormat="1" ht="15" customHeight="1">
      <c r="A42" s="83"/>
      <c r="B42" s="84"/>
      <c r="C42" s="84"/>
      <c r="D42" s="170"/>
    </row>
    <row r="43" spans="1:4" ht="13.5" thickBot="1">
      <c r="A43" s="85"/>
      <c r="B43" s="86"/>
      <c r="C43" s="86"/>
      <c r="D43" s="171"/>
    </row>
    <row r="44" spans="1:4" s="242" customFormat="1" ht="16.5" customHeight="1" thickBot="1">
      <c r="A44" s="87"/>
      <c r="B44" s="88" t="s">
        <v>86</v>
      </c>
      <c r="C44" s="88"/>
      <c r="D44" s="172"/>
    </row>
    <row r="45" spans="1:4" s="244" customFormat="1" ht="12" customHeight="1" thickBot="1">
      <c r="A45" s="69" t="s">
        <v>50</v>
      </c>
      <c r="B45" s="53" t="s">
        <v>407</v>
      </c>
      <c r="C45" s="123">
        <f>SUM(C46:C50)</f>
        <v>2427</v>
      </c>
      <c r="D45" s="123">
        <f>SUM(D46:D50)</f>
        <v>5427</v>
      </c>
    </row>
    <row r="46" spans="1:4" ht="12" customHeight="1">
      <c r="A46" s="234" t="s">
        <v>112</v>
      </c>
      <c r="B46" s="7" t="s">
        <v>80</v>
      </c>
      <c r="C46" s="41">
        <v>1911</v>
      </c>
      <c r="D46" s="41">
        <v>1911</v>
      </c>
    </row>
    <row r="47" spans="1:4" ht="12" customHeight="1">
      <c r="A47" s="234" t="s">
        <v>113</v>
      </c>
      <c r="B47" s="6" t="s">
        <v>156</v>
      </c>
      <c r="C47" s="43">
        <v>516</v>
      </c>
      <c r="D47" s="43">
        <v>516</v>
      </c>
    </row>
    <row r="48" spans="1:4" ht="12" customHeight="1">
      <c r="A48" s="234" t="s">
        <v>114</v>
      </c>
      <c r="B48" s="6" t="s">
        <v>131</v>
      </c>
      <c r="C48" s="43"/>
      <c r="D48" s="43">
        <v>3000</v>
      </c>
    </row>
    <row r="49" spans="1:4" ht="12" customHeight="1">
      <c r="A49" s="234" t="s">
        <v>115</v>
      </c>
      <c r="B49" s="6" t="s">
        <v>157</v>
      </c>
      <c r="C49" s="43"/>
      <c r="D49" s="43"/>
    </row>
    <row r="50" spans="1:4" ht="12" customHeight="1" thickBot="1">
      <c r="A50" s="234" t="s">
        <v>132</v>
      </c>
      <c r="B50" s="6" t="s">
        <v>158</v>
      </c>
      <c r="C50" s="43"/>
      <c r="D50" s="43"/>
    </row>
    <row r="51" spans="1:4" ht="12" customHeight="1" thickBot="1">
      <c r="A51" s="69" t="s">
        <v>51</v>
      </c>
      <c r="B51" s="53" t="s">
        <v>408</v>
      </c>
      <c r="C51" s="123">
        <f>SUM(C52:C54)</f>
        <v>0</v>
      </c>
      <c r="D51" s="123">
        <f>SUM(D52:D54)</f>
        <v>0</v>
      </c>
    </row>
    <row r="52" spans="1:4" s="244" customFormat="1" ht="12" customHeight="1">
      <c r="A52" s="234" t="s">
        <v>118</v>
      </c>
      <c r="B52" s="7" t="s">
        <v>177</v>
      </c>
      <c r="C52" s="41"/>
      <c r="D52" s="41"/>
    </row>
    <row r="53" spans="1:4" ht="12" customHeight="1">
      <c r="A53" s="234" t="s">
        <v>119</v>
      </c>
      <c r="B53" s="6" t="s">
        <v>160</v>
      </c>
      <c r="C53" s="43"/>
      <c r="D53" s="43"/>
    </row>
    <row r="54" spans="1:4" ht="12" customHeight="1">
      <c r="A54" s="234" t="s">
        <v>120</v>
      </c>
      <c r="B54" s="6" t="s">
        <v>87</v>
      </c>
      <c r="C54" s="43"/>
      <c r="D54" s="43"/>
    </row>
    <row r="55" spans="1:4" ht="12" customHeight="1" thickBot="1">
      <c r="A55" s="234" t="s">
        <v>121</v>
      </c>
      <c r="B55" s="6" t="s">
        <v>46</v>
      </c>
      <c r="C55" s="43"/>
      <c r="D55" s="43"/>
    </row>
    <row r="56" spans="1:4" ht="15" customHeight="1" thickBot="1">
      <c r="A56" s="69" t="s">
        <v>52</v>
      </c>
      <c r="B56" s="89" t="s">
        <v>409</v>
      </c>
      <c r="C56" s="173">
        <f>+C45+C51</f>
        <v>2427</v>
      </c>
      <c r="D56" s="173">
        <f>+D45+D51</f>
        <v>5427</v>
      </c>
    </row>
    <row r="57" spans="1:4" ht="13.5" thickBot="1">
      <c r="C57" s="174"/>
      <c r="D57" s="174"/>
    </row>
    <row r="58" spans="1:4" ht="15" customHeight="1" thickBot="1">
      <c r="A58" s="92" t="s">
        <v>172</v>
      </c>
      <c r="B58" s="93"/>
      <c r="C58" s="51"/>
      <c r="D58" s="51"/>
    </row>
    <row r="59" spans="1:4" ht="14.25" customHeight="1" thickBot="1">
      <c r="A59" s="92" t="s">
        <v>173</v>
      </c>
      <c r="B59" s="93"/>
      <c r="C59" s="51"/>
      <c r="D59" s="51"/>
    </row>
  </sheetData>
  <sheetProtection formatCells="0"/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zoomScaleNormal="100" workbookViewId="0">
      <selection activeCell="C1" sqref="C1"/>
    </sheetView>
  </sheetViews>
  <sheetFormatPr defaultRowHeight="12.75"/>
  <cols>
    <col min="1" max="1" width="13.83203125" style="90" customWidth="1"/>
    <col min="2" max="2" width="79.1640625" style="91" customWidth="1"/>
    <col min="3" max="3" width="24.6640625" style="91" customWidth="1"/>
    <col min="4" max="16384" width="9.33203125" style="91"/>
  </cols>
  <sheetData>
    <row r="1" spans="1:3" s="71" customFormat="1" ht="21" customHeight="1" thickBot="1">
      <c r="A1" s="70"/>
      <c r="B1" s="72"/>
      <c r="C1" s="239" t="s">
        <v>516</v>
      </c>
    </row>
    <row r="2" spans="1:3" s="240" customFormat="1" ht="25.5" customHeight="1">
      <c r="A2" s="191" t="s">
        <v>170</v>
      </c>
      <c r="B2" s="160" t="s">
        <v>426</v>
      </c>
      <c r="C2" s="175" t="s">
        <v>90</v>
      </c>
    </row>
    <row r="3" spans="1:3" s="240" customFormat="1" ht="24.75" thickBot="1">
      <c r="A3" s="232" t="s">
        <v>169</v>
      </c>
      <c r="B3" s="161" t="s">
        <v>412</v>
      </c>
      <c r="C3" s="176" t="s">
        <v>91</v>
      </c>
    </row>
    <row r="4" spans="1:3" s="241" customFormat="1" ht="15.95" customHeight="1" thickBot="1">
      <c r="A4" s="73"/>
      <c r="B4" s="73"/>
      <c r="C4" s="74" t="s">
        <v>82</v>
      </c>
    </row>
    <row r="5" spans="1:3" ht="13.5" thickBot="1">
      <c r="A5" s="192" t="s">
        <v>171</v>
      </c>
      <c r="B5" s="75" t="s">
        <v>83</v>
      </c>
      <c r="C5" s="76" t="s">
        <v>84</v>
      </c>
    </row>
    <row r="6" spans="1:3" s="242" customFormat="1" ht="12.95" customHeight="1" thickBot="1">
      <c r="A6" s="66">
        <v>1</v>
      </c>
      <c r="B6" s="67">
        <v>2</v>
      </c>
      <c r="C6" s="68">
        <v>3</v>
      </c>
    </row>
    <row r="7" spans="1:3" s="242" customFormat="1" ht="15.95" customHeight="1" thickBot="1">
      <c r="A7" s="77"/>
      <c r="B7" s="78" t="s">
        <v>85</v>
      </c>
      <c r="C7" s="79"/>
    </row>
    <row r="8" spans="1:3" s="177" customFormat="1" ht="12" customHeight="1" thickBot="1">
      <c r="A8" s="66" t="s">
        <v>50</v>
      </c>
      <c r="B8" s="80" t="s">
        <v>389</v>
      </c>
      <c r="C8" s="123">
        <f>SUM(C9:C18)</f>
        <v>0</v>
      </c>
    </row>
    <row r="9" spans="1:3" s="177" customFormat="1" ht="12" customHeight="1">
      <c r="A9" s="233" t="s">
        <v>112</v>
      </c>
      <c r="B9" s="8" t="s">
        <v>233</v>
      </c>
      <c r="C9" s="166"/>
    </row>
    <row r="10" spans="1:3" s="177" customFormat="1" ht="12" customHeight="1">
      <c r="A10" s="234" t="s">
        <v>113</v>
      </c>
      <c r="B10" s="6" t="s">
        <v>234</v>
      </c>
      <c r="C10" s="121"/>
    </row>
    <row r="11" spans="1:3" s="177" customFormat="1" ht="12" customHeight="1">
      <c r="A11" s="234" t="s">
        <v>114</v>
      </c>
      <c r="B11" s="6" t="s">
        <v>235</v>
      </c>
      <c r="C11" s="121"/>
    </row>
    <row r="12" spans="1:3" s="177" customFormat="1" ht="12" customHeight="1">
      <c r="A12" s="234" t="s">
        <v>115</v>
      </c>
      <c r="B12" s="6" t="s">
        <v>236</v>
      </c>
      <c r="C12" s="121"/>
    </row>
    <row r="13" spans="1:3" s="177" customFormat="1" ht="12" customHeight="1">
      <c r="A13" s="234" t="s">
        <v>132</v>
      </c>
      <c r="B13" s="6" t="s">
        <v>237</v>
      </c>
      <c r="C13" s="121"/>
    </row>
    <row r="14" spans="1:3" s="177" customFormat="1" ht="12" customHeight="1">
      <c r="A14" s="234" t="s">
        <v>116</v>
      </c>
      <c r="B14" s="6" t="s">
        <v>390</v>
      </c>
      <c r="C14" s="121"/>
    </row>
    <row r="15" spans="1:3" s="177" customFormat="1" ht="12" customHeight="1">
      <c r="A15" s="234" t="s">
        <v>117</v>
      </c>
      <c r="B15" s="5" t="s">
        <v>391</v>
      </c>
      <c r="C15" s="121"/>
    </row>
    <row r="16" spans="1:3" s="177" customFormat="1" ht="12" customHeight="1">
      <c r="A16" s="234" t="s">
        <v>124</v>
      </c>
      <c r="B16" s="6" t="s">
        <v>240</v>
      </c>
      <c r="C16" s="167"/>
    </row>
    <row r="17" spans="1:3" s="243" customFormat="1" ht="12" customHeight="1">
      <c r="A17" s="234" t="s">
        <v>125</v>
      </c>
      <c r="B17" s="6" t="s">
        <v>241</v>
      </c>
      <c r="C17" s="121"/>
    </row>
    <row r="18" spans="1:3" s="243" customFormat="1" ht="12" customHeight="1" thickBot="1">
      <c r="A18" s="234" t="s">
        <v>126</v>
      </c>
      <c r="B18" s="5" t="s">
        <v>242</v>
      </c>
      <c r="C18" s="122"/>
    </row>
    <row r="19" spans="1:3" s="177" customFormat="1" ht="12" customHeight="1" thickBot="1">
      <c r="A19" s="66" t="s">
        <v>51</v>
      </c>
      <c r="B19" s="80" t="s">
        <v>392</v>
      </c>
      <c r="C19" s="123">
        <f>SUM(C20:C22)</f>
        <v>0</v>
      </c>
    </row>
    <row r="20" spans="1:3" s="243" customFormat="1" ht="12" customHeight="1">
      <c r="A20" s="234" t="s">
        <v>118</v>
      </c>
      <c r="B20" s="7" t="s">
        <v>208</v>
      </c>
      <c r="C20" s="121"/>
    </row>
    <row r="21" spans="1:3" s="243" customFormat="1" ht="12" customHeight="1">
      <c r="A21" s="234" t="s">
        <v>119</v>
      </c>
      <c r="B21" s="6" t="s">
        <v>393</v>
      </c>
      <c r="C21" s="121"/>
    </row>
    <row r="22" spans="1:3" s="243" customFormat="1" ht="12" customHeight="1">
      <c r="A22" s="234" t="s">
        <v>120</v>
      </c>
      <c r="B22" s="6" t="s">
        <v>394</v>
      </c>
      <c r="C22" s="121"/>
    </row>
    <row r="23" spans="1:3" s="243" customFormat="1" ht="12" customHeight="1" thickBot="1">
      <c r="A23" s="234" t="s">
        <v>121</v>
      </c>
      <c r="B23" s="6" t="s">
        <v>44</v>
      </c>
      <c r="C23" s="121"/>
    </row>
    <row r="24" spans="1:3" s="243" customFormat="1" ht="12" customHeight="1" thickBot="1">
      <c r="A24" s="69" t="s">
        <v>52</v>
      </c>
      <c r="B24" s="53" t="s">
        <v>147</v>
      </c>
      <c r="C24" s="150"/>
    </row>
    <row r="25" spans="1:3" s="243" customFormat="1" ht="12" customHeight="1" thickBot="1">
      <c r="A25" s="69" t="s">
        <v>53</v>
      </c>
      <c r="B25" s="53" t="s">
        <v>395</v>
      </c>
      <c r="C25" s="123">
        <f>+C26+C27</f>
        <v>0</v>
      </c>
    </row>
    <row r="26" spans="1:3" s="243" customFormat="1" ht="12" customHeight="1">
      <c r="A26" s="235" t="s">
        <v>218</v>
      </c>
      <c r="B26" s="236" t="s">
        <v>393</v>
      </c>
      <c r="C26" s="41"/>
    </row>
    <row r="27" spans="1:3" s="243" customFormat="1" ht="12" customHeight="1">
      <c r="A27" s="235" t="s">
        <v>221</v>
      </c>
      <c r="B27" s="237" t="s">
        <v>396</v>
      </c>
      <c r="C27" s="124"/>
    </row>
    <row r="28" spans="1:3" s="243" customFormat="1" ht="12" customHeight="1" thickBot="1">
      <c r="A28" s="234" t="s">
        <v>222</v>
      </c>
      <c r="B28" s="238" t="s">
        <v>397</v>
      </c>
      <c r="C28" s="45"/>
    </row>
    <row r="29" spans="1:3" s="243" customFormat="1" ht="12" customHeight="1" thickBot="1">
      <c r="A29" s="69" t="s">
        <v>54</v>
      </c>
      <c r="B29" s="53" t="s">
        <v>398</v>
      </c>
      <c r="C29" s="123">
        <f>+C30+C31+C32</f>
        <v>0</v>
      </c>
    </row>
    <row r="30" spans="1:3" s="243" customFormat="1" ht="12" customHeight="1">
      <c r="A30" s="235" t="s">
        <v>105</v>
      </c>
      <c r="B30" s="236" t="s">
        <v>247</v>
      </c>
      <c r="C30" s="41"/>
    </row>
    <row r="31" spans="1:3" s="243" customFormat="1" ht="12" customHeight="1">
      <c r="A31" s="235" t="s">
        <v>106</v>
      </c>
      <c r="B31" s="237" t="s">
        <v>248</v>
      </c>
      <c r="C31" s="124"/>
    </row>
    <row r="32" spans="1:3" s="243" customFormat="1" ht="12" customHeight="1" thickBot="1">
      <c r="A32" s="234" t="s">
        <v>107</v>
      </c>
      <c r="B32" s="57" t="s">
        <v>249</v>
      </c>
      <c r="C32" s="45"/>
    </row>
    <row r="33" spans="1:3" s="177" customFormat="1" ht="12" customHeight="1" thickBot="1">
      <c r="A33" s="69" t="s">
        <v>55</v>
      </c>
      <c r="B33" s="53" t="s">
        <v>361</v>
      </c>
      <c r="C33" s="150"/>
    </row>
    <row r="34" spans="1:3" s="177" customFormat="1" ht="12" customHeight="1" thickBot="1">
      <c r="A34" s="69" t="s">
        <v>56</v>
      </c>
      <c r="B34" s="53" t="s">
        <v>399</v>
      </c>
      <c r="C34" s="168"/>
    </row>
    <row r="35" spans="1:3" s="177" customFormat="1" ht="12" customHeight="1" thickBot="1">
      <c r="A35" s="66" t="s">
        <v>57</v>
      </c>
      <c r="B35" s="53" t="s">
        <v>400</v>
      </c>
      <c r="C35" s="169">
        <f>+C8+C19+C24+C25+C29+C33+C34</f>
        <v>0</v>
      </c>
    </row>
    <row r="36" spans="1:3" s="177" customFormat="1" ht="12" customHeight="1" thickBot="1">
      <c r="A36" s="81" t="s">
        <v>58</v>
      </c>
      <c r="B36" s="53" t="s">
        <v>401</v>
      </c>
      <c r="C36" s="169">
        <f>+C37+C38+C39</f>
        <v>0</v>
      </c>
    </row>
    <row r="37" spans="1:3" s="177" customFormat="1" ht="12" customHeight="1">
      <c r="A37" s="235" t="s">
        <v>402</v>
      </c>
      <c r="B37" s="236" t="s">
        <v>187</v>
      </c>
      <c r="C37" s="41"/>
    </row>
    <row r="38" spans="1:3" s="177" customFormat="1" ht="12" customHeight="1">
      <c r="A38" s="235" t="s">
        <v>403</v>
      </c>
      <c r="B38" s="237" t="s">
        <v>45</v>
      </c>
      <c r="C38" s="124"/>
    </row>
    <row r="39" spans="1:3" s="243" customFormat="1" ht="12" customHeight="1" thickBot="1">
      <c r="A39" s="234" t="s">
        <v>404</v>
      </c>
      <c r="B39" s="57" t="s">
        <v>405</v>
      </c>
      <c r="C39" s="45"/>
    </row>
    <row r="40" spans="1:3" s="243" customFormat="1" ht="15" customHeight="1" thickBot="1">
      <c r="A40" s="81" t="s">
        <v>59</v>
      </c>
      <c r="B40" s="82" t="s">
        <v>406</v>
      </c>
      <c r="C40" s="172">
        <f>+C35+C36</f>
        <v>0</v>
      </c>
    </row>
    <row r="41" spans="1:3" s="243" customFormat="1" ht="15" customHeight="1">
      <c r="A41" s="83"/>
      <c r="B41" s="84"/>
      <c r="C41" s="170"/>
    </row>
    <row r="42" spans="1:3" ht="13.5" thickBot="1">
      <c r="A42" s="85"/>
      <c r="B42" s="86"/>
      <c r="C42" s="171"/>
    </row>
    <row r="43" spans="1:3" s="242" customFormat="1" ht="16.5" customHeight="1" thickBot="1">
      <c r="A43" s="87"/>
      <c r="B43" s="88" t="s">
        <v>86</v>
      </c>
      <c r="C43" s="172"/>
    </row>
    <row r="44" spans="1:3" s="244" customFormat="1" ht="12" customHeight="1" thickBot="1">
      <c r="A44" s="69" t="s">
        <v>50</v>
      </c>
      <c r="B44" s="53" t="s">
        <v>407</v>
      </c>
      <c r="C44" s="123">
        <f>SUM(C45:C49)</f>
        <v>0</v>
      </c>
    </row>
    <row r="45" spans="1:3" ht="12" customHeight="1">
      <c r="A45" s="234" t="s">
        <v>112</v>
      </c>
      <c r="B45" s="7" t="s">
        <v>80</v>
      </c>
      <c r="C45" s="41"/>
    </row>
    <row r="46" spans="1:3" ht="12" customHeight="1">
      <c r="A46" s="234" t="s">
        <v>113</v>
      </c>
      <c r="B46" s="6" t="s">
        <v>156</v>
      </c>
      <c r="C46" s="43"/>
    </row>
    <row r="47" spans="1:3" ht="12" customHeight="1">
      <c r="A47" s="234" t="s">
        <v>114</v>
      </c>
      <c r="B47" s="6" t="s">
        <v>131</v>
      </c>
      <c r="C47" s="43"/>
    </row>
    <row r="48" spans="1:3" ht="12" customHeight="1">
      <c r="A48" s="234" t="s">
        <v>115</v>
      </c>
      <c r="B48" s="6" t="s">
        <v>157</v>
      </c>
      <c r="C48" s="43"/>
    </row>
    <row r="49" spans="1:3" ht="12" customHeight="1" thickBot="1">
      <c r="A49" s="234" t="s">
        <v>132</v>
      </c>
      <c r="B49" s="6" t="s">
        <v>158</v>
      </c>
      <c r="C49" s="43"/>
    </row>
    <row r="50" spans="1:3" ht="12" customHeight="1" thickBot="1">
      <c r="A50" s="69" t="s">
        <v>51</v>
      </c>
      <c r="B50" s="53" t="s">
        <v>408</v>
      </c>
      <c r="C50" s="123">
        <f>SUM(C51:C53)</f>
        <v>0</v>
      </c>
    </row>
    <row r="51" spans="1:3" s="244" customFormat="1" ht="12" customHeight="1">
      <c r="A51" s="234" t="s">
        <v>118</v>
      </c>
      <c r="B51" s="7" t="s">
        <v>177</v>
      </c>
      <c r="C51" s="41"/>
    </row>
    <row r="52" spans="1:3" ht="12" customHeight="1">
      <c r="A52" s="234" t="s">
        <v>119</v>
      </c>
      <c r="B52" s="6" t="s">
        <v>160</v>
      </c>
      <c r="C52" s="43"/>
    </row>
    <row r="53" spans="1:3" ht="12" customHeight="1">
      <c r="A53" s="234" t="s">
        <v>120</v>
      </c>
      <c r="B53" s="6" t="s">
        <v>87</v>
      </c>
      <c r="C53" s="43"/>
    </row>
    <row r="54" spans="1:3" ht="12" customHeight="1" thickBot="1">
      <c r="A54" s="234" t="s">
        <v>121</v>
      </c>
      <c r="B54" s="6" t="s">
        <v>46</v>
      </c>
      <c r="C54" s="43"/>
    </row>
    <row r="55" spans="1:3" ht="15" customHeight="1" thickBot="1">
      <c r="A55" s="69" t="s">
        <v>52</v>
      </c>
      <c r="B55" s="89" t="s">
        <v>409</v>
      </c>
      <c r="C55" s="173">
        <f>+C44+C50</f>
        <v>0</v>
      </c>
    </row>
    <row r="56" spans="1:3" ht="13.5" thickBot="1">
      <c r="C56" s="174"/>
    </row>
    <row r="57" spans="1:3" ht="15" customHeight="1" thickBot="1">
      <c r="A57" s="92" t="s">
        <v>172</v>
      </c>
      <c r="B57" s="93"/>
      <c r="C57" s="51"/>
    </row>
    <row r="58" spans="1:3" ht="14.25" customHeight="1" thickBot="1">
      <c r="A58" s="92" t="s">
        <v>173</v>
      </c>
      <c r="B58" s="93"/>
      <c r="C58" s="51"/>
    </row>
  </sheetData>
  <sheetProtection formatCells="0"/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D59"/>
  <sheetViews>
    <sheetView zoomScaleNormal="100" workbookViewId="0">
      <selection activeCell="D2" sqref="D2"/>
    </sheetView>
  </sheetViews>
  <sheetFormatPr defaultRowHeight="12.75"/>
  <cols>
    <col min="1" max="1" width="9.83203125" style="90" customWidth="1"/>
    <col min="2" max="2" width="65.6640625" style="91" customWidth="1"/>
    <col min="3" max="3" width="15.5" style="91" customWidth="1"/>
    <col min="4" max="4" width="15.83203125" style="91" customWidth="1"/>
    <col min="5" max="16384" width="9.33203125" style="91"/>
  </cols>
  <sheetData>
    <row r="1" spans="1:4" s="71" customFormat="1" ht="21" customHeight="1">
      <c r="A1" s="70"/>
      <c r="B1" s="72"/>
      <c r="C1" s="72"/>
      <c r="D1" s="239" t="s">
        <v>517</v>
      </c>
    </row>
    <row r="2" spans="1:4" s="71" customFormat="1" ht="21" customHeight="1" thickBot="1">
      <c r="A2" s="70"/>
      <c r="B2" s="72"/>
      <c r="C2" s="72"/>
      <c r="D2" s="239" t="s">
        <v>623</v>
      </c>
    </row>
    <row r="3" spans="1:4" s="240" customFormat="1" ht="25.5" customHeight="1">
      <c r="A3" s="191" t="s">
        <v>170</v>
      </c>
      <c r="B3" s="160" t="s">
        <v>445</v>
      </c>
      <c r="C3" s="175"/>
      <c r="D3" s="175" t="s">
        <v>90</v>
      </c>
    </row>
    <row r="4" spans="1:4" s="240" customFormat="1" ht="36.75" thickBot="1">
      <c r="A4" s="232" t="s">
        <v>169</v>
      </c>
      <c r="B4" s="161" t="s">
        <v>485</v>
      </c>
      <c r="C4" s="176"/>
      <c r="D4" s="176" t="s">
        <v>425</v>
      </c>
    </row>
    <row r="5" spans="1:4" s="241" customFormat="1" ht="15.95" customHeight="1" thickBot="1">
      <c r="A5" s="73"/>
      <c r="B5" s="73"/>
      <c r="C5" s="74"/>
      <c r="D5" s="74" t="s">
        <v>82</v>
      </c>
    </row>
    <row r="6" spans="1:4" ht="13.5" thickBot="1">
      <c r="A6" s="192" t="s">
        <v>171</v>
      </c>
      <c r="B6" s="75" t="s">
        <v>83</v>
      </c>
      <c r="C6" s="76" t="s">
        <v>84</v>
      </c>
      <c r="D6" s="76" t="s">
        <v>84</v>
      </c>
    </row>
    <row r="7" spans="1:4" s="242" customFormat="1" ht="12.95" customHeight="1" thickBot="1">
      <c r="A7" s="66">
        <v>1</v>
      </c>
      <c r="B7" s="67">
        <v>2</v>
      </c>
      <c r="C7" s="68">
        <v>3</v>
      </c>
      <c r="D7" s="68">
        <v>4</v>
      </c>
    </row>
    <row r="8" spans="1:4" s="242" customFormat="1" ht="15.95" customHeight="1" thickBot="1">
      <c r="A8" s="77"/>
      <c r="B8" s="78" t="s">
        <v>85</v>
      </c>
      <c r="C8" s="79"/>
      <c r="D8" s="79"/>
    </row>
    <row r="9" spans="1:4" s="177" customFormat="1" ht="12" customHeight="1" thickBot="1">
      <c r="A9" s="66" t="s">
        <v>50</v>
      </c>
      <c r="B9" s="80" t="s">
        <v>389</v>
      </c>
      <c r="C9" s="123">
        <f>SUM(C10:C19)</f>
        <v>0</v>
      </c>
      <c r="D9" s="123">
        <f>SUM(D10:D19)</f>
        <v>0</v>
      </c>
    </row>
    <row r="10" spans="1:4" s="177" customFormat="1" ht="12" customHeight="1">
      <c r="A10" s="233" t="s">
        <v>112</v>
      </c>
      <c r="B10" s="8" t="s">
        <v>233</v>
      </c>
      <c r="C10" s="166"/>
      <c r="D10" s="166"/>
    </row>
    <row r="11" spans="1:4" s="177" customFormat="1" ht="12" customHeight="1">
      <c r="A11" s="234" t="s">
        <v>113</v>
      </c>
      <c r="B11" s="6" t="s">
        <v>234</v>
      </c>
      <c r="C11" s="121"/>
      <c r="D11" s="121"/>
    </row>
    <row r="12" spans="1:4" s="177" customFormat="1" ht="12" customHeight="1">
      <c r="A12" s="234" t="s">
        <v>114</v>
      </c>
      <c r="B12" s="6" t="s">
        <v>235</v>
      </c>
      <c r="C12" s="121"/>
      <c r="D12" s="121"/>
    </row>
    <row r="13" spans="1:4" s="177" customFormat="1" ht="12" customHeight="1">
      <c r="A13" s="234" t="s">
        <v>115</v>
      </c>
      <c r="B13" s="6" t="s">
        <v>236</v>
      </c>
      <c r="C13" s="121"/>
      <c r="D13" s="121"/>
    </row>
    <row r="14" spans="1:4" s="177" customFormat="1" ht="12" customHeight="1">
      <c r="A14" s="234" t="s">
        <v>132</v>
      </c>
      <c r="B14" s="6" t="s">
        <v>237</v>
      </c>
      <c r="C14" s="121"/>
      <c r="D14" s="121"/>
    </row>
    <row r="15" spans="1:4" s="177" customFormat="1" ht="12" customHeight="1">
      <c r="A15" s="234" t="s">
        <v>116</v>
      </c>
      <c r="B15" s="6" t="s">
        <v>390</v>
      </c>
      <c r="C15" s="121"/>
      <c r="D15" s="121"/>
    </row>
    <row r="16" spans="1:4" s="177" customFormat="1" ht="12" customHeight="1">
      <c r="A16" s="234" t="s">
        <v>117</v>
      </c>
      <c r="B16" s="5" t="s">
        <v>391</v>
      </c>
      <c r="C16" s="121"/>
      <c r="D16" s="121"/>
    </row>
    <row r="17" spans="1:4" s="177" customFormat="1" ht="12" customHeight="1">
      <c r="A17" s="234" t="s">
        <v>124</v>
      </c>
      <c r="B17" s="6" t="s">
        <v>240</v>
      </c>
      <c r="C17" s="167"/>
      <c r="D17" s="167"/>
    </row>
    <row r="18" spans="1:4" s="243" customFormat="1" ht="12" customHeight="1">
      <c r="A18" s="234" t="s">
        <v>125</v>
      </c>
      <c r="B18" s="6" t="s">
        <v>241</v>
      </c>
      <c r="C18" s="121"/>
      <c r="D18" s="121"/>
    </row>
    <row r="19" spans="1:4" s="243" customFormat="1" ht="12" customHeight="1" thickBot="1">
      <c r="A19" s="234" t="s">
        <v>126</v>
      </c>
      <c r="B19" s="5" t="s">
        <v>242</v>
      </c>
      <c r="C19" s="122"/>
      <c r="D19" s="122"/>
    </row>
    <row r="20" spans="1:4" s="177" customFormat="1" ht="12" customHeight="1" thickBot="1">
      <c r="A20" s="66" t="s">
        <v>51</v>
      </c>
      <c r="B20" s="80" t="s">
        <v>392</v>
      </c>
      <c r="C20" s="123">
        <f>SUM(C21:C23)</f>
        <v>0</v>
      </c>
      <c r="D20" s="123">
        <f>SUM(D21:D23)</f>
        <v>0</v>
      </c>
    </row>
    <row r="21" spans="1:4" s="243" customFormat="1" ht="12" customHeight="1">
      <c r="A21" s="234" t="s">
        <v>118</v>
      </c>
      <c r="B21" s="7" t="s">
        <v>208</v>
      </c>
      <c r="C21" s="121"/>
      <c r="D21" s="121"/>
    </row>
    <row r="22" spans="1:4" s="243" customFormat="1" ht="12" customHeight="1">
      <c r="A22" s="234" t="s">
        <v>119</v>
      </c>
      <c r="B22" s="6" t="s">
        <v>393</v>
      </c>
      <c r="C22" s="121"/>
      <c r="D22" s="121"/>
    </row>
    <row r="23" spans="1:4" s="243" customFormat="1" ht="12" customHeight="1">
      <c r="A23" s="234" t="s">
        <v>120</v>
      </c>
      <c r="B23" s="6" t="s">
        <v>394</v>
      </c>
      <c r="C23" s="121"/>
      <c r="D23" s="121"/>
    </row>
    <row r="24" spans="1:4" s="243" customFormat="1" ht="12" customHeight="1" thickBot="1">
      <c r="A24" s="234" t="s">
        <v>121</v>
      </c>
      <c r="B24" s="6" t="s">
        <v>44</v>
      </c>
      <c r="C24" s="121"/>
      <c r="D24" s="121"/>
    </row>
    <row r="25" spans="1:4" s="243" customFormat="1" ht="12" customHeight="1" thickBot="1">
      <c r="A25" s="69" t="s">
        <v>52</v>
      </c>
      <c r="B25" s="53" t="s">
        <v>147</v>
      </c>
      <c r="C25" s="150"/>
      <c r="D25" s="150"/>
    </row>
    <row r="26" spans="1:4" s="243" customFormat="1" ht="12" customHeight="1" thickBot="1">
      <c r="A26" s="69" t="s">
        <v>53</v>
      </c>
      <c r="B26" s="53" t="s">
        <v>395</v>
      </c>
      <c r="C26" s="123">
        <f>+C27+C28</f>
        <v>0</v>
      </c>
      <c r="D26" s="123">
        <f>+D27+D28</f>
        <v>0</v>
      </c>
    </row>
    <row r="27" spans="1:4" s="243" customFormat="1" ht="12" customHeight="1">
      <c r="A27" s="235" t="s">
        <v>218</v>
      </c>
      <c r="B27" s="236" t="s">
        <v>393</v>
      </c>
      <c r="C27" s="41"/>
      <c r="D27" s="41"/>
    </row>
    <row r="28" spans="1:4" s="243" customFormat="1" ht="12" customHeight="1">
      <c r="A28" s="235" t="s">
        <v>221</v>
      </c>
      <c r="B28" s="237" t="s">
        <v>396</v>
      </c>
      <c r="C28" s="124"/>
      <c r="D28" s="124"/>
    </row>
    <row r="29" spans="1:4" s="243" customFormat="1" ht="12" customHeight="1" thickBot="1">
      <c r="A29" s="234" t="s">
        <v>222</v>
      </c>
      <c r="B29" s="238" t="s">
        <v>397</v>
      </c>
      <c r="C29" s="45"/>
      <c r="D29" s="45"/>
    </row>
    <row r="30" spans="1:4" s="243" customFormat="1" ht="12" customHeight="1" thickBot="1">
      <c r="A30" s="69" t="s">
        <v>54</v>
      </c>
      <c r="B30" s="53" t="s">
        <v>398</v>
      </c>
      <c r="C30" s="123">
        <f>+C31+C32+C33</f>
        <v>0</v>
      </c>
      <c r="D30" s="123">
        <f>+D31+D32+D33</f>
        <v>0</v>
      </c>
    </row>
    <row r="31" spans="1:4" s="243" customFormat="1" ht="12" customHeight="1">
      <c r="A31" s="235" t="s">
        <v>105</v>
      </c>
      <c r="B31" s="236" t="s">
        <v>247</v>
      </c>
      <c r="C31" s="41"/>
      <c r="D31" s="41"/>
    </row>
    <row r="32" spans="1:4" s="243" customFormat="1" ht="12" customHeight="1">
      <c r="A32" s="235" t="s">
        <v>106</v>
      </c>
      <c r="B32" s="237" t="s">
        <v>248</v>
      </c>
      <c r="C32" s="124"/>
      <c r="D32" s="124"/>
    </row>
    <row r="33" spans="1:4" s="243" customFormat="1" ht="12" customHeight="1" thickBot="1">
      <c r="A33" s="234" t="s">
        <v>107</v>
      </c>
      <c r="B33" s="57" t="s">
        <v>249</v>
      </c>
      <c r="C33" s="45"/>
      <c r="D33" s="45"/>
    </row>
    <row r="34" spans="1:4" s="177" customFormat="1" ht="12" customHeight="1" thickBot="1">
      <c r="A34" s="69" t="s">
        <v>55</v>
      </c>
      <c r="B34" s="53" t="s">
        <v>361</v>
      </c>
      <c r="C34" s="150"/>
      <c r="D34" s="150">
        <v>102</v>
      </c>
    </row>
    <row r="35" spans="1:4" s="177" customFormat="1" ht="12" customHeight="1" thickBot="1">
      <c r="A35" s="69" t="s">
        <v>56</v>
      </c>
      <c r="B35" s="53" t="s">
        <v>399</v>
      </c>
      <c r="C35" s="168"/>
      <c r="D35" s="168"/>
    </row>
    <row r="36" spans="1:4" s="177" customFormat="1" ht="12" customHeight="1" thickBot="1">
      <c r="A36" s="66" t="s">
        <v>57</v>
      </c>
      <c r="B36" s="53" t="s">
        <v>400</v>
      </c>
      <c r="C36" s="169">
        <f>+C9+C20+C25+C26+C30+C34+C35</f>
        <v>0</v>
      </c>
      <c r="D36" s="169">
        <f>+D9+D20+D25+D26+D30+D34+D35</f>
        <v>102</v>
      </c>
    </row>
    <row r="37" spans="1:4" s="177" customFormat="1" ht="12" customHeight="1" thickBot="1">
      <c r="A37" s="81" t="s">
        <v>58</v>
      </c>
      <c r="B37" s="53" t="s">
        <v>401</v>
      </c>
      <c r="C37" s="169">
        <f>+C38+C39+C40</f>
        <v>95361</v>
      </c>
      <c r="D37" s="169">
        <f>+D38+D39+D40</f>
        <v>93287</v>
      </c>
    </row>
    <row r="38" spans="1:4" s="177" customFormat="1" ht="12" customHeight="1">
      <c r="A38" s="235" t="s">
        <v>402</v>
      </c>
      <c r="B38" s="236" t="s">
        <v>187</v>
      </c>
      <c r="C38" s="41"/>
      <c r="D38" s="41">
        <v>97</v>
      </c>
    </row>
    <row r="39" spans="1:4" s="177" customFormat="1" ht="12" customHeight="1">
      <c r="A39" s="235" t="s">
        <v>403</v>
      </c>
      <c r="B39" s="237" t="s">
        <v>45</v>
      </c>
      <c r="C39" s="124"/>
      <c r="D39" s="124"/>
    </row>
    <row r="40" spans="1:4" s="243" customFormat="1" ht="12" customHeight="1" thickBot="1">
      <c r="A40" s="234" t="s">
        <v>404</v>
      </c>
      <c r="B40" s="57" t="s">
        <v>405</v>
      </c>
      <c r="C40" s="45">
        <v>95361</v>
      </c>
      <c r="D40" s="45">
        <v>93190</v>
      </c>
    </row>
    <row r="41" spans="1:4" s="243" customFormat="1" ht="15" customHeight="1" thickBot="1">
      <c r="A41" s="81" t="s">
        <v>59</v>
      </c>
      <c r="B41" s="82" t="s">
        <v>406</v>
      </c>
      <c r="C41" s="172">
        <f>+C36+C37</f>
        <v>95361</v>
      </c>
      <c r="D41" s="172">
        <f>+D36+D37</f>
        <v>93389</v>
      </c>
    </row>
    <row r="42" spans="1:4" s="243" customFormat="1" ht="15" customHeight="1">
      <c r="A42" s="83"/>
      <c r="B42" s="84"/>
      <c r="C42" s="170"/>
      <c r="D42" s="170"/>
    </row>
    <row r="43" spans="1:4" ht="13.5" thickBot="1">
      <c r="A43" s="85"/>
      <c r="B43" s="86"/>
      <c r="C43" s="171"/>
      <c r="D43" s="171"/>
    </row>
    <row r="44" spans="1:4" s="242" customFormat="1" ht="16.5" customHeight="1" thickBot="1">
      <c r="A44" s="87"/>
      <c r="B44" s="88" t="s">
        <v>86</v>
      </c>
      <c r="C44" s="172"/>
      <c r="D44" s="172"/>
    </row>
    <row r="45" spans="1:4" s="244" customFormat="1" ht="12" customHeight="1" thickBot="1">
      <c r="A45" s="69" t="s">
        <v>50</v>
      </c>
      <c r="B45" s="53" t="s">
        <v>407</v>
      </c>
      <c r="C45" s="123">
        <f>SUM(C46:C50)</f>
        <v>95684</v>
      </c>
      <c r="D45" s="123">
        <f>SUM(D46:D50)</f>
        <v>93139</v>
      </c>
    </row>
    <row r="46" spans="1:4" ht="12" customHeight="1">
      <c r="A46" s="234" t="s">
        <v>112</v>
      </c>
      <c r="B46" s="7" t="s">
        <v>80</v>
      </c>
      <c r="C46" s="41">
        <v>60341</v>
      </c>
      <c r="D46" s="41">
        <v>60699</v>
      </c>
    </row>
    <row r="47" spans="1:4" ht="12" customHeight="1">
      <c r="A47" s="234" t="s">
        <v>113</v>
      </c>
      <c r="B47" s="6" t="s">
        <v>156</v>
      </c>
      <c r="C47" s="43">
        <v>16473</v>
      </c>
      <c r="D47" s="43">
        <v>16570</v>
      </c>
    </row>
    <row r="48" spans="1:4" ht="12" customHeight="1">
      <c r="A48" s="234" t="s">
        <v>114</v>
      </c>
      <c r="B48" s="6" t="s">
        <v>131</v>
      </c>
      <c r="C48" s="43">
        <v>18870</v>
      </c>
      <c r="D48" s="43">
        <v>15870</v>
      </c>
    </row>
    <row r="49" spans="1:4" ht="12" customHeight="1">
      <c r="A49" s="234" t="s">
        <v>115</v>
      </c>
      <c r="B49" s="6" t="s">
        <v>157</v>
      </c>
      <c r="C49" s="43"/>
      <c r="D49" s="43"/>
    </row>
    <row r="50" spans="1:4" ht="12" customHeight="1" thickBot="1">
      <c r="A50" s="234" t="s">
        <v>132</v>
      </c>
      <c r="B50" s="6" t="s">
        <v>158</v>
      </c>
      <c r="C50" s="43"/>
      <c r="D50" s="43"/>
    </row>
    <row r="51" spans="1:4" ht="12" customHeight="1" thickBot="1">
      <c r="A51" s="69" t="s">
        <v>51</v>
      </c>
      <c r="B51" s="53" t="s">
        <v>408</v>
      </c>
      <c r="C51" s="123">
        <f>SUM(C52:C54)</f>
        <v>250</v>
      </c>
      <c r="D51" s="123">
        <f>SUM(D52:D54)</f>
        <v>250</v>
      </c>
    </row>
    <row r="52" spans="1:4" s="244" customFormat="1" ht="12" customHeight="1">
      <c r="A52" s="234" t="s">
        <v>118</v>
      </c>
      <c r="B52" s="7" t="s">
        <v>177</v>
      </c>
      <c r="C52" s="41">
        <v>250</v>
      </c>
      <c r="D52" s="41">
        <v>250</v>
      </c>
    </row>
    <row r="53" spans="1:4" ht="12" customHeight="1">
      <c r="A53" s="234" t="s">
        <v>119</v>
      </c>
      <c r="B53" s="6" t="s">
        <v>160</v>
      </c>
      <c r="C53" s="43"/>
      <c r="D53" s="43"/>
    </row>
    <row r="54" spans="1:4" ht="12" customHeight="1">
      <c r="A54" s="234" t="s">
        <v>120</v>
      </c>
      <c r="B54" s="6" t="s">
        <v>87</v>
      </c>
      <c r="C54" s="43"/>
      <c r="D54" s="43"/>
    </row>
    <row r="55" spans="1:4" ht="12" customHeight="1" thickBot="1">
      <c r="A55" s="234" t="s">
        <v>121</v>
      </c>
      <c r="B55" s="6" t="s">
        <v>46</v>
      </c>
      <c r="C55" s="43"/>
      <c r="D55" s="43"/>
    </row>
    <row r="56" spans="1:4" ht="15" customHeight="1" thickBot="1">
      <c r="A56" s="69" t="s">
        <v>52</v>
      </c>
      <c r="B56" s="89" t="s">
        <v>409</v>
      </c>
      <c r="C56" s="173">
        <f>+C45+C51</f>
        <v>95934</v>
      </c>
      <c r="D56" s="173">
        <f>+D45+D51</f>
        <v>93389</v>
      </c>
    </row>
    <row r="57" spans="1:4" ht="13.5" thickBot="1">
      <c r="C57" s="174"/>
      <c r="D57" s="174"/>
    </row>
    <row r="58" spans="1:4" ht="15" customHeight="1" thickBot="1">
      <c r="A58" s="92" t="s">
        <v>172</v>
      </c>
      <c r="B58" s="93"/>
      <c r="C58" s="51">
        <v>18</v>
      </c>
      <c r="D58" s="51">
        <v>18</v>
      </c>
    </row>
    <row r="59" spans="1:4" ht="14.25" customHeight="1" thickBot="1">
      <c r="A59" s="92" t="s">
        <v>173</v>
      </c>
      <c r="B59" s="93"/>
      <c r="C59" s="51">
        <v>0</v>
      </c>
      <c r="D59" s="51">
        <v>0</v>
      </c>
    </row>
  </sheetData>
  <sheetProtection formatCells="0"/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D59"/>
  <sheetViews>
    <sheetView zoomScaleNormal="100" workbookViewId="0">
      <selection activeCell="C2" sqref="C2"/>
    </sheetView>
  </sheetViews>
  <sheetFormatPr defaultRowHeight="12.75"/>
  <cols>
    <col min="1" max="1" width="13.83203125" style="90" customWidth="1"/>
    <col min="2" max="2" width="64.5" style="91" customWidth="1"/>
    <col min="3" max="3" width="14.83203125" style="91" customWidth="1"/>
    <col min="4" max="4" width="15.5" style="91" customWidth="1"/>
    <col min="5" max="16384" width="9.33203125" style="91"/>
  </cols>
  <sheetData>
    <row r="1" spans="1:4" s="71" customFormat="1" ht="21" customHeight="1">
      <c r="A1" s="70"/>
      <c r="B1" s="72"/>
      <c r="C1" s="239" t="s">
        <v>518</v>
      </c>
    </row>
    <row r="2" spans="1:4" s="71" customFormat="1" ht="21" customHeight="1" thickBot="1">
      <c r="A2" s="70"/>
      <c r="B2" s="72"/>
      <c r="C2" s="239" t="s">
        <v>624</v>
      </c>
    </row>
    <row r="3" spans="1:4" s="240" customFormat="1" ht="25.5" customHeight="1">
      <c r="A3" s="191" t="s">
        <v>170</v>
      </c>
      <c r="B3" s="160" t="s">
        <v>427</v>
      </c>
      <c r="C3" s="533"/>
      <c r="D3" s="532" t="s">
        <v>91</v>
      </c>
    </row>
    <row r="4" spans="1:4" s="240" customFormat="1" ht="24.75" thickBot="1">
      <c r="A4" s="232" t="s">
        <v>169</v>
      </c>
      <c r="B4" s="161" t="s">
        <v>388</v>
      </c>
      <c r="C4" s="552"/>
      <c r="D4" s="176" t="s">
        <v>81</v>
      </c>
    </row>
    <row r="5" spans="1:4" s="241" customFormat="1" ht="15.95" customHeight="1" thickBot="1">
      <c r="A5" s="411"/>
      <c r="B5" s="412"/>
      <c r="C5" s="553"/>
      <c r="D5" s="413" t="s">
        <v>82</v>
      </c>
    </row>
    <row r="6" spans="1:4" ht="13.5" thickBot="1">
      <c r="A6" s="192" t="s">
        <v>171</v>
      </c>
      <c r="B6" s="75" t="s">
        <v>83</v>
      </c>
      <c r="C6" s="75" t="s">
        <v>84</v>
      </c>
      <c r="D6" s="535" t="s">
        <v>84</v>
      </c>
    </row>
    <row r="7" spans="1:4" s="242" customFormat="1" ht="12.95" customHeight="1" thickBot="1">
      <c r="A7" s="66">
        <v>1</v>
      </c>
      <c r="B7" s="67">
        <v>2</v>
      </c>
      <c r="C7" s="67">
        <v>3</v>
      </c>
      <c r="D7" s="536">
        <v>4</v>
      </c>
    </row>
    <row r="8" spans="1:4" s="242" customFormat="1" ht="15.95" customHeight="1" thickBot="1">
      <c r="A8" s="77"/>
      <c r="B8" s="78" t="s">
        <v>85</v>
      </c>
      <c r="C8" s="541"/>
      <c r="D8" s="79"/>
    </row>
    <row r="9" spans="1:4" s="177" customFormat="1" ht="12" customHeight="1" thickBot="1">
      <c r="A9" s="66" t="s">
        <v>50</v>
      </c>
      <c r="B9" s="80" t="s">
        <v>389</v>
      </c>
      <c r="C9" s="118">
        <f>SUM(C10:C19)</f>
        <v>2230</v>
      </c>
      <c r="D9" s="169">
        <f>SUM(D10:D19)</f>
        <v>3497</v>
      </c>
    </row>
    <row r="10" spans="1:4" s="177" customFormat="1" ht="12" customHeight="1">
      <c r="A10" s="233" t="s">
        <v>112</v>
      </c>
      <c r="B10" s="8" t="s">
        <v>233</v>
      </c>
      <c r="C10" s="114">
        <f>'17. sz. mell'!C10+'9.3.2. sz. mell'!C9+'9.3.3. sz. mell'!C9</f>
        <v>0</v>
      </c>
      <c r="D10" s="504">
        <f>'17. sz. mell'!D10+'9.3.2. sz. mell'!D9+'9.3.3. sz. mell'!D9</f>
        <v>0</v>
      </c>
    </row>
    <row r="11" spans="1:4" s="177" customFormat="1" ht="12" customHeight="1">
      <c r="A11" s="234" t="s">
        <v>113</v>
      </c>
      <c r="B11" s="6" t="s">
        <v>234</v>
      </c>
      <c r="C11" s="114">
        <f>'17. sz. mell'!C11+'9.3.2. sz. mell'!C10+'9.3.3. sz. mell'!C10</f>
        <v>2210</v>
      </c>
      <c r="D11" s="504">
        <f>'17. sz. mell'!D11+'9.3.2. sz. mell'!D10+'9.3.3. sz. mell'!D10</f>
        <v>3447</v>
      </c>
    </row>
    <row r="12" spans="1:4" s="177" customFormat="1" ht="12" customHeight="1">
      <c r="A12" s="234" t="s">
        <v>114</v>
      </c>
      <c r="B12" s="6" t="s">
        <v>235</v>
      </c>
      <c r="C12" s="114">
        <f>'17. sz. mell'!C12+'9.3.2. sz. mell'!C11+'9.3.3. sz. mell'!C11</f>
        <v>15</v>
      </c>
      <c r="D12" s="504">
        <f>'17. sz. mell'!D12+'9.3.2. sz. mell'!D11+'9.3.3. sz. mell'!D11</f>
        <v>20</v>
      </c>
    </row>
    <row r="13" spans="1:4" s="177" customFormat="1" ht="12" customHeight="1">
      <c r="A13" s="234" t="s">
        <v>115</v>
      </c>
      <c r="B13" s="6" t="s">
        <v>236</v>
      </c>
      <c r="C13" s="114">
        <f>'17. sz. mell'!C13+'9.3.2. sz. mell'!C12+'9.3.3. sz. mell'!C12</f>
        <v>0</v>
      </c>
      <c r="D13" s="504">
        <f>'17. sz. mell'!D13+'9.3.2. sz. mell'!D12+'9.3.3. sz. mell'!D12</f>
        <v>0</v>
      </c>
    </row>
    <row r="14" spans="1:4" s="177" customFormat="1" ht="12" customHeight="1">
      <c r="A14" s="234" t="s">
        <v>132</v>
      </c>
      <c r="B14" s="6" t="s">
        <v>237</v>
      </c>
      <c r="C14" s="114">
        <f>'17. sz. mell'!C14+'9.3.2. sz. mell'!C13+'9.3.3. sz. mell'!C13</f>
        <v>0</v>
      </c>
      <c r="D14" s="504">
        <f>'17. sz. mell'!D14+'9.3.2. sz. mell'!D13+'9.3.3. sz. mell'!D13</f>
        <v>30</v>
      </c>
    </row>
    <row r="15" spans="1:4" s="177" customFormat="1" ht="12" customHeight="1">
      <c r="A15" s="234" t="s">
        <v>116</v>
      </c>
      <c r="B15" s="6" t="s">
        <v>390</v>
      </c>
      <c r="C15" s="114">
        <f>'17. sz. mell'!C15+'9.3.2. sz. mell'!C14+'9.3.3. sz. mell'!C14</f>
        <v>0</v>
      </c>
      <c r="D15" s="504">
        <f>'17. sz. mell'!D15+'9.3.2. sz. mell'!D14+'9.3.3. sz. mell'!D14</f>
        <v>0</v>
      </c>
    </row>
    <row r="16" spans="1:4" s="177" customFormat="1" ht="12" customHeight="1">
      <c r="A16" s="234" t="s">
        <v>117</v>
      </c>
      <c r="B16" s="5" t="s">
        <v>391</v>
      </c>
      <c r="C16" s="114">
        <f>'17. sz. mell'!C16+'9.3.2. sz. mell'!C15+'9.3.3. sz. mell'!C15</f>
        <v>0</v>
      </c>
      <c r="D16" s="504">
        <f>'17. sz. mell'!D16+'9.3.2. sz. mell'!D15+'9.3.3. sz. mell'!D15</f>
        <v>0</v>
      </c>
    </row>
    <row r="17" spans="1:4" s="177" customFormat="1" ht="12" customHeight="1">
      <c r="A17" s="234" t="s">
        <v>124</v>
      </c>
      <c r="B17" s="6" t="s">
        <v>240</v>
      </c>
      <c r="C17" s="114">
        <f>'17. sz. mell'!C17+'9.3.2. sz. mell'!C16+'9.3.3. sz. mell'!C16</f>
        <v>5</v>
      </c>
      <c r="D17" s="504">
        <f>'17. sz. mell'!D17+'9.3.2. sz. mell'!D16+'9.3.3. sz. mell'!D16</f>
        <v>0</v>
      </c>
    </row>
    <row r="18" spans="1:4" s="243" customFormat="1" ht="12" customHeight="1">
      <c r="A18" s="234" t="s">
        <v>125</v>
      </c>
      <c r="B18" s="6" t="s">
        <v>241</v>
      </c>
      <c r="C18" s="114">
        <f>'17. sz. mell'!C18+'9.3.2. sz. mell'!C17+'9.3.3. sz. mell'!C17</f>
        <v>0</v>
      </c>
      <c r="D18" s="504">
        <f>'17. sz. mell'!D18+'9.3.2. sz. mell'!D17+'9.3.3. sz. mell'!D17</f>
        <v>0</v>
      </c>
    </row>
    <row r="19" spans="1:4" s="243" customFormat="1" ht="12" customHeight="1" thickBot="1">
      <c r="A19" s="234" t="s">
        <v>126</v>
      </c>
      <c r="B19" s="5" t="s">
        <v>242</v>
      </c>
      <c r="C19" s="114">
        <f>'17. sz. mell'!C19+'9.3.2. sz. mell'!C18+'9.3.3. sz. mell'!C18</f>
        <v>0</v>
      </c>
      <c r="D19" s="504">
        <f>'17. sz. mell'!D19+'9.3.2. sz. mell'!D18+'9.3.3. sz. mell'!D18</f>
        <v>0</v>
      </c>
    </row>
    <row r="20" spans="1:4" s="177" customFormat="1" ht="12" customHeight="1" thickBot="1">
      <c r="A20" s="66" t="s">
        <v>51</v>
      </c>
      <c r="B20" s="80" t="s">
        <v>392</v>
      </c>
      <c r="C20" s="118">
        <f>SUM(C21:C23)</f>
        <v>0</v>
      </c>
      <c r="D20" s="169">
        <f>SUM(D21:D23)</f>
        <v>0</v>
      </c>
    </row>
    <row r="21" spans="1:4" s="243" customFormat="1" ht="12" customHeight="1">
      <c r="A21" s="234" t="s">
        <v>118</v>
      </c>
      <c r="B21" s="7" t="s">
        <v>208</v>
      </c>
      <c r="C21" s="114">
        <f>'17. sz. mell'!C21+'9.3.2. sz. mell'!C20+'9.3.3. sz. mell'!C20</f>
        <v>0</v>
      </c>
      <c r="D21" s="504">
        <f>'17. sz. mell'!D21+'9.3.2. sz. mell'!D20+'9.3.3. sz. mell'!D20</f>
        <v>0</v>
      </c>
    </row>
    <row r="22" spans="1:4" s="243" customFormat="1" ht="12" customHeight="1">
      <c r="A22" s="234" t="s">
        <v>119</v>
      </c>
      <c r="B22" s="6" t="s">
        <v>393</v>
      </c>
      <c r="C22" s="114">
        <f>'17. sz. mell'!C22+'9.3.2. sz. mell'!C21+'9.3.3. sz. mell'!C21</f>
        <v>0</v>
      </c>
      <c r="D22" s="504">
        <f>'17. sz. mell'!D22+'9.3.2. sz. mell'!D21+'9.3.3. sz. mell'!D21</f>
        <v>0</v>
      </c>
    </row>
    <row r="23" spans="1:4" s="243" customFormat="1" ht="12" customHeight="1">
      <c r="A23" s="234" t="s">
        <v>120</v>
      </c>
      <c r="B23" s="6" t="s">
        <v>394</v>
      </c>
      <c r="C23" s="114">
        <f>'17. sz. mell'!C23+'9.3.2. sz. mell'!C22+'9.3.3. sz. mell'!C22</f>
        <v>0</v>
      </c>
      <c r="D23" s="504">
        <f>'17. sz. mell'!D23+'9.3.2. sz. mell'!D22+'9.3.3. sz. mell'!D22</f>
        <v>0</v>
      </c>
    </row>
    <row r="24" spans="1:4" s="243" customFormat="1" ht="12" customHeight="1" thickBot="1">
      <c r="A24" s="234" t="s">
        <v>121</v>
      </c>
      <c r="B24" s="6" t="s">
        <v>44</v>
      </c>
      <c r="C24" s="114">
        <f>'17. sz. mell'!C24+'9.3.2. sz. mell'!C23+'9.3.3. sz. mell'!C23</f>
        <v>0</v>
      </c>
      <c r="D24" s="504">
        <f>'17. sz. mell'!D24+'9.3.2. sz. mell'!D23+'9.3.3. sz. mell'!D23</f>
        <v>0</v>
      </c>
    </row>
    <row r="25" spans="1:4" s="243" customFormat="1" ht="12" customHeight="1" thickBot="1">
      <c r="A25" s="69" t="s">
        <v>52</v>
      </c>
      <c r="B25" s="53" t="s">
        <v>147</v>
      </c>
      <c r="C25" s="118">
        <f>SUM(C26:C28)</f>
        <v>0</v>
      </c>
      <c r="D25" s="169">
        <f>SUM(D26:D28)</f>
        <v>0</v>
      </c>
    </row>
    <row r="26" spans="1:4" s="243" customFormat="1" ht="12" customHeight="1" thickBot="1">
      <c r="A26" s="69" t="s">
        <v>53</v>
      </c>
      <c r="B26" s="53" t="s">
        <v>395</v>
      </c>
      <c r="C26" s="118">
        <f>SUM(C27:C29)</f>
        <v>0</v>
      </c>
      <c r="D26" s="169">
        <f>SUM(D27:D29)</f>
        <v>0</v>
      </c>
    </row>
    <row r="27" spans="1:4" s="243" customFormat="1" ht="12" customHeight="1">
      <c r="A27" s="235" t="s">
        <v>218</v>
      </c>
      <c r="B27" s="236" t="s">
        <v>393</v>
      </c>
      <c r="C27" s="114">
        <f>'17. sz. mell'!C27+'9.3.2. sz. mell'!C26+'9.3.3. sz. mell'!C26</f>
        <v>0</v>
      </c>
      <c r="D27" s="504">
        <f>'17. sz. mell'!D27+'9.3.2. sz. mell'!D26+'9.3.3. sz. mell'!D26</f>
        <v>0</v>
      </c>
    </row>
    <row r="28" spans="1:4" s="243" customFormat="1" ht="12" customHeight="1">
      <c r="A28" s="235" t="s">
        <v>221</v>
      </c>
      <c r="B28" s="237" t="s">
        <v>396</v>
      </c>
      <c r="C28" s="114">
        <f>'17. sz. mell'!C28+'9.3.2. sz. mell'!C27+'9.3.3. sz. mell'!C27</f>
        <v>0</v>
      </c>
      <c r="D28" s="504">
        <f>'17. sz. mell'!D28+'9.3.2. sz. mell'!D27+'9.3.3. sz. mell'!D27</f>
        <v>0</v>
      </c>
    </row>
    <row r="29" spans="1:4" s="243" customFormat="1" ht="12" customHeight="1" thickBot="1">
      <c r="A29" s="234" t="s">
        <v>222</v>
      </c>
      <c r="B29" s="238" t="s">
        <v>397</v>
      </c>
      <c r="C29" s="114">
        <f>'17. sz. mell'!C29+'9.3.2. sz. mell'!C28+'9.3.3. sz. mell'!C28</f>
        <v>0</v>
      </c>
      <c r="D29" s="504">
        <f>'17. sz. mell'!D29+'9.3.2. sz. mell'!D28+'9.3.3. sz. mell'!D28</f>
        <v>0</v>
      </c>
    </row>
    <row r="30" spans="1:4" s="243" customFormat="1" ht="12" customHeight="1" thickBot="1">
      <c r="A30" s="69" t="s">
        <v>54</v>
      </c>
      <c r="B30" s="53" t="s">
        <v>398</v>
      </c>
      <c r="C30" s="118">
        <f>SUM(C31:C33)</f>
        <v>0</v>
      </c>
      <c r="D30" s="169">
        <f>SUM(D31:D33)</f>
        <v>0</v>
      </c>
    </row>
    <row r="31" spans="1:4" s="243" customFormat="1" ht="12" customHeight="1">
      <c r="A31" s="235" t="s">
        <v>105</v>
      </c>
      <c r="B31" s="236" t="s">
        <v>247</v>
      </c>
      <c r="C31" s="554"/>
      <c r="D31" s="414"/>
    </row>
    <row r="32" spans="1:4" s="243" customFormat="1" ht="12" customHeight="1">
      <c r="A32" s="235" t="s">
        <v>106</v>
      </c>
      <c r="B32" s="237" t="s">
        <v>248</v>
      </c>
      <c r="C32" s="555"/>
      <c r="D32" s="551"/>
    </row>
    <row r="33" spans="1:4" s="243" customFormat="1" ht="12" customHeight="1" thickBot="1">
      <c r="A33" s="234" t="s">
        <v>107</v>
      </c>
      <c r="B33" s="57" t="s">
        <v>249</v>
      </c>
      <c r="C33" s="554"/>
      <c r="D33" s="414"/>
    </row>
    <row r="34" spans="1:4" s="177" customFormat="1" ht="12" customHeight="1" thickBot="1">
      <c r="A34" s="69" t="s">
        <v>55</v>
      </c>
      <c r="B34" s="53" t="s">
        <v>361</v>
      </c>
      <c r="C34" s="543"/>
      <c r="D34" s="168">
        <v>100</v>
      </c>
    </row>
    <row r="35" spans="1:4" s="177" customFormat="1" ht="12" customHeight="1" thickBot="1">
      <c r="A35" s="69" t="s">
        <v>56</v>
      </c>
      <c r="B35" s="53" t="s">
        <v>399</v>
      </c>
      <c r="C35" s="545"/>
      <c r="D35" s="168"/>
    </row>
    <row r="36" spans="1:4" s="177" customFormat="1" ht="12" customHeight="1" thickBot="1">
      <c r="A36" s="66" t="s">
        <v>57</v>
      </c>
      <c r="B36" s="53" t="s">
        <v>400</v>
      </c>
      <c r="C36" s="500">
        <f>+C9+C20+C25+C26+C30+C34+C35</f>
        <v>2230</v>
      </c>
      <c r="D36" s="169">
        <f>+D9+D20+D25+D26+D30+D34+D35</f>
        <v>3597</v>
      </c>
    </row>
    <row r="37" spans="1:4" s="177" customFormat="1" ht="12" customHeight="1" thickBot="1">
      <c r="A37" s="81" t="s">
        <v>58</v>
      </c>
      <c r="B37" s="53" t="s">
        <v>401</v>
      </c>
      <c r="C37" s="500">
        <f>+C38+C39+C40</f>
        <v>17394</v>
      </c>
      <c r="D37" s="169">
        <f>+D38+D39+D40</f>
        <v>22939</v>
      </c>
    </row>
    <row r="38" spans="1:4" s="177" customFormat="1" ht="12" customHeight="1">
      <c r="A38" s="235" t="s">
        <v>402</v>
      </c>
      <c r="B38" s="236" t="s">
        <v>187</v>
      </c>
      <c r="C38" s="114">
        <f>'17. sz. mell'!C38+'9.3.2. sz. mell'!C37+'9.3.3. sz. mell'!C37</f>
        <v>0</v>
      </c>
      <c r="D38" s="504">
        <f>'17. sz. mell'!D38+'9.3.2. sz. mell'!D37+'9.3.3. sz. mell'!D37</f>
        <v>78</v>
      </c>
    </row>
    <row r="39" spans="1:4" s="177" customFormat="1" ht="12" customHeight="1">
      <c r="A39" s="235" t="s">
        <v>403</v>
      </c>
      <c r="B39" s="237" t="s">
        <v>45</v>
      </c>
      <c r="C39" s="114">
        <f>'17. sz. mell'!C39+'9.3.2. sz. mell'!C38+'9.3.3. sz. mell'!C38</f>
        <v>0</v>
      </c>
      <c r="D39" s="504">
        <f>'17. sz. mell'!D39+'9.3.2. sz. mell'!D38+'9.3.3. sz. mell'!D38</f>
        <v>0</v>
      </c>
    </row>
    <row r="40" spans="1:4" s="243" customFormat="1" ht="12" customHeight="1" thickBot="1">
      <c r="A40" s="234" t="s">
        <v>404</v>
      </c>
      <c r="B40" s="57" t="s">
        <v>405</v>
      </c>
      <c r="C40" s="114">
        <f>'17. sz. mell'!C40+'9.3.2. sz. mell'!C39+'9.3.3. sz. mell'!C39</f>
        <v>17394</v>
      </c>
      <c r="D40" s="504">
        <f>'17. sz. mell'!D40+'9.3.2. sz. mell'!D39+'9.3.3. sz. mell'!D39</f>
        <v>22861</v>
      </c>
    </row>
    <row r="41" spans="1:4" s="243" customFormat="1" ht="15" customHeight="1" thickBot="1">
      <c r="A41" s="81" t="s">
        <v>59</v>
      </c>
      <c r="B41" s="82" t="s">
        <v>406</v>
      </c>
      <c r="C41" s="546">
        <f>+C36+C37</f>
        <v>19624</v>
      </c>
      <c r="D41" s="172">
        <f>+D36+D37</f>
        <v>26536</v>
      </c>
    </row>
    <row r="42" spans="1:4" s="243" customFormat="1" ht="15" customHeight="1">
      <c r="A42" s="83"/>
      <c r="B42" s="84"/>
      <c r="C42" s="170"/>
      <c r="D42" s="170"/>
    </row>
    <row r="43" spans="1:4" ht="13.5" thickBot="1">
      <c r="A43" s="85"/>
      <c r="B43" s="86"/>
      <c r="C43" s="171"/>
      <c r="D43" s="171"/>
    </row>
    <row r="44" spans="1:4" s="242" customFormat="1" ht="16.5" customHeight="1" thickBot="1">
      <c r="A44" s="87"/>
      <c r="B44" s="88" t="s">
        <v>86</v>
      </c>
      <c r="C44" s="546"/>
      <c r="D44" s="172"/>
    </row>
    <row r="45" spans="1:4" s="244" customFormat="1" ht="12" customHeight="1" thickBot="1">
      <c r="A45" s="69" t="s">
        <v>50</v>
      </c>
      <c r="B45" s="53" t="s">
        <v>407</v>
      </c>
      <c r="C45" s="118">
        <f>SUM(C46:C50)</f>
        <v>19391</v>
      </c>
      <c r="D45" s="169">
        <f>SUM(D46:D50)</f>
        <v>26303</v>
      </c>
    </row>
    <row r="46" spans="1:4" ht="12" customHeight="1">
      <c r="A46" s="234" t="s">
        <v>112</v>
      </c>
      <c r="B46" s="7" t="s">
        <v>80</v>
      </c>
      <c r="C46" s="114">
        <f>'17. sz. mell'!C46+'9.3.2. sz. mell'!C45+'9.3.3. sz. mell'!C45</f>
        <v>7964</v>
      </c>
      <c r="D46" s="504">
        <f>'17. sz. mell'!D46+'9.3.2. sz. mell'!D45+'9.3.3. sz. mell'!D45</f>
        <v>9429</v>
      </c>
    </row>
    <row r="47" spans="1:4" ht="12" customHeight="1">
      <c r="A47" s="234" t="s">
        <v>113</v>
      </c>
      <c r="B47" s="6" t="s">
        <v>156</v>
      </c>
      <c r="C47" s="114">
        <f>'17. sz. mell'!C47+'9.3.2. sz. mell'!C46+'9.3.3. sz. mell'!C46</f>
        <v>2135</v>
      </c>
      <c r="D47" s="504">
        <f>'17. sz. mell'!D47+'9.3.2. sz. mell'!D46+'9.3.3. sz. mell'!D46</f>
        <v>2480</v>
      </c>
    </row>
    <row r="48" spans="1:4" ht="12" customHeight="1">
      <c r="A48" s="234" t="s">
        <v>114</v>
      </c>
      <c r="B48" s="6" t="s">
        <v>131</v>
      </c>
      <c r="C48" s="114">
        <f>'17. sz. mell'!C48+'9.3.2. sz. mell'!C47+'9.3.3. sz. mell'!C47</f>
        <v>9292</v>
      </c>
      <c r="D48" s="504">
        <f>'17. sz. mell'!D48+'9.3.2. sz. mell'!D47+'9.3.3. sz. mell'!D47</f>
        <v>14394</v>
      </c>
    </row>
    <row r="49" spans="1:4" ht="12" customHeight="1">
      <c r="A49" s="234" t="s">
        <v>115</v>
      </c>
      <c r="B49" s="6" t="s">
        <v>157</v>
      </c>
      <c r="C49" s="114">
        <f>'17. sz. mell'!C49+'9.3.2. sz. mell'!C48+'9.3.3. sz. mell'!C48</f>
        <v>0</v>
      </c>
      <c r="D49" s="504">
        <f>'17. sz. mell'!D49+'9.3.2. sz. mell'!D48+'9.3.3. sz. mell'!D48</f>
        <v>0</v>
      </c>
    </row>
    <row r="50" spans="1:4" ht="12" customHeight="1" thickBot="1">
      <c r="A50" s="234" t="s">
        <v>132</v>
      </c>
      <c r="B50" s="6" t="s">
        <v>158</v>
      </c>
      <c r="C50" s="42"/>
      <c r="D50" s="508"/>
    </row>
    <row r="51" spans="1:4" ht="12" customHeight="1" thickBot="1">
      <c r="A51" s="69" t="s">
        <v>51</v>
      </c>
      <c r="B51" s="53" t="s">
        <v>408</v>
      </c>
      <c r="C51" s="118">
        <f>SUM(C52:C54)</f>
        <v>233</v>
      </c>
      <c r="D51" s="169">
        <f>SUM(D52:D54)</f>
        <v>233</v>
      </c>
    </row>
    <row r="52" spans="1:4" s="244" customFormat="1" ht="12" customHeight="1">
      <c r="A52" s="234" t="s">
        <v>118</v>
      </c>
      <c r="B52" s="7" t="s">
        <v>177</v>
      </c>
      <c r="C52" s="114">
        <f>'17. sz. mell'!C52+'9.3.2. sz. mell'!C51+'9.3.3. sz. mell'!C51</f>
        <v>233</v>
      </c>
      <c r="D52" s="504">
        <f>'17. sz. mell'!D52+'9.3.2. sz. mell'!D51+'9.3.3. sz. mell'!D51</f>
        <v>233</v>
      </c>
    </row>
    <row r="53" spans="1:4" ht="12" customHeight="1">
      <c r="A53" s="234" t="s">
        <v>119</v>
      </c>
      <c r="B53" s="6" t="s">
        <v>160</v>
      </c>
      <c r="C53" s="42"/>
      <c r="D53" s="508"/>
    </row>
    <row r="54" spans="1:4" ht="12" customHeight="1">
      <c r="A54" s="234" t="s">
        <v>120</v>
      </c>
      <c r="B54" s="6" t="s">
        <v>87</v>
      </c>
      <c r="C54" s="42"/>
      <c r="D54" s="508"/>
    </row>
    <row r="55" spans="1:4" ht="12" customHeight="1" thickBot="1">
      <c r="A55" s="234" t="s">
        <v>121</v>
      </c>
      <c r="B55" s="6" t="s">
        <v>46</v>
      </c>
      <c r="C55" s="42"/>
      <c r="D55" s="508"/>
    </row>
    <row r="56" spans="1:4" ht="15" customHeight="1" thickBot="1">
      <c r="A56" s="69" t="s">
        <v>52</v>
      </c>
      <c r="B56" s="89" t="s">
        <v>409</v>
      </c>
      <c r="C56" s="547">
        <f>+C45+C51</f>
        <v>19624</v>
      </c>
      <c r="D56" s="172">
        <f>+D45+D51</f>
        <v>26536</v>
      </c>
    </row>
    <row r="57" spans="1:4" ht="13.5" thickBot="1">
      <c r="C57" s="174"/>
      <c r="D57" s="174"/>
    </row>
    <row r="58" spans="1:4" ht="15" customHeight="1" thickBot="1">
      <c r="A58" s="92" t="s">
        <v>172</v>
      </c>
      <c r="B58" s="93"/>
      <c r="C58" s="549">
        <v>5</v>
      </c>
      <c r="D58" s="548">
        <v>5</v>
      </c>
    </row>
    <row r="59" spans="1:4" ht="14.25" customHeight="1" thickBot="1">
      <c r="A59" s="92" t="s">
        <v>173</v>
      </c>
      <c r="B59" s="93"/>
      <c r="C59" s="549">
        <v>0</v>
      </c>
      <c r="D59" s="548">
        <v>0</v>
      </c>
    </row>
  </sheetData>
  <sheetProtection formatCells="0"/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D59"/>
  <sheetViews>
    <sheetView zoomScaleNormal="100" workbookViewId="0">
      <selection activeCell="C2" sqref="C2"/>
    </sheetView>
  </sheetViews>
  <sheetFormatPr defaultRowHeight="12.75"/>
  <cols>
    <col min="1" max="1" width="13.1640625" style="90" customWidth="1"/>
    <col min="2" max="2" width="62.83203125" style="91" customWidth="1"/>
    <col min="3" max="3" width="14.1640625" style="91" customWidth="1"/>
    <col min="4" max="4" width="13.5" style="91" customWidth="1"/>
    <col min="5" max="16384" width="9.33203125" style="91"/>
  </cols>
  <sheetData>
    <row r="1" spans="1:4" s="71" customFormat="1" ht="21" customHeight="1">
      <c r="A1" s="70"/>
      <c r="B1" s="72"/>
      <c r="C1" s="239" t="s">
        <v>519</v>
      </c>
    </row>
    <row r="2" spans="1:4" s="71" customFormat="1" ht="21" customHeight="1" thickBot="1">
      <c r="A2" s="70"/>
      <c r="B2" s="72"/>
      <c r="C2" s="239" t="s">
        <v>625</v>
      </c>
    </row>
    <row r="3" spans="1:4" s="240" customFormat="1" ht="25.5" customHeight="1">
      <c r="A3" s="191" t="s">
        <v>170</v>
      </c>
      <c r="B3" s="160" t="s">
        <v>427</v>
      </c>
      <c r="C3" s="533"/>
      <c r="D3" s="532" t="s">
        <v>91</v>
      </c>
    </row>
    <row r="4" spans="1:4" s="240" customFormat="1" ht="24.75" thickBot="1">
      <c r="A4" s="232" t="s">
        <v>169</v>
      </c>
      <c r="B4" s="161" t="s">
        <v>411</v>
      </c>
      <c r="C4" s="534"/>
      <c r="D4" s="176" t="s">
        <v>90</v>
      </c>
    </row>
    <row r="5" spans="1:4" s="241" customFormat="1" ht="15.95" customHeight="1" thickBot="1">
      <c r="A5" s="73"/>
      <c r="B5" s="73"/>
      <c r="C5" s="74"/>
      <c r="D5" s="74" t="s">
        <v>82</v>
      </c>
    </row>
    <row r="6" spans="1:4" ht="13.5" thickBot="1">
      <c r="A6" s="192" t="s">
        <v>171</v>
      </c>
      <c r="B6" s="75" t="s">
        <v>83</v>
      </c>
      <c r="C6" s="75" t="s">
        <v>84</v>
      </c>
      <c r="D6" s="535" t="s">
        <v>84</v>
      </c>
    </row>
    <row r="7" spans="1:4" s="242" customFormat="1" ht="12.95" customHeight="1" thickBot="1">
      <c r="A7" s="66">
        <v>1</v>
      </c>
      <c r="B7" s="67">
        <v>2</v>
      </c>
      <c r="C7" s="67">
        <v>3</v>
      </c>
      <c r="D7" s="536">
        <v>4</v>
      </c>
    </row>
    <row r="8" spans="1:4" s="242" customFormat="1" ht="15.95" customHeight="1" thickBot="1">
      <c r="A8" s="77"/>
      <c r="B8" s="78" t="s">
        <v>85</v>
      </c>
      <c r="C8" s="541"/>
      <c r="D8" s="79"/>
    </row>
    <row r="9" spans="1:4" s="177" customFormat="1" ht="12" customHeight="1" thickBot="1">
      <c r="A9" s="66" t="s">
        <v>50</v>
      </c>
      <c r="B9" s="80" t="s">
        <v>389</v>
      </c>
      <c r="C9" s="118">
        <f>SUM(C10:C19)</f>
        <v>2230</v>
      </c>
      <c r="D9" s="169">
        <f>SUM(D10:D19)</f>
        <v>3497</v>
      </c>
    </row>
    <row r="10" spans="1:4" s="177" customFormat="1" ht="12" customHeight="1">
      <c r="A10" s="233" t="s">
        <v>112</v>
      </c>
      <c r="B10" s="8" t="s">
        <v>233</v>
      </c>
      <c r="C10" s="514"/>
      <c r="D10" s="537"/>
    </row>
    <row r="11" spans="1:4" s="177" customFormat="1" ht="12" customHeight="1">
      <c r="A11" s="234" t="s">
        <v>113</v>
      </c>
      <c r="B11" s="6" t="s">
        <v>234</v>
      </c>
      <c r="C11" s="115">
        <v>2210</v>
      </c>
      <c r="D11" s="505">
        <v>3447</v>
      </c>
    </row>
    <row r="12" spans="1:4" s="177" customFormat="1" ht="12" customHeight="1">
      <c r="A12" s="234" t="s">
        <v>114</v>
      </c>
      <c r="B12" s="6" t="s">
        <v>235</v>
      </c>
      <c r="C12" s="115">
        <v>15</v>
      </c>
      <c r="D12" s="505">
        <v>20</v>
      </c>
    </row>
    <row r="13" spans="1:4" s="177" customFormat="1" ht="12" customHeight="1">
      <c r="A13" s="234" t="s">
        <v>115</v>
      </c>
      <c r="B13" s="6" t="s">
        <v>236</v>
      </c>
      <c r="C13" s="115"/>
      <c r="D13" s="505"/>
    </row>
    <row r="14" spans="1:4" s="177" customFormat="1" ht="12" customHeight="1">
      <c r="A14" s="234" t="s">
        <v>132</v>
      </c>
      <c r="B14" s="6" t="s">
        <v>237</v>
      </c>
      <c r="C14" s="115"/>
      <c r="D14" s="505">
        <v>30</v>
      </c>
    </row>
    <row r="15" spans="1:4" s="177" customFormat="1" ht="12" customHeight="1">
      <c r="A15" s="234" t="s">
        <v>116</v>
      </c>
      <c r="B15" s="6" t="s">
        <v>390</v>
      </c>
      <c r="C15" s="115"/>
      <c r="D15" s="505"/>
    </row>
    <row r="16" spans="1:4" s="177" customFormat="1" ht="12" customHeight="1">
      <c r="A16" s="234" t="s">
        <v>117</v>
      </c>
      <c r="B16" s="5" t="s">
        <v>391</v>
      </c>
      <c r="C16" s="115"/>
      <c r="D16" s="505"/>
    </row>
    <row r="17" spans="1:4" s="177" customFormat="1" ht="12" customHeight="1">
      <c r="A17" s="234" t="s">
        <v>124</v>
      </c>
      <c r="B17" s="6" t="s">
        <v>240</v>
      </c>
      <c r="C17" s="542">
        <v>5</v>
      </c>
      <c r="D17" s="538"/>
    </row>
    <row r="18" spans="1:4" s="243" customFormat="1" ht="12" customHeight="1">
      <c r="A18" s="234" t="s">
        <v>125</v>
      </c>
      <c r="B18" s="6" t="s">
        <v>241</v>
      </c>
      <c r="C18" s="115"/>
      <c r="D18" s="505"/>
    </row>
    <row r="19" spans="1:4" s="243" customFormat="1" ht="12" customHeight="1" thickBot="1">
      <c r="A19" s="234" t="s">
        <v>126</v>
      </c>
      <c r="B19" s="5" t="s">
        <v>242</v>
      </c>
      <c r="C19" s="117"/>
      <c r="D19" s="506"/>
    </row>
    <row r="20" spans="1:4" s="177" customFormat="1" ht="12" customHeight="1" thickBot="1">
      <c r="A20" s="66" t="s">
        <v>51</v>
      </c>
      <c r="B20" s="80" t="s">
        <v>392</v>
      </c>
      <c r="C20" s="118">
        <f>SUM(C21:C23)</f>
        <v>0</v>
      </c>
      <c r="D20" s="169">
        <f>SUM(D21:D23)</f>
        <v>0</v>
      </c>
    </row>
    <row r="21" spans="1:4" s="243" customFormat="1" ht="12" customHeight="1">
      <c r="A21" s="234" t="s">
        <v>118</v>
      </c>
      <c r="B21" s="7" t="s">
        <v>208</v>
      </c>
      <c r="C21" s="115"/>
      <c r="D21" s="505"/>
    </row>
    <row r="22" spans="1:4" s="243" customFormat="1" ht="12" customHeight="1">
      <c r="A22" s="234" t="s">
        <v>119</v>
      </c>
      <c r="B22" s="6" t="s">
        <v>393</v>
      </c>
      <c r="C22" s="115"/>
      <c r="D22" s="505"/>
    </row>
    <row r="23" spans="1:4" s="243" customFormat="1" ht="12" customHeight="1">
      <c r="A23" s="234" t="s">
        <v>120</v>
      </c>
      <c r="B23" s="6" t="s">
        <v>394</v>
      </c>
      <c r="C23" s="115"/>
      <c r="D23" s="505"/>
    </row>
    <row r="24" spans="1:4" s="243" customFormat="1" ht="12" customHeight="1" thickBot="1">
      <c r="A24" s="234" t="s">
        <v>121</v>
      </c>
      <c r="B24" s="6" t="s">
        <v>44</v>
      </c>
      <c r="C24" s="115"/>
      <c r="D24" s="505"/>
    </row>
    <row r="25" spans="1:4" s="243" customFormat="1" ht="12" customHeight="1" thickBot="1">
      <c r="A25" s="69" t="s">
        <v>52</v>
      </c>
      <c r="B25" s="53" t="s">
        <v>147</v>
      </c>
      <c r="C25" s="543"/>
      <c r="D25" s="168"/>
    </row>
    <row r="26" spans="1:4" s="243" customFormat="1" ht="12" customHeight="1" thickBot="1">
      <c r="A26" s="69" t="s">
        <v>53</v>
      </c>
      <c r="B26" s="53" t="s">
        <v>395</v>
      </c>
      <c r="C26" s="118">
        <f>+C27+C28</f>
        <v>0</v>
      </c>
      <c r="D26" s="169">
        <f>+D27+D28</f>
        <v>0</v>
      </c>
    </row>
    <row r="27" spans="1:4" s="243" customFormat="1" ht="12" customHeight="1">
      <c r="A27" s="235" t="s">
        <v>218</v>
      </c>
      <c r="B27" s="236" t="s">
        <v>393</v>
      </c>
      <c r="C27" s="544"/>
      <c r="D27" s="539"/>
    </row>
    <row r="28" spans="1:4" s="243" customFormat="1" ht="12" customHeight="1">
      <c r="A28" s="235" t="s">
        <v>221</v>
      </c>
      <c r="B28" s="237" t="s">
        <v>396</v>
      </c>
      <c r="C28" s="119"/>
      <c r="D28" s="507"/>
    </row>
    <row r="29" spans="1:4" s="243" customFormat="1" ht="12" customHeight="1" thickBot="1">
      <c r="A29" s="234" t="s">
        <v>222</v>
      </c>
      <c r="B29" s="238" t="s">
        <v>397</v>
      </c>
      <c r="C29" s="44"/>
      <c r="D29" s="540"/>
    </row>
    <row r="30" spans="1:4" s="243" customFormat="1" ht="12" customHeight="1" thickBot="1">
      <c r="A30" s="69" t="s">
        <v>54</v>
      </c>
      <c r="B30" s="53" t="s">
        <v>398</v>
      </c>
      <c r="C30" s="118">
        <f>+C31+C32+C33</f>
        <v>0</v>
      </c>
      <c r="D30" s="169">
        <f>+D31+D32+D33</f>
        <v>0</v>
      </c>
    </row>
    <row r="31" spans="1:4" s="243" customFormat="1" ht="12" customHeight="1">
      <c r="A31" s="235" t="s">
        <v>105</v>
      </c>
      <c r="B31" s="236" t="s">
        <v>247</v>
      </c>
      <c r="C31" s="544"/>
      <c r="D31" s="539"/>
    </row>
    <row r="32" spans="1:4" s="243" customFormat="1" ht="12" customHeight="1">
      <c r="A32" s="235" t="s">
        <v>106</v>
      </c>
      <c r="B32" s="237" t="s">
        <v>248</v>
      </c>
      <c r="C32" s="119"/>
      <c r="D32" s="507"/>
    </row>
    <row r="33" spans="1:4" s="243" customFormat="1" ht="12" customHeight="1" thickBot="1">
      <c r="A33" s="234" t="s">
        <v>107</v>
      </c>
      <c r="B33" s="57" t="s">
        <v>249</v>
      </c>
      <c r="C33" s="44"/>
      <c r="D33" s="540"/>
    </row>
    <row r="34" spans="1:4" s="177" customFormat="1" ht="12" customHeight="1" thickBot="1">
      <c r="A34" s="69" t="s">
        <v>55</v>
      </c>
      <c r="B34" s="53" t="s">
        <v>361</v>
      </c>
      <c r="C34" s="543"/>
      <c r="D34" s="168">
        <v>100</v>
      </c>
    </row>
    <row r="35" spans="1:4" s="177" customFormat="1" ht="12" customHeight="1" thickBot="1">
      <c r="A35" s="69" t="s">
        <v>56</v>
      </c>
      <c r="B35" s="53" t="s">
        <v>399</v>
      </c>
      <c r="C35" s="545"/>
      <c r="D35" s="168"/>
    </row>
    <row r="36" spans="1:4" s="177" customFormat="1" ht="12" customHeight="1" thickBot="1">
      <c r="A36" s="66" t="s">
        <v>57</v>
      </c>
      <c r="B36" s="53" t="s">
        <v>400</v>
      </c>
      <c r="C36" s="500">
        <f>+C9+C20+C25+C26+C30+C34+C35</f>
        <v>2230</v>
      </c>
      <c r="D36" s="169">
        <f>+D9+D20+D25+D26+D30+D34+D35</f>
        <v>3597</v>
      </c>
    </row>
    <row r="37" spans="1:4" s="177" customFormat="1" ht="12" customHeight="1" thickBot="1">
      <c r="A37" s="81" t="s">
        <v>58</v>
      </c>
      <c r="B37" s="53" t="s">
        <v>401</v>
      </c>
      <c r="C37" s="500">
        <f>+C38+C39+C40</f>
        <v>17394</v>
      </c>
      <c r="D37" s="169">
        <f>+D38+D39+D40</f>
        <v>22939</v>
      </c>
    </row>
    <row r="38" spans="1:4" s="177" customFormat="1" ht="12" customHeight="1">
      <c r="A38" s="235" t="s">
        <v>402</v>
      </c>
      <c r="B38" s="236" t="s">
        <v>187</v>
      </c>
      <c r="C38" s="544"/>
      <c r="D38" s="539">
        <v>78</v>
      </c>
    </row>
    <row r="39" spans="1:4" s="177" customFormat="1" ht="12" customHeight="1">
      <c r="A39" s="235" t="s">
        <v>403</v>
      </c>
      <c r="B39" s="237" t="s">
        <v>45</v>
      </c>
      <c r="C39" s="119"/>
      <c r="D39" s="507"/>
    </row>
    <row r="40" spans="1:4" s="243" customFormat="1" ht="12" customHeight="1" thickBot="1">
      <c r="A40" s="234" t="s">
        <v>404</v>
      </c>
      <c r="B40" s="57" t="s">
        <v>405</v>
      </c>
      <c r="C40" s="44">
        <v>17394</v>
      </c>
      <c r="D40" s="540">
        <v>22861</v>
      </c>
    </row>
    <row r="41" spans="1:4" s="243" customFormat="1" ht="15" customHeight="1" thickBot="1">
      <c r="A41" s="81" t="s">
        <v>59</v>
      </c>
      <c r="B41" s="82" t="s">
        <v>406</v>
      </c>
      <c r="C41" s="546">
        <f>+C36+C37</f>
        <v>19624</v>
      </c>
      <c r="D41" s="172">
        <f>+D36+D37</f>
        <v>26536</v>
      </c>
    </row>
    <row r="42" spans="1:4" s="243" customFormat="1" ht="15" customHeight="1">
      <c r="A42" s="83"/>
      <c r="B42" s="84"/>
      <c r="C42" s="170"/>
      <c r="D42" s="170"/>
    </row>
    <row r="43" spans="1:4" ht="13.5" thickBot="1">
      <c r="A43" s="85"/>
      <c r="B43" s="86"/>
      <c r="C43" s="171"/>
      <c r="D43" s="171"/>
    </row>
    <row r="44" spans="1:4" s="242" customFormat="1" ht="16.5" customHeight="1" thickBot="1">
      <c r="A44" s="87"/>
      <c r="B44" s="550" t="s">
        <v>86</v>
      </c>
      <c r="C44" s="546"/>
      <c r="D44" s="172"/>
    </row>
    <row r="45" spans="1:4" s="244" customFormat="1" ht="12" customHeight="1" thickBot="1">
      <c r="A45" s="69" t="s">
        <v>50</v>
      </c>
      <c r="B45" s="53" t="s">
        <v>407</v>
      </c>
      <c r="C45" s="118">
        <f>SUM(C46:C50)</f>
        <v>19391</v>
      </c>
      <c r="D45" s="169">
        <f>SUM(D46:D50)</f>
        <v>26303</v>
      </c>
    </row>
    <row r="46" spans="1:4" ht="12" customHeight="1">
      <c r="A46" s="234" t="s">
        <v>112</v>
      </c>
      <c r="B46" s="7" t="s">
        <v>80</v>
      </c>
      <c r="C46" s="544">
        <v>7964</v>
      </c>
      <c r="D46" s="539">
        <v>9429</v>
      </c>
    </row>
    <row r="47" spans="1:4" ht="12" customHeight="1">
      <c r="A47" s="234" t="s">
        <v>113</v>
      </c>
      <c r="B47" s="6" t="s">
        <v>156</v>
      </c>
      <c r="C47" s="42">
        <v>2135</v>
      </c>
      <c r="D47" s="508">
        <v>2480</v>
      </c>
    </row>
    <row r="48" spans="1:4" ht="12" customHeight="1">
      <c r="A48" s="234" t="s">
        <v>114</v>
      </c>
      <c r="B48" s="6" t="s">
        <v>131</v>
      </c>
      <c r="C48" s="42">
        <v>9292</v>
      </c>
      <c r="D48" s="508">
        <v>14394</v>
      </c>
    </row>
    <row r="49" spans="1:4" ht="12" customHeight="1">
      <c r="A49" s="234" t="s">
        <v>115</v>
      </c>
      <c r="B49" s="6" t="s">
        <v>157</v>
      </c>
      <c r="C49" s="42"/>
      <c r="D49" s="508"/>
    </row>
    <row r="50" spans="1:4" ht="12" customHeight="1" thickBot="1">
      <c r="A50" s="234" t="s">
        <v>132</v>
      </c>
      <c r="B50" s="6" t="s">
        <v>158</v>
      </c>
      <c r="C50" s="42"/>
      <c r="D50" s="508"/>
    </row>
    <row r="51" spans="1:4" ht="12" customHeight="1" thickBot="1">
      <c r="A51" s="69" t="s">
        <v>51</v>
      </c>
      <c r="B51" s="53" t="s">
        <v>408</v>
      </c>
      <c r="C51" s="118">
        <f>SUM(C52:C54)</f>
        <v>233</v>
      </c>
      <c r="D51" s="169">
        <f>SUM(D52:D54)</f>
        <v>233</v>
      </c>
    </row>
    <row r="52" spans="1:4" s="244" customFormat="1" ht="12" customHeight="1">
      <c r="A52" s="234" t="s">
        <v>118</v>
      </c>
      <c r="B52" s="7" t="s">
        <v>177</v>
      </c>
      <c r="C52" s="544">
        <v>233</v>
      </c>
      <c r="D52" s="539">
        <v>233</v>
      </c>
    </row>
    <row r="53" spans="1:4" ht="12" customHeight="1">
      <c r="A53" s="234" t="s">
        <v>119</v>
      </c>
      <c r="B53" s="6" t="s">
        <v>160</v>
      </c>
      <c r="C53" s="42"/>
      <c r="D53" s="508"/>
    </row>
    <row r="54" spans="1:4" ht="12" customHeight="1">
      <c r="A54" s="234" t="s">
        <v>120</v>
      </c>
      <c r="B54" s="6" t="s">
        <v>87</v>
      </c>
      <c r="C54" s="42"/>
      <c r="D54" s="508"/>
    </row>
    <row r="55" spans="1:4" ht="12" customHeight="1" thickBot="1">
      <c r="A55" s="234" t="s">
        <v>121</v>
      </c>
      <c r="B55" s="6" t="s">
        <v>46</v>
      </c>
      <c r="C55" s="42"/>
      <c r="D55" s="508"/>
    </row>
    <row r="56" spans="1:4" ht="15" customHeight="1" thickBot="1">
      <c r="A56" s="69" t="s">
        <v>52</v>
      </c>
      <c r="B56" s="89" t="s">
        <v>409</v>
      </c>
      <c r="C56" s="547">
        <f>+C45+C51</f>
        <v>19624</v>
      </c>
      <c r="D56" s="172">
        <f>+D45+D51</f>
        <v>26536</v>
      </c>
    </row>
    <row r="57" spans="1:4" ht="13.5" thickBot="1">
      <c r="C57" s="174"/>
      <c r="D57" s="174"/>
    </row>
    <row r="58" spans="1:4" ht="15" customHeight="1" thickBot="1">
      <c r="A58" s="92" t="s">
        <v>172</v>
      </c>
      <c r="B58" s="93"/>
      <c r="C58" s="549">
        <v>5</v>
      </c>
      <c r="D58" s="548">
        <v>5</v>
      </c>
    </row>
    <row r="59" spans="1:4" ht="14.25" customHeight="1" thickBot="1">
      <c r="A59" s="92" t="s">
        <v>173</v>
      </c>
      <c r="B59" s="93"/>
      <c r="C59" s="549">
        <v>0</v>
      </c>
      <c r="D59" s="548">
        <v>0</v>
      </c>
    </row>
  </sheetData>
  <sheetProtection formatCells="0"/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topLeftCell="A13" zoomScaleNormal="100" workbookViewId="0">
      <selection activeCell="C1" sqref="C1"/>
    </sheetView>
  </sheetViews>
  <sheetFormatPr defaultRowHeight="12.75"/>
  <cols>
    <col min="1" max="1" width="13.83203125" style="90" customWidth="1"/>
    <col min="2" max="2" width="79.1640625" style="91" customWidth="1"/>
    <col min="3" max="3" width="25" style="91" customWidth="1"/>
    <col min="4" max="16384" width="9.33203125" style="91"/>
  </cols>
  <sheetData>
    <row r="1" spans="1:3" s="71" customFormat="1" ht="21" customHeight="1" thickBot="1">
      <c r="A1" s="70"/>
      <c r="B1" s="72"/>
      <c r="C1" s="239" t="s">
        <v>520</v>
      </c>
    </row>
    <row r="2" spans="1:3" s="240" customFormat="1" ht="25.5" customHeight="1">
      <c r="A2" s="191" t="s">
        <v>170</v>
      </c>
      <c r="B2" s="160" t="s">
        <v>427</v>
      </c>
      <c r="C2" s="175" t="s">
        <v>91</v>
      </c>
    </row>
    <row r="3" spans="1:3" s="240" customFormat="1" ht="24.75" thickBot="1">
      <c r="A3" s="232" t="s">
        <v>169</v>
      </c>
      <c r="B3" s="161" t="s">
        <v>412</v>
      </c>
      <c r="C3" s="176" t="s">
        <v>91</v>
      </c>
    </row>
    <row r="4" spans="1:3" s="241" customFormat="1" ht="15.95" customHeight="1" thickBot="1">
      <c r="A4" s="73"/>
      <c r="B4" s="73"/>
      <c r="C4" s="74" t="s">
        <v>82</v>
      </c>
    </row>
    <row r="5" spans="1:3" ht="13.5" thickBot="1">
      <c r="A5" s="192" t="s">
        <v>171</v>
      </c>
      <c r="B5" s="75" t="s">
        <v>83</v>
      </c>
      <c r="C5" s="76" t="s">
        <v>84</v>
      </c>
    </row>
    <row r="6" spans="1:3" s="242" customFormat="1" ht="12.95" customHeight="1" thickBot="1">
      <c r="A6" s="66">
        <v>1</v>
      </c>
      <c r="B6" s="67">
        <v>2</v>
      </c>
      <c r="C6" s="68">
        <v>3</v>
      </c>
    </row>
    <row r="7" spans="1:3" s="242" customFormat="1" ht="15.95" customHeight="1" thickBot="1">
      <c r="A7" s="77"/>
      <c r="B7" s="78" t="s">
        <v>85</v>
      </c>
      <c r="C7" s="79"/>
    </row>
    <row r="8" spans="1:3" s="177" customFormat="1" ht="12" customHeight="1" thickBot="1">
      <c r="A8" s="66" t="s">
        <v>50</v>
      </c>
      <c r="B8" s="80" t="s">
        <v>389</v>
      </c>
      <c r="C8" s="123">
        <f>SUM(C9:C18)</f>
        <v>0</v>
      </c>
    </row>
    <row r="9" spans="1:3" s="177" customFormat="1" ht="12" customHeight="1">
      <c r="A9" s="233" t="s">
        <v>112</v>
      </c>
      <c r="B9" s="8" t="s">
        <v>233</v>
      </c>
      <c r="C9" s="166"/>
    </row>
    <row r="10" spans="1:3" s="177" customFormat="1" ht="12" customHeight="1">
      <c r="A10" s="234" t="s">
        <v>113</v>
      </c>
      <c r="B10" s="6" t="s">
        <v>234</v>
      </c>
      <c r="C10" s="121"/>
    </row>
    <row r="11" spans="1:3" s="177" customFormat="1" ht="12" customHeight="1">
      <c r="A11" s="234" t="s">
        <v>114</v>
      </c>
      <c r="B11" s="6" t="s">
        <v>235</v>
      </c>
      <c r="C11" s="121"/>
    </row>
    <row r="12" spans="1:3" s="177" customFormat="1" ht="12" customHeight="1">
      <c r="A12" s="234" t="s">
        <v>115</v>
      </c>
      <c r="B12" s="6" t="s">
        <v>236</v>
      </c>
      <c r="C12" s="121"/>
    </row>
    <row r="13" spans="1:3" s="177" customFormat="1" ht="12" customHeight="1">
      <c r="A13" s="234" t="s">
        <v>132</v>
      </c>
      <c r="B13" s="6" t="s">
        <v>237</v>
      </c>
      <c r="C13" s="121"/>
    </row>
    <row r="14" spans="1:3" s="177" customFormat="1" ht="12" customHeight="1">
      <c r="A14" s="234" t="s">
        <v>116</v>
      </c>
      <c r="B14" s="6" t="s">
        <v>390</v>
      </c>
      <c r="C14" s="121"/>
    </row>
    <row r="15" spans="1:3" s="177" customFormat="1" ht="12" customHeight="1">
      <c r="A15" s="234" t="s">
        <v>117</v>
      </c>
      <c r="B15" s="5" t="s">
        <v>391</v>
      </c>
      <c r="C15" s="121"/>
    </row>
    <row r="16" spans="1:3" s="177" customFormat="1" ht="12" customHeight="1">
      <c r="A16" s="234" t="s">
        <v>124</v>
      </c>
      <c r="B16" s="6" t="s">
        <v>240</v>
      </c>
      <c r="C16" s="167"/>
    </row>
    <row r="17" spans="1:3" s="243" customFormat="1" ht="12" customHeight="1">
      <c r="A17" s="234" t="s">
        <v>125</v>
      </c>
      <c r="B17" s="6" t="s">
        <v>241</v>
      </c>
      <c r="C17" s="121"/>
    </row>
    <row r="18" spans="1:3" s="243" customFormat="1" ht="12" customHeight="1" thickBot="1">
      <c r="A18" s="234" t="s">
        <v>126</v>
      </c>
      <c r="B18" s="5" t="s">
        <v>242</v>
      </c>
      <c r="C18" s="122"/>
    </row>
    <row r="19" spans="1:3" s="177" customFormat="1" ht="12" customHeight="1" thickBot="1">
      <c r="A19" s="66" t="s">
        <v>51</v>
      </c>
      <c r="B19" s="80" t="s">
        <v>392</v>
      </c>
      <c r="C19" s="123">
        <f>SUM(C20:C22)</f>
        <v>0</v>
      </c>
    </row>
    <row r="20" spans="1:3" s="243" customFormat="1" ht="12" customHeight="1">
      <c r="A20" s="234" t="s">
        <v>118</v>
      </c>
      <c r="B20" s="7" t="s">
        <v>208</v>
      </c>
      <c r="C20" s="121"/>
    </row>
    <row r="21" spans="1:3" s="243" customFormat="1" ht="12" customHeight="1">
      <c r="A21" s="234" t="s">
        <v>119</v>
      </c>
      <c r="B21" s="6" t="s">
        <v>393</v>
      </c>
      <c r="C21" s="121"/>
    </row>
    <row r="22" spans="1:3" s="243" customFormat="1" ht="12" customHeight="1">
      <c r="A22" s="234" t="s">
        <v>120</v>
      </c>
      <c r="B22" s="6" t="s">
        <v>394</v>
      </c>
      <c r="C22" s="121"/>
    </row>
    <row r="23" spans="1:3" s="243" customFormat="1" ht="12" customHeight="1" thickBot="1">
      <c r="A23" s="234" t="s">
        <v>121</v>
      </c>
      <c r="B23" s="6" t="s">
        <v>44</v>
      </c>
      <c r="C23" s="121"/>
    </row>
    <row r="24" spans="1:3" s="243" customFormat="1" ht="12" customHeight="1" thickBot="1">
      <c r="A24" s="69" t="s">
        <v>52</v>
      </c>
      <c r="B24" s="53" t="s">
        <v>147</v>
      </c>
      <c r="C24" s="150"/>
    </row>
    <row r="25" spans="1:3" s="243" customFormat="1" ht="12" customHeight="1" thickBot="1">
      <c r="A25" s="69" t="s">
        <v>53</v>
      </c>
      <c r="B25" s="53" t="s">
        <v>395</v>
      </c>
      <c r="C25" s="123">
        <f>+C26+C27</f>
        <v>0</v>
      </c>
    </row>
    <row r="26" spans="1:3" s="243" customFormat="1" ht="12" customHeight="1">
      <c r="A26" s="235" t="s">
        <v>218</v>
      </c>
      <c r="B26" s="236" t="s">
        <v>393</v>
      </c>
      <c r="C26" s="41"/>
    </row>
    <row r="27" spans="1:3" s="243" customFormat="1" ht="12" customHeight="1">
      <c r="A27" s="235" t="s">
        <v>221</v>
      </c>
      <c r="B27" s="237" t="s">
        <v>396</v>
      </c>
      <c r="C27" s="124"/>
    </row>
    <row r="28" spans="1:3" s="243" customFormat="1" ht="12" customHeight="1" thickBot="1">
      <c r="A28" s="234" t="s">
        <v>222</v>
      </c>
      <c r="B28" s="238" t="s">
        <v>397</v>
      </c>
      <c r="C28" s="45"/>
    </row>
    <row r="29" spans="1:3" s="243" customFormat="1" ht="12" customHeight="1" thickBot="1">
      <c r="A29" s="69" t="s">
        <v>54</v>
      </c>
      <c r="B29" s="53" t="s">
        <v>398</v>
      </c>
      <c r="C29" s="123">
        <f>+C30+C31+C32</f>
        <v>0</v>
      </c>
    </row>
    <row r="30" spans="1:3" s="243" customFormat="1" ht="12" customHeight="1">
      <c r="A30" s="235" t="s">
        <v>105</v>
      </c>
      <c r="B30" s="236" t="s">
        <v>247</v>
      </c>
      <c r="C30" s="41"/>
    </row>
    <row r="31" spans="1:3" s="243" customFormat="1" ht="12" customHeight="1">
      <c r="A31" s="235" t="s">
        <v>106</v>
      </c>
      <c r="B31" s="237" t="s">
        <v>248</v>
      </c>
      <c r="C31" s="124"/>
    </row>
    <row r="32" spans="1:3" s="243" customFormat="1" ht="12" customHeight="1" thickBot="1">
      <c r="A32" s="234" t="s">
        <v>107</v>
      </c>
      <c r="B32" s="57" t="s">
        <v>249</v>
      </c>
      <c r="C32" s="45"/>
    </row>
    <row r="33" spans="1:3" s="177" customFormat="1" ht="12" customHeight="1" thickBot="1">
      <c r="A33" s="69" t="s">
        <v>55</v>
      </c>
      <c r="B33" s="53" t="s">
        <v>361</v>
      </c>
      <c r="C33" s="150"/>
    </row>
    <row r="34" spans="1:3" s="177" customFormat="1" ht="12" customHeight="1" thickBot="1">
      <c r="A34" s="69" t="s">
        <v>56</v>
      </c>
      <c r="B34" s="53" t="s">
        <v>399</v>
      </c>
      <c r="C34" s="168"/>
    </row>
    <row r="35" spans="1:3" s="177" customFormat="1" ht="12" customHeight="1" thickBot="1">
      <c r="A35" s="66" t="s">
        <v>57</v>
      </c>
      <c r="B35" s="53" t="s">
        <v>400</v>
      </c>
      <c r="C35" s="169">
        <f>+C8+C19+C24+C25+C29+C33+C34</f>
        <v>0</v>
      </c>
    </row>
    <row r="36" spans="1:3" s="177" customFormat="1" ht="12" customHeight="1" thickBot="1">
      <c r="A36" s="81" t="s">
        <v>58</v>
      </c>
      <c r="B36" s="53" t="s">
        <v>401</v>
      </c>
      <c r="C36" s="169">
        <f>+C37+C38+C39</f>
        <v>0</v>
      </c>
    </row>
    <row r="37" spans="1:3" s="177" customFormat="1" ht="12" customHeight="1">
      <c r="A37" s="235" t="s">
        <v>402</v>
      </c>
      <c r="B37" s="236" t="s">
        <v>187</v>
      </c>
      <c r="C37" s="41"/>
    </row>
    <row r="38" spans="1:3" s="177" customFormat="1" ht="12" customHeight="1">
      <c r="A38" s="235" t="s">
        <v>403</v>
      </c>
      <c r="B38" s="237" t="s">
        <v>45</v>
      </c>
      <c r="C38" s="124"/>
    </row>
    <row r="39" spans="1:3" s="243" customFormat="1" ht="12" customHeight="1" thickBot="1">
      <c r="A39" s="234" t="s">
        <v>404</v>
      </c>
      <c r="B39" s="57" t="s">
        <v>405</v>
      </c>
      <c r="C39" s="45"/>
    </row>
    <row r="40" spans="1:3" s="243" customFormat="1" ht="15" customHeight="1" thickBot="1">
      <c r="A40" s="81" t="s">
        <v>59</v>
      </c>
      <c r="B40" s="82" t="s">
        <v>406</v>
      </c>
      <c r="C40" s="172">
        <f>+C35+C36</f>
        <v>0</v>
      </c>
    </row>
    <row r="41" spans="1:3" s="243" customFormat="1" ht="15" customHeight="1">
      <c r="A41" s="83"/>
      <c r="B41" s="84"/>
      <c r="C41" s="170"/>
    </row>
    <row r="42" spans="1:3" ht="13.5" thickBot="1">
      <c r="A42" s="85"/>
      <c r="B42" s="86"/>
      <c r="C42" s="171"/>
    </row>
    <row r="43" spans="1:3" s="242" customFormat="1" ht="16.5" customHeight="1" thickBot="1">
      <c r="A43" s="87"/>
      <c r="B43" s="88" t="s">
        <v>86</v>
      </c>
      <c r="C43" s="172"/>
    </row>
    <row r="44" spans="1:3" s="244" customFormat="1" ht="12" customHeight="1" thickBot="1">
      <c r="A44" s="69" t="s">
        <v>50</v>
      </c>
      <c r="B44" s="53" t="s">
        <v>407</v>
      </c>
      <c r="C44" s="123">
        <f>SUM(C45:C49)</f>
        <v>0</v>
      </c>
    </row>
    <row r="45" spans="1:3" ht="12" customHeight="1">
      <c r="A45" s="234" t="s">
        <v>112</v>
      </c>
      <c r="B45" s="7" t="s">
        <v>80</v>
      </c>
      <c r="C45" s="41"/>
    </row>
    <row r="46" spans="1:3" ht="12" customHeight="1">
      <c r="A46" s="234" t="s">
        <v>113</v>
      </c>
      <c r="B46" s="6" t="s">
        <v>156</v>
      </c>
      <c r="C46" s="43"/>
    </row>
    <row r="47" spans="1:3" ht="12" customHeight="1">
      <c r="A47" s="234" t="s">
        <v>114</v>
      </c>
      <c r="B47" s="6" t="s">
        <v>131</v>
      </c>
      <c r="C47" s="43"/>
    </row>
    <row r="48" spans="1:3" ht="12" customHeight="1">
      <c r="A48" s="234" t="s">
        <v>115</v>
      </c>
      <c r="B48" s="6" t="s">
        <v>157</v>
      </c>
      <c r="C48" s="43"/>
    </row>
    <row r="49" spans="1:3" ht="12" customHeight="1" thickBot="1">
      <c r="A49" s="234" t="s">
        <v>132</v>
      </c>
      <c r="B49" s="6" t="s">
        <v>158</v>
      </c>
      <c r="C49" s="43"/>
    </row>
    <row r="50" spans="1:3" ht="12" customHeight="1" thickBot="1">
      <c r="A50" s="69" t="s">
        <v>51</v>
      </c>
      <c r="B50" s="53" t="s">
        <v>408</v>
      </c>
      <c r="C50" s="123">
        <f>SUM(C51:C53)</f>
        <v>0</v>
      </c>
    </row>
    <row r="51" spans="1:3" s="244" customFormat="1" ht="12" customHeight="1">
      <c r="A51" s="234" t="s">
        <v>118</v>
      </c>
      <c r="B51" s="7" t="s">
        <v>177</v>
      </c>
      <c r="C51" s="41"/>
    </row>
    <row r="52" spans="1:3" ht="12" customHeight="1">
      <c r="A52" s="234" t="s">
        <v>119</v>
      </c>
      <c r="B52" s="6" t="s">
        <v>160</v>
      </c>
      <c r="C52" s="43"/>
    </row>
    <row r="53" spans="1:3" ht="12" customHeight="1">
      <c r="A53" s="234" t="s">
        <v>120</v>
      </c>
      <c r="B53" s="6" t="s">
        <v>87</v>
      </c>
      <c r="C53" s="43"/>
    </row>
    <row r="54" spans="1:3" ht="12" customHeight="1" thickBot="1">
      <c r="A54" s="234" t="s">
        <v>121</v>
      </c>
      <c r="B54" s="6" t="s">
        <v>46</v>
      </c>
      <c r="C54" s="43"/>
    </row>
    <row r="55" spans="1:3" ht="15" customHeight="1" thickBot="1">
      <c r="A55" s="69" t="s">
        <v>52</v>
      </c>
      <c r="B55" s="89" t="s">
        <v>409</v>
      </c>
      <c r="C55" s="173">
        <f>+C44+C50</f>
        <v>0</v>
      </c>
    </row>
    <row r="56" spans="1:3" ht="13.5" thickBot="1">
      <c r="C56" s="174"/>
    </row>
    <row r="57" spans="1:3" ht="15" customHeight="1" thickBot="1">
      <c r="A57" s="92" t="s">
        <v>172</v>
      </c>
      <c r="B57" s="93"/>
      <c r="C57" s="51"/>
    </row>
    <row r="58" spans="1:3" ht="14.25" customHeight="1" thickBot="1">
      <c r="A58" s="92" t="s">
        <v>173</v>
      </c>
      <c r="B58" s="93"/>
      <c r="C58" s="51"/>
    </row>
  </sheetData>
  <sheetProtection formatCells="0"/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J154"/>
  <sheetViews>
    <sheetView view="pageLayout" topLeftCell="A91" zoomScaleNormal="120" zoomScaleSheetLayoutView="100" workbookViewId="0">
      <selection activeCell="H92" sqref="H92"/>
    </sheetView>
  </sheetViews>
  <sheetFormatPr defaultRowHeight="15.75"/>
  <cols>
    <col min="1" max="1" width="9.5" style="179" customWidth="1"/>
    <col min="2" max="2" width="59" style="179" customWidth="1"/>
    <col min="3" max="3" width="13.83203125" style="179" customWidth="1"/>
    <col min="4" max="4" width="12.83203125" style="180" customWidth="1"/>
    <col min="5" max="5" width="9" style="198" customWidth="1"/>
    <col min="6" max="16384" width="9.33203125" style="198"/>
  </cols>
  <sheetData>
    <row r="1" spans="1:4" ht="15.95" customHeight="1">
      <c r="A1" s="613" t="s">
        <v>48</v>
      </c>
      <c r="B1" s="613"/>
      <c r="C1" s="613"/>
      <c r="D1" s="613"/>
    </row>
    <row r="2" spans="1:4" ht="15.95" customHeight="1" thickBot="1">
      <c r="A2" s="612" t="s">
        <v>135</v>
      </c>
      <c r="B2" s="612"/>
      <c r="C2" s="470"/>
      <c r="D2" s="113" t="s">
        <v>178</v>
      </c>
    </row>
    <row r="3" spans="1:4" ht="38.1" customHeight="1" thickBot="1">
      <c r="A3" s="21" t="s">
        <v>100</v>
      </c>
      <c r="B3" s="22" t="s">
        <v>49</v>
      </c>
      <c r="C3" s="28" t="s">
        <v>500</v>
      </c>
      <c r="D3" s="28" t="s">
        <v>583</v>
      </c>
    </row>
    <row r="4" spans="1:4" s="199" customFormat="1" ht="12" customHeight="1" thickBot="1">
      <c r="A4" s="193">
        <v>1</v>
      </c>
      <c r="B4" s="194">
        <v>2</v>
      </c>
      <c r="C4" s="195">
        <v>3</v>
      </c>
      <c r="D4" s="195">
        <v>4</v>
      </c>
    </row>
    <row r="5" spans="1:4" s="200" customFormat="1" ht="12" customHeight="1" thickBot="1">
      <c r="A5" s="18" t="s">
        <v>50</v>
      </c>
      <c r="B5" s="19" t="s">
        <v>200</v>
      </c>
      <c r="C5" s="103">
        <f>+C6+C7+C8+C9+C10+C11</f>
        <v>247740</v>
      </c>
      <c r="D5" s="103">
        <f>+D6+D7+D8+D9+D10+D11+D12+D13+D14+D15</f>
        <v>257969</v>
      </c>
    </row>
    <row r="6" spans="1:4" s="200" customFormat="1" ht="12" customHeight="1">
      <c r="A6" s="13" t="s">
        <v>112</v>
      </c>
      <c r="B6" s="201" t="s">
        <v>201</v>
      </c>
      <c r="C6" s="106">
        <v>33503</v>
      </c>
      <c r="D6" s="106">
        <v>35674</v>
      </c>
    </row>
    <row r="7" spans="1:4" s="200" customFormat="1" ht="12" customHeight="1">
      <c r="A7" s="12" t="s">
        <v>113</v>
      </c>
      <c r="B7" s="202" t="s">
        <v>202</v>
      </c>
      <c r="C7" s="105">
        <v>97314</v>
      </c>
      <c r="D7" s="105">
        <v>97314</v>
      </c>
    </row>
    <row r="8" spans="1:4" s="200" customFormat="1" ht="12" customHeight="1">
      <c r="A8" s="12" t="s">
        <v>114</v>
      </c>
      <c r="B8" s="202" t="s">
        <v>203</v>
      </c>
      <c r="C8" s="105">
        <v>110624</v>
      </c>
      <c r="D8" s="105">
        <v>110624</v>
      </c>
    </row>
    <row r="9" spans="1:4" s="200" customFormat="1" ht="12" customHeight="1">
      <c r="A9" s="12" t="s">
        <v>115</v>
      </c>
      <c r="B9" s="202" t="s">
        <v>204</v>
      </c>
      <c r="C9" s="105">
        <v>6299</v>
      </c>
      <c r="D9" s="105">
        <v>6299</v>
      </c>
    </row>
    <row r="10" spans="1:4" s="200" customFormat="1" ht="12" customHeight="1">
      <c r="A10" s="12" t="s">
        <v>132</v>
      </c>
      <c r="B10" s="202" t="s">
        <v>205</v>
      </c>
      <c r="C10" s="105"/>
      <c r="D10" s="105"/>
    </row>
    <row r="11" spans="1:4" s="200" customFormat="1" ht="12" customHeight="1">
      <c r="A11" s="14" t="s">
        <v>116</v>
      </c>
      <c r="B11" s="203" t="s">
        <v>206</v>
      </c>
      <c r="C11" s="105"/>
      <c r="D11" s="105"/>
    </row>
    <row r="12" spans="1:4" s="200" customFormat="1" ht="12" customHeight="1">
      <c r="A12" s="13" t="s">
        <v>117</v>
      </c>
      <c r="B12" s="202" t="s">
        <v>596</v>
      </c>
      <c r="C12" s="606"/>
      <c r="D12" s="606">
        <v>1910</v>
      </c>
    </row>
    <row r="13" spans="1:4" s="200" customFormat="1" ht="12" customHeight="1">
      <c r="A13" s="12" t="s">
        <v>124</v>
      </c>
      <c r="B13" s="202" t="s">
        <v>597</v>
      </c>
      <c r="C13" s="105"/>
      <c r="D13" s="607">
        <v>3193</v>
      </c>
    </row>
    <row r="14" spans="1:4" s="200" customFormat="1" ht="12" customHeight="1">
      <c r="A14" s="12" t="s">
        <v>125</v>
      </c>
      <c r="B14" s="202" t="s">
        <v>598</v>
      </c>
      <c r="C14" s="105"/>
      <c r="D14" s="105">
        <v>2707</v>
      </c>
    </row>
    <row r="15" spans="1:4" s="200" customFormat="1" ht="12" customHeight="1" thickBot="1">
      <c r="A15" s="12" t="s">
        <v>126</v>
      </c>
      <c r="B15" s="403" t="s">
        <v>599</v>
      </c>
      <c r="C15" s="606"/>
      <c r="D15" s="606">
        <v>248</v>
      </c>
    </row>
    <row r="16" spans="1:4" s="200" customFormat="1" ht="12" customHeight="1" thickBot="1">
      <c r="A16" s="18" t="s">
        <v>51</v>
      </c>
      <c r="B16" s="98" t="s">
        <v>207</v>
      </c>
      <c r="C16" s="103">
        <f>+C17+C18+C19+C20+C21</f>
        <v>16465</v>
      </c>
      <c r="D16" s="103">
        <f>+D17+D18+D19+D20+D21</f>
        <v>19789</v>
      </c>
    </row>
    <row r="17" spans="1:4" s="200" customFormat="1" ht="12" customHeight="1">
      <c r="A17" s="13" t="s">
        <v>118</v>
      </c>
      <c r="B17" s="201" t="s">
        <v>208</v>
      </c>
      <c r="C17" s="106"/>
      <c r="D17" s="106"/>
    </row>
    <row r="18" spans="1:4" s="200" customFormat="1" ht="12" customHeight="1">
      <c r="A18" s="12" t="s">
        <v>119</v>
      </c>
      <c r="B18" s="202" t="s">
        <v>609</v>
      </c>
      <c r="C18" s="105"/>
      <c r="D18" s="105">
        <v>3324</v>
      </c>
    </row>
    <row r="19" spans="1:4" s="200" customFormat="1" ht="12" customHeight="1">
      <c r="A19" s="12" t="s">
        <v>120</v>
      </c>
      <c r="B19" s="202" t="s">
        <v>577</v>
      </c>
      <c r="C19" s="105">
        <v>8400</v>
      </c>
      <c r="D19" s="105">
        <v>8400</v>
      </c>
    </row>
    <row r="20" spans="1:4" s="200" customFormat="1" ht="12" customHeight="1">
      <c r="A20" s="12" t="s">
        <v>121</v>
      </c>
      <c r="B20" s="202" t="s">
        <v>578</v>
      </c>
      <c r="C20" s="105">
        <v>4148</v>
      </c>
      <c r="D20" s="105">
        <v>4148</v>
      </c>
    </row>
    <row r="21" spans="1:4" s="200" customFormat="1" ht="12" customHeight="1">
      <c r="A21" s="12" t="s">
        <v>122</v>
      </c>
      <c r="B21" s="202" t="s">
        <v>579</v>
      </c>
      <c r="C21" s="105">
        <v>3917</v>
      </c>
      <c r="D21" s="105">
        <v>3917</v>
      </c>
    </row>
    <row r="22" spans="1:4" s="200" customFormat="1" ht="12" customHeight="1" thickBot="1">
      <c r="A22" s="14" t="s">
        <v>128</v>
      </c>
      <c r="B22" s="203" t="s">
        <v>211</v>
      </c>
      <c r="C22" s="107">
        <v>3917</v>
      </c>
      <c r="D22" s="107">
        <v>3917</v>
      </c>
    </row>
    <row r="23" spans="1:4" s="200" customFormat="1" ht="12" customHeight="1" thickBot="1">
      <c r="A23" s="18" t="s">
        <v>52</v>
      </c>
      <c r="B23" s="19" t="s">
        <v>212</v>
      </c>
      <c r="C23" s="103">
        <f>+C24+C25+C26+C27+C28</f>
        <v>99485</v>
      </c>
      <c r="D23" s="103">
        <f>+D24+D25+D26+D27+D28</f>
        <v>99485</v>
      </c>
    </row>
    <row r="24" spans="1:4" s="200" customFormat="1" ht="12" customHeight="1">
      <c r="A24" s="13" t="s">
        <v>101</v>
      </c>
      <c r="B24" s="201" t="s">
        <v>213</v>
      </c>
      <c r="C24" s="106"/>
      <c r="D24" s="106"/>
    </row>
    <row r="25" spans="1:4" s="200" customFormat="1" ht="12" customHeight="1">
      <c r="A25" s="12" t="s">
        <v>102</v>
      </c>
      <c r="B25" s="202" t="s">
        <v>214</v>
      </c>
      <c r="C25" s="105"/>
      <c r="D25" s="105"/>
    </row>
    <row r="26" spans="1:4" s="200" customFormat="1" ht="12" customHeight="1">
      <c r="A26" s="12" t="s">
        <v>103</v>
      </c>
      <c r="B26" s="202" t="s">
        <v>417</v>
      </c>
      <c r="C26" s="105"/>
      <c r="D26" s="105"/>
    </row>
    <row r="27" spans="1:4" s="200" customFormat="1" ht="12" customHeight="1">
      <c r="A27" s="12" t="s">
        <v>104</v>
      </c>
      <c r="B27" s="202" t="s">
        <v>564</v>
      </c>
      <c r="C27" s="105">
        <v>7446</v>
      </c>
      <c r="D27" s="105">
        <v>7446</v>
      </c>
    </row>
    <row r="28" spans="1:4" s="200" customFormat="1" ht="12" customHeight="1">
      <c r="A28" s="12" t="s">
        <v>144</v>
      </c>
      <c r="B28" s="202" t="s">
        <v>563</v>
      </c>
      <c r="C28" s="105">
        <v>92039</v>
      </c>
      <c r="D28" s="105">
        <v>92039</v>
      </c>
    </row>
    <row r="29" spans="1:4" s="200" customFormat="1" ht="12" customHeight="1" thickBot="1">
      <c r="A29" s="14" t="s">
        <v>145</v>
      </c>
      <c r="B29" s="203" t="s">
        <v>216</v>
      </c>
      <c r="C29" s="107">
        <v>92039</v>
      </c>
      <c r="D29" s="107">
        <v>92039</v>
      </c>
    </row>
    <row r="30" spans="1:4" s="200" customFormat="1" ht="12" customHeight="1" thickBot="1">
      <c r="A30" s="18" t="s">
        <v>146</v>
      </c>
      <c r="B30" s="19" t="s">
        <v>217</v>
      </c>
      <c r="C30" s="109">
        <f>+C31+C34+C35+C37+C36</f>
        <v>114350</v>
      </c>
      <c r="D30" s="109">
        <f>+D31+D34+D35+D37+D36</f>
        <v>114350</v>
      </c>
    </row>
    <row r="31" spans="1:4" s="200" customFormat="1" ht="12" customHeight="1">
      <c r="A31" s="13" t="s">
        <v>218</v>
      </c>
      <c r="B31" s="201" t="s">
        <v>224</v>
      </c>
      <c r="C31" s="196">
        <v>95800</v>
      </c>
      <c r="D31" s="196">
        <v>95800</v>
      </c>
    </row>
    <row r="32" spans="1:4" s="200" customFormat="1" ht="12" customHeight="1">
      <c r="A32" s="12" t="s">
        <v>219</v>
      </c>
      <c r="B32" s="415" t="s">
        <v>565</v>
      </c>
      <c r="C32" s="105">
        <v>5800</v>
      </c>
      <c r="D32" s="105">
        <v>5800</v>
      </c>
    </row>
    <row r="33" spans="1:4" s="200" customFormat="1" ht="12" customHeight="1">
      <c r="A33" s="12" t="s">
        <v>220</v>
      </c>
      <c r="B33" s="415" t="s">
        <v>566</v>
      </c>
      <c r="C33" s="105">
        <v>90000</v>
      </c>
      <c r="D33" s="105">
        <v>90000</v>
      </c>
    </row>
    <row r="34" spans="1:4" s="200" customFormat="1" ht="12" customHeight="1">
      <c r="A34" s="12" t="s">
        <v>221</v>
      </c>
      <c r="B34" s="202" t="s">
        <v>227</v>
      </c>
      <c r="C34" s="105">
        <v>16000</v>
      </c>
      <c r="D34" s="105">
        <v>16000</v>
      </c>
    </row>
    <row r="35" spans="1:4" s="200" customFormat="1" ht="12" customHeight="1">
      <c r="A35" s="12" t="s">
        <v>222</v>
      </c>
      <c r="B35" s="202" t="s">
        <v>228</v>
      </c>
      <c r="C35" s="105">
        <v>250</v>
      </c>
      <c r="D35" s="105">
        <v>250</v>
      </c>
    </row>
    <row r="36" spans="1:4" s="200" customFormat="1" ht="12" customHeight="1">
      <c r="A36" s="14" t="s">
        <v>223</v>
      </c>
      <c r="B36" s="203" t="s">
        <v>531</v>
      </c>
      <c r="C36" s="107">
        <v>1300</v>
      </c>
      <c r="D36" s="107">
        <v>1300</v>
      </c>
    </row>
    <row r="37" spans="1:4" s="200" customFormat="1" ht="12" customHeight="1" thickBot="1">
      <c r="A37" s="14" t="s">
        <v>529</v>
      </c>
      <c r="B37" s="203" t="s">
        <v>229</v>
      </c>
      <c r="C37" s="107">
        <v>1000</v>
      </c>
      <c r="D37" s="107">
        <v>1000</v>
      </c>
    </row>
    <row r="38" spans="1:4" s="200" customFormat="1" ht="12" customHeight="1" thickBot="1">
      <c r="A38" s="18" t="s">
        <v>54</v>
      </c>
      <c r="B38" s="19" t="s">
        <v>230</v>
      </c>
      <c r="C38" s="103">
        <f>SUM(C39:C48)</f>
        <v>102354</v>
      </c>
      <c r="D38" s="103">
        <f>SUM(D39:D48)</f>
        <v>112495</v>
      </c>
    </row>
    <row r="39" spans="1:4" s="200" customFormat="1" ht="12" customHeight="1">
      <c r="A39" s="13" t="s">
        <v>105</v>
      </c>
      <c r="B39" s="201" t="s">
        <v>233</v>
      </c>
      <c r="C39" s="106"/>
      <c r="D39" s="106"/>
    </row>
    <row r="40" spans="1:4" s="200" customFormat="1" ht="12" customHeight="1">
      <c r="A40" s="12" t="s">
        <v>106</v>
      </c>
      <c r="B40" s="202" t="s">
        <v>234</v>
      </c>
      <c r="C40" s="105">
        <v>5210</v>
      </c>
      <c r="D40" s="105">
        <v>12070</v>
      </c>
    </row>
    <row r="41" spans="1:4" s="200" customFormat="1" ht="12" customHeight="1">
      <c r="A41" s="12" t="s">
        <v>107</v>
      </c>
      <c r="B41" s="202" t="s">
        <v>235</v>
      </c>
      <c r="C41" s="105">
        <v>315</v>
      </c>
      <c r="D41" s="105">
        <v>320</v>
      </c>
    </row>
    <row r="42" spans="1:4" s="200" customFormat="1" ht="12" customHeight="1">
      <c r="A42" s="12" t="s">
        <v>148</v>
      </c>
      <c r="B42" s="202" t="s">
        <v>236</v>
      </c>
      <c r="C42" s="105">
        <v>1550</v>
      </c>
      <c r="D42" s="105">
        <v>1550</v>
      </c>
    </row>
    <row r="43" spans="1:4" s="200" customFormat="1" ht="12" customHeight="1">
      <c r="A43" s="12" t="s">
        <v>149</v>
      </c>
      <c r="B43" s="202" t="s">
        <v>237</v>
      </c>
      <c r="C43" s="105">
        <v>86736</v>
      </c>
      <c r="D43" s="105">
        <v>88666</v>
      </c>
    </row>
    <row r="44" spans="1:4" s="200" customFormat="1" ht="12" customHeight="1">
      <c r="A44" s="12" t="s">
        <v>150</v>
      </c>
      <c r="B44" s="202" t="s">
        <v>238</v>
      </c>
      <c r="C44" s="105">
        <v>4038</v>
      </c>
      <c r="D44" s="105">
        <v>4038</v>
      </c>
    </row>
    <row r="45" spans="1:4" s="200" customFormat="1" ht="12" customHeight="1">
      <c r="A45" s="12" t="s">
        <v>151</v>
      </c>
      <c r="B45" s="202" t="s">
        <v>239</v>
      </c>
      <c r="C45" s="105"/>
      <c r="D45" s="105">
        <v>1351</v>
      </c>
    </row>
    <row r="46" spans="1:4" s="200" customFormat="1" ht="12" customHeight="1">
      <c r="A46" s="12" t="s">
        <v>152</v>
      </c>
      <c r="B46" s="202" t="s">
        <v>240</v>
      </c>
      <c r="C46" s="105">
        <v>1505</v>
      </c>
      <c r="D46" s="105">
        <v>1500</v>
      </c>
    </row>
    <row r="47" spans="1:4" s="200" customFormat="1" ht="12" customHeight="1">
      <c r="A47" s="12" t="s">
        <v>231</v>
      </c>
      <c r="B47" s="202" t="s">
        <v>241</v>
      </c>
      <c r="C47" s="108"/>
      <c r="D47" s="108"/>
    </row>
    <row r="48" spans="1:4" s="200" customFormat="1" ht="12" customHeight="1" thickBot="1">
      <c r="A48" s="14" t="s">
        <v>232</v>
      </c>
      <c r="B48" s="203" t="s">
        <v>242</v>
      </c>
      <c r="C48" s="190">
        <v>3000</v>
      </c>
      <c r="D48" s="190">
        <v>3000</v>
      </c>
    </row>
    <row r="49" spans="1:4" s="200" customFormat="1" ht="12" customHeight="1" thickBot="1">
      <c r="A49" s="18" t="s">
        <v>55</v>
      </c>
      <c r="B49" s="19" t="s">
        <v>243</v>
      </c>
      <c r="C49" s="103">
        <f>SUM(C50:C54)</f>
        <v>0</v>
      </c>
      <c r="D49" s="103">
        <f>SUM(D50:D54)</f>
        <v>3643</v>
      </c>
    </row>
    <row r="50" spans="1:4" s="200" customFormat="1" ht="12" customHeight="1">
      <c r="A50" s="13" t="s">
        <v>108</v>
      </c>
      <c r="B50" s="201" t="s">
        <v>247</v>
      </c>
      <c r="C50" s="247"/>
      <c r="D50" s="247"/>
    </row>
    <row r="51" spans="1:4" s="200" customFormat="1" ht="12" customHeight="1">
      <c r="A51" s="12" t="s">
        <v>109</v>
      </c>
      <c r="B51" s="202" t="s">
        <v>248</v>
      </c>
      <c r="C51" s="108"/>
      <c r="D51" s="108">
        <v>3643</v>
      </c>
    </row>
    <row r="52" spans="1:4" s="200" customFormat="1" ht="12" customHeight="1">
      <c r="A52" s="12" t="s">
        <v>244</v>
      </c>
      <c r="B52" s="202" t="s">
        <v>249</v>
      </c>
      <c r="C52" s="108"/>
      <c r="D52" s="108"/>
    </row>
    <row r="53" spans="1:4" s="200" customFormat="1" ht="12" customHeight="1">
      <c r="A53" s="12" t="s">
        <v>245</v>
      </c>
      <c r="B53" s="202" t="s">
        <v>250</v>
      </c>
      <c r="C53" s="108"/>
      <c r="D53" s="108"/>
    </row>
    <row r="54" spans="1:4" s="200" customFormat="1" ht="12" customHeight="1" thickBot="1">
      <c r="A54" s="14" t="s">
        <v>246</v>
      </c>
      <c r="B54" s="203" t="s">
        <v>251</v>
      </c>
      <c r="C54" s="190"/>
      <c r="D54" s="190"/>
    </row>
    <row r="55" spans="1:4" s="200" customFormat="1" ht="12" customHeight="1" thickBot="1">
      <c r="A55" s="18" t="s">
        <v>153</v>
      </c>
      <c r="B55" s="19" t="s">
        <v>252</v>
      </c>
      <c r="C55" s="103">
        <f>SUM(C56:C58)</f>
        <v>53885</v>
      </c>
      <c r="D55" s="103">
        <f>SUM(D56:D59)</f>
        <v>54884</v>
      </c>
    </row>
    <row r="56" spans="1:4" s="200" customFormat="1" ht="12" customHeight="1">
      <c r="A56" s="13" t="s">
        <v>110</v>
      </c>
      <c r="B56" s="202" t="s">
        <v>601</v>
      </c>
      <c r="C56" s="106"/>
      <c r="D56" s="106">
        <v>619</v>
      </c>
    </row>
    <row r="57" spans="1:4" s="200" customFormat="1" ht="12" customHeight="1">
      <c r="A57" s="12" t="s">
        <v>111</v>
      </c>
      <c r="B57" s="202" t="s">
        <v>547</v>
      </c>
      <c r="C57" s="105">
        <v>1458</v>
      </c>
      <c r="D57" s="105">
        <v>1458</v>
      </c>
    </row>
    <row r="58" spans="1:4" s="200" customFormat="1" ht="12" customHeight="1">
      <c r="A58" s="12" t="s">
        <v>256</v>
      </c>
      <c r="B58" s="202" t="s">
        <v>549</v>
      </c>
      <c r="C58" s="105">
        <v>52427</v>
      </c>
      <c r="D58" s="105">
        <v>52427</v>
      </c>
    </row>
    <row r="59" spans="1:4" s="200" customFormat="1" ht="12" customHeight="1" thickBot="1">
      <c r="A59" s="14" t="s">
        <v>257</v>
      </c>
      <c r="B59" s="202" t="s">
        <v>610</v>
      </c>
      <c r="C59" s="107"/>
      <c r="D59" s="107">
        <v>380</v>
      </c>
    </row>
    <row r="60" spans="1:4" s="200" customFormat="1" ht="12" customHeight="1" thickBot="1">
      <c r="A60" s="18" t="s">
        <v>57</v>
      </c>
      <c r="B60" s="98" t="s">
        <v>258</v>
      </c>
      <c r="C60" s="103">
        <f>SUM(C61:C63)</f>
        <v>109155</v>
      </c>
      <c r="D60" s="103">
        <f>SUM(D61:D63)</f>
        <v>109155</v>
      </c>
    </row>
    <row r="61" spans="1:4" s="200" customFormat="1" ht="12" customHeight="1">
      <c r="A61" s="13" t="s">
        <v>154</v>
      </c>
      <c r="B61" s="201" t="s">
        <v>260</v>
      </c>
      <c r="C61" s="108"/>
      <c r="D61" s="108"/>
    </row>
    <row r="62" spans="1:4" s="200" customFormat="1" ht="12" customHeight="1">
      <c r="A62" s="12" t="s">
        <v>155</v>
      </c>
      <c r="B62" s="202" t="s">
        <v>420</v>
      </c>
      <c r="C62" s="108"/>
      <c r="D62" s="108"/>
    </row>
    <row r="63" spans="1:4" s="200" customFormat="1" ht="12" customHeight="1">
      <c r="A63" s="12" t="s">
        <v>179</v>
      </c>
      <c r="B63" s="202" t="s">
        <v>570</v>
      </c>
      <c r="C63" s="108">
        <v>109155</v>
      </c>
      <c r="D63" s="108">
        <v>109155</v>
      </c>
    </row>
    <row r="64" spans="1:4" s="200" customFormat="1" ht="12" customHeight="1" thickBot="1">
      <c r="A64" s="14" t="s">
        <v>259</v>
      </c>
      <c r="B64" s="203" t="s">
        <v>262</v>
      </c>
      <c r="C64" s="108"/>
      <c r="D64" s="108"/>
    </row>
    <row r="65" spans="1:4" s="200" customFormat="1" ht="12" customHeight="1" thickBot="1">
      <c r="A65" s="18" t="s">
        <v>58</v>
      </c>
      <c r="B65" s="19" t="s">
        <v>263</v>
      </c>
      <c r="C65" s="109">
        <f>+C5+C16+C23+C30+C38+C49+C55+C60</f>
        <v>743434</v>
      </c>
      <c r="D65" s="109">
        <f>+D5+D16+D23+D30+D38+D49+D55+D60</f>
        <v>771770</v>
      </c>
    </row>
    <row r="66" spans="1:4" s="200" customFormat="1" ht="12" customHeight="1" thickBot="1">
      <c r="A66" s="204" t="s">
        <v>264</v>
      </c>
      <c r="B66" s="98" t="s">
        <v>265</v>
      </c>
      <c r="C66" s="103">
        <f>SUM(C67:C69)</f>
        <v>0</v>
      </c>
      <c r="D66" s="103">
        <f>SUM(D67:D69)</f>
        <v>0</v>
      </c>
    </row>
    <row r="67" spans="1:4" s="200" customFormat="1" ht="12" customHeight="1">
      <c r="A67" s="13" t="s">
        <v>298</v>
      </c>
      <c r="B67" s="201" t="s">
        <v>266</v>
      </c>
      <c r="C67" s="108"/>
      <c r="D67" s="108"/>
    </row>
    <row r="68" spans="1:4" s="200" customFormat="1" ht="12" customHeight="1">
      <c r="A68" s="12" t="s">
        <v>307</v>
      </c>
      <c r="B68" s="202" t="s">
        <v>267</v>
      </c>
      <c r="C68" s="108"/>
      <c r="D68" s="108"/>
    </row>
    <row r="69" spans="1:4" s="200" customFormat="1" ht="12" customHeight="1" thickBot="1">
      <c r="A69" s="14" t="s">
        <v>308</v>
      </c>
      <c r="B69" s="205" t="s">
        <v>268</v>
      </c>
      <c r="C69" s="108"/>
      <c r="D69" s="108"/>
    </row>
    <row r="70" spans="1:4" s="200" customFormat="1" ht="12" customHeight="1" thickBot="1">
      <c r="A70" s="204" t="s">
        <v>269</v>
      </c>
      <c r="B70" s="98" t="s">
        <v>270</v>
      </c>
      <c r="C70" s="103">
        <f>SUM(C71:C74)</f>
        <v>0</v>
      </c>
      <c r="D70" s="103">
        <f>SUM(D71:D74)</f>
        <v>0</v>
      </c>
    </row>
    <row r="71" spans="1:4" s="200" customFormat="1" ht="12" customHeight="1">
      <c r="A71" s="13" t="s">
        <v>133</v>
      </c>
      <c r="B71" s="201" t="s">
        <v>271</v>
      </c>
      <c r="C71" s="108"/>
      <c r="D71" s="108"/>
    </row>
    <row r="72" spans="1:4" s="200" customFormat="1" ht="12" customHeight="1">
      <c r="A72" s="12" t="s">
        <v>134</v>
      </c>
      <c r="B72" s="202" t="s">
        <v>272</v>
      </c>
      <c r="C72" s="108"/>
      <c r="D72" s="108"/>
    </row>
    <row r="73" spans="1:4" s="200" customFormat="1" ht="12" customHeight="1">
      <c r="A73" s="12" t="s">
        <v>299</v>
      </c>
      <c r="B73" s="202" t="s">
        <v>273</v>
      </c>
      <c r="C73" s="108"/>
      <c r="D73" s="108"/>
    </row>
    <row r="74" spans="1:4" s="200" customFormat="1" ht="12" customHeight="1" thickBot="1">
      <c r="A74" s="14" t="s">
        <v>300</v>
      </c>
      <c r="B74" s="203" t="s">
        <v>274</v>
      </c>
      <c r="C74" s="108"/>
      <c r="D74" s="108"/>
    </row>
    <row r="75" spans="1:4" s="200" customFormat="1" ht="12" customHeight="1" thickBot="1">
      <c r="A75" s="204" t="s">
        <v>275</v>
      </c>
      <c r="B75" s="98" t="s">
        <v>276</v>
      </c>
      <c r="C75" s="103">
        <f>SUM(C76:C77)</f>
        <v>223615</v>
      </c>
      <c r="D75" s="103">
        <v>240695</v>
      </c>
    </row>
    <row r="76" spans="1:4" s="200" customFormat="1" ht="12" customHeight="1">
      <c r="A76" s="13" t="s">
        <v>301</v>
      </c>
      <c r="B76" s="201" t="s">
        <v>277</v>
      </c>
      <c r="C76" s="108">
        <v>223615</v>
      </c>
      <c r="D76" s="108">
        <v>240695</v>
      </c>
    </row>
    <row r="77" spans="1:4" s="200" customFormat="1" ht="12" customHeight="1" thickBot="1">
      <c r="A77" s="14" t="s">
        <v>302</v>
      </c>
      <c r="B77" s="203" t="s">
        <v>278</v>
      </c>
      <c r="C77" s="108"/>
      <c r="D77" s="108"/>
    </row>
    <row r="78" spans="1:4" s="200" customFormat="1" ht="12" customHeight="1" thickBot="1">
      <c r="A78" s="204" t="s">
        <v>279</v>
      </c>
      <c r="B78" s="98" t="s">
        <v>280</v>
      </c>
      <c r="C78" s="103">
        <f>SUM(C79:C81)</f>
        <v>0</v>
      </c>
      <c r="D78" s="103">
        <f>SUM(D79:D81)</f>
        <v>0</v>
      </c>
    </row>
    <row r="79" spans="1:4" s="200" customFormat="1" ht="12" customHeight="1">
      <c r="A79" s="13" t="s">
        <v>303</v>
      </c>
      <c r="B79" s="201" t="s">
        <v>281</v>
      </c>
      <c r="C79" s="108"/>
      <c r="D79" s="108"/>
    </row>
    <row r="80" spans="1:4" s="200" customFormat="1" ht="12" customHeight="1">
      <c r="A80" s="12" t="s">
        <v>304</v>
      </c>
      <c r="B80" s="202" t="s">
        <v>282</v>
      </c>
      <c r="C80" s="108"/>
      <c r="D80" s="108"/>
    </row>
    <row r="81" spans="1:4" s="200" customFormat="1" ht="12" customHeight="1" thickBot="1">
      <c r="A81" s="14" t="s">
        <v>305</v>
      </c>
      <c r="B81" s="203" t="s">
        <v>283</v>
      </c>
      <c r="C81" s="108"/>
      <c r="D81" s="108"/>
    </row>
    <row r="82" spans="1:4" s="200" customFormat="1" ht="12" customHeight="1" thickBot="1">
      <c r="A82" s="204" t="s">
        <v>284</v>
      </c>
      <c r="B82" s="98" t="s">
        <v>306</v>
      </c>
      <c r="C82" s="103">
        <f>SUM(C83:C86)</f>
        <v>0</v>
      </c>
      <c r="D82" s="103">
        <f>SUM(D83:D86)</f>
        <v>0</v>
      </c>
    </row>
    <row r="83" spans="1:4" s="200" customFormat="1" ht="12" customHeight="1">
      <c r="A83" s="206" t="s">
        <v>285</v>
      </c>
      <c r="B83" s="201" t="s">
        <v>286</v>
      </c>
      <c r="C83" s="108"/>
      <c r="D83" s="108"/>
    </row>
    <row r="84" spans="1:4" s="200" customFormat="1" ht="12" customHeight="1">
      <c r="A84" s="207" t="s">
        <v>287</v>
      </c>
      <c r="B84" s="202" t="s">
        <v>288</v>
      </c>
      <c r="C84" s="108"/>
      <c r="D84" s="108"/>
    </row>
    <row r="85" spans="1:4" s="200" customFormat="1" ht="12" customHeight="1">
      <c r="A85" s="207" t="s">
        <v>289</v>
      </c>
      <c r="B85" s="202" t="s">
        <v>290</v>
      </c>
      <c r="C85" s="108"/>
      <c r="D85" s="108"/>
    </row>
    <row r="86" spans="1:4" s="200" customFormat="1" ht="12" customHeight="1" thickBot="1">
      <c r="A86" s="208" t="s">
        <v>291</v>
      </c>
      <c r="B86" s="203" t="s">
        <v>292</v>
      </c>
      <c r="C86" s="108"/>
      <c r="D86" s="108"/>
    </row>
    <row r="87" spans="1:4" s="200" customFormat="1" ht="13.5" customHeight="1" thickBot="1">
      <c r="A87" s="204" t="s">
        <v>293</v>
      </c>
      <c r="B87" s="98" t="s">
        <v>294</v>
      </c>
      <c r="C87" s="248"/>
      <c r="D87" s="248"/>
    </row>
    <row r="88" spans="1:4" s="200" customFormat="1" ht="15.75" customHeight="1" thickBot="1">
      <c r="A88" s="204" t="s">
        <v>295</v>
      </c>
      <c r="B88" s="209" t="s">
        <v>296</v>
      </c>
      <c r="C88" s="109">
        <f>+C66+C70+C75+C78+C82+C87</f>
        <v>223615</v>
      </c>
      <c r="D88" s="109">
        <f>+D66+D70+D75+D78+D82+D87</f>
        <v>240695</v>
      </c>
    </row>
    <row r="89" spans="1:4" s="200" customFormat="1" ht="16.5" customHeight="1" thickBot="1">
      <c r="A89" s="210" t="s">
        <v>309</v>
      </c>
      <c r="B89" s="211" t="s">
        <v>297</v>
      </c>
      <c r="C89" s="109">
        <f>+C65+C88</f>
        <v>967049</v>
      </c>
      <c r="D89" s="109">
        <f>+D65+D88</f>
        <v>1012465</v>
      </c>
    </row>
    <row r="90" spans="1:4" s="200" customFormat="1" ht="83.25" customHeight="1">
      <c r="A90" s="3"/>
      <c r="B90" s="4"/>
      <c r="C90" s="4"/>
      <c r="D90" s="110"/>
    </row>
    <row r="91" spans="1:4" ht="16.5" customHeight="1">
      <c r="A91" s="613" t="s">
        <v>78</v>
      </c>
      <c r="B91" s="613"/>
      <c r="C91" s="613"/>
      <c r="D91" s="613"/>
    </row>
    <row r="92" spans="1:4" s="212" customFormat="1" ht="16.5" customHeight="1" thickBot="1">
      <c r="A92" s="614" t="s">
        <v>136</v>
      </c>
      <c r="B92" s="614"/>
      <c r="C92" s="471"/>
      <c r="D92" s="56" t="s">
        <v>178</v>
      </c>
    </row>
    <row r="93" spans="1:4" ht="38.1" customHeight="1" thickBot="1">
      <c r="A93" s="21" t="s">
        <v>100</v>
      </c>
      <c r="B93" s="22" t="s">
        <v>79</v>
      </c>
      <c r="C93" s="28" t="s">
        <v>500</v>
      </c>
      <c r="D93" s="28" t="s">
        <v>583</v>
      </c>
    </row>
    <row r="94" spans="1:4" s="199" customFormat="1" ht="12" customHeight="1" thickBot="1">
      <c r="A94" s="25">
        <v>1</v>
      </c>
      <c r="B94" s="26">
        <v>2</v>
      </c>
      <c r="C94" s="27">
        <v>3</v>
      </c>
      <c r="D94" s="27">
        <v>4</v>
      </c>
    </row>
    <row r="95" spans="1:4" ht="12" customHeight="1" thickBot="1">
      <c r="A95" s="20" t="s">
        <v>50</v>
      </c>
      <c r="B95" s="24" t="s">
        <v>312</v>
      </c>
      <c r="C95" s="102">
        <f>SUM(C96:C100)</f>
        <v>505059</v>
      </c>
      <c r="D95" s="102">
        <f>SUM(D96:D100)</f>
        <v>531767</v>
      </c>
    </row>
    <row r="96" spans="1:4" ht="12" customHeight="1">
      <c r="A96" s="15" t="s">
        <v>112</v>
      </c>
      <c r="B96" s="8" t="s">
        <v>80</v>
      </c>
      <c r="C96" s="104">
        <v>108306</v>
      </c>
      <c r="D96" s="104">
        <v>117717</v>
      </c>
    </row>
    <row r="97" spans="1:4" ht="12" customHeight="1">
      <c r="A97" s="12" t="s">
        <v>113</v>
      </c>
      <c r="B97" s="6" t="s">
        <v>156</v>
      </c>
      <c r="C97" s="105">
        <v>30126</v>
      </c>
      <c r="D97" s="105">
        <v>32303</v>
      </c>
    </row>
    <row r="98" spans="1:4" ht="12" customHeight="1">
      <c r="A98" s="12" t="s">
        <v>114</v>
      </c>
      <c r="B98" s="6" t="s">
        <v>131</v>
      </c>
      <c r="C98" s="107">
        <v>199098</v>
      </c>
      <c r="D98" s="107">
        <v>207985</v>
      </c>
    </row>
    <row r="99" spans="1:4" ht="12" customHeight="1">
      <c r="A99" s="12" t="s">
        <v>115</v>
      </c>
      <c r="B99" s="9" t="s">
        <v>157</v>
      </c>
      <c r="C99" s="107">
        <v>9611</v>
      </c>
      <c r="D99" s="107">
        <v>11121</v>
      </c>
    </row>
    <row r="100" spans="1:4" ht="12" customHeight="1">
      <c r="A100" s="12" t="s">
        <v>123</v>
      </c>
      <c r="B100" s="17" t="s">
        <v>158</v>
      </c>
      <c r="C100" s="107">
        <v>157918</v>
      </c>
      <c r="D100" s="107">
        <v>162641</v>
      </c>
    </row>
    <row r="101" spans="1:4" ht="12" customHeight="1">
      <c r="A101" s="12" t="s">
        <v>116</v>
      </c>
      <c r="B101" s="6" t="s">
        <v>313</v>
      </c>
      <c r="C101" s="107"/>
      <c r="D101" s="107"/>
    </row>
    <row r="102" spans="1:4" ht="12" customHeight="1">
      <c r="A102" s="12" t="s">
        <v>117</v>
      </c>
      <c r="B102" s="58" t="s">
        <v>314</v>
      </c>
      <c r="C102" s="107"/>
      <c r="D102" s="107"/>
    </row>
    <row r="103" spans="1:4" ht="12" customHeight="1">
      <c r="A103" s="12" t="s">
        <v>124</v>
      </c>
      <c r="B103" s="59" t="s">
        <v>315</v>
      </c>
      <c r="C103" s="107"/>
      <c r="D103" s="107"/>
    </row>
    <row r="104" spans="1:4" ht="12" customHeight="1">
      <c r="A104" s="12" t="s">
        <v>125</v>
      </c>
      <c r="B104" s="59" t="s">
        <v>316</v>
      </c>
      <c r="C104" s="107">
        <v>118794</v>
      </c>
      <c r="D104" s="107">
        <v>123517</v>
      </c>
    </row>
    <row r="105" spans="1:4" ht="12" customHeight="1">
      <c r="A105" s="12" t="s">
        <v>126</v>
      </c>
      <c r="B105" s="58" t="s">
        <v>317</v>
      </c>
      <c r="C105" s="107">
        <v>27657</v>
      </c>
      <c r="D105" s="107">
        <v>27657</v>
      </c>
    </row>
    <row r="106" spans="1:4" ht="12" customHeight="1">
      <c r="A106" s="12" t="s">
        <v>127</v>
      </c>
      <c r="B106" s="58" t="s">
        <v>318</v>
      </c>
      <c r="C106" s="107"/>
      <c r="D106" s="107"/>
    </row>
    <row r="107" spans="1:4" ht="12" customHeight="1">
      <c r="A107" s="12" t="s">
        <v>129</v>
      </c>
      <c r="B107" s="59" t="s">
        <v>319</v>
      </c>
      <c r="C107" s="107"/>
      <c r="D107" s="107"/>
    </row>
    <row r="108" spans="1:4" ht="12" customHeight="1">
      <c r="A108" s="11" t="s">
        <v>159</v>
      </c>
      <c r="B108" s="60" t="s">
        <v>320</v>
      </c>
      <c r="C108" s="107"/>
      <c r="D108" s="107"/>
    </row>
    <row r="109" spans="1:4" ht="12" customHeight="1">
      <c r="A109" s="12" t="s">
        <v>310</v>
      </c>
      <c r="B109" s="60" t="s">
        <v>321</v>
      </c>
      <c r="C109" s="107">
        <v>9717</v>
      </c>
      <c r="D109" s="107">
        <v>9717</v>
      </c>
    </row>
    <row r="110" spans="1:4" ht="12" customHeight="1" thickBot="1">
      <c r="A110" s="16" t="s">
        <v>311</v>
      </c>
      <c r="B110" s="61" t="s">
        <v>322</v>
      </c>
      <c r="C110" s="111">
        <v>1750</v>
      </c>
      <c r="D110" s="111">
        <v>1750</v>
      </c>
    </row>
    <row r="111" spans="1:4" ht="12" customHeight="1" thickBot="1">
      <c r="A111" s="18" t="s">
        <v>51</v>
      </c>
      <c r="B111" s="23" t="s">
        <v>323</v>
      </c>
      <c r="C111" s="103">
        <f>+C112+C114+C116</f>
        <v>310385</v>
      </c>
      <c r="D111" s="103">
        <f>+D112+D114+D116</f>
        <v>312097</v>
      </c>
    </row>
    <row r="112" spans="1:4" ht="12" customHeight="1">
      <c r="A112" s="13" t="s">
        <v>118</v>
      </c>
      <c r="B112" s="6" t="s">
        <v>177</v>
      </c>
      <c r="C112" s="106">
        <v>78747</v>
      </c>
      <c r="D112" s="485">
        <v>114211</v>
      </c>
    </row>
    <row r="113" spans="1:4" ht="12" customHeight="1">
      <c r="A113" s="13" t="s">
        <v>119</v>
      </c>
      <c r="B113" s="10" t="s">
        <v>327</v>
      </c>
      <c r="C113" s="106">
        <v>911</v>
      </c>
      <c r="D113" s="485">
        <v>911</v>
      </c>
    </row>
    <row r="114" spans="1:4" ht="12" customHeight="1">
      <c r="A114" s="13" t="s">
        <v>120</v>
      </c>
      <c r="B114" s="10" t="s">
        <v>160</v>
      </c>
      <c r="C114" s="105">
        <v>182000</v>
      </c>
      <c r="D114" s="96">
        <v>146651</v>
      </c>
    </row>
    <row r="115" spans="1:4" ht="12" customHeight="1">
      <c r="A115" s="13" t="s">
        <v>121</v>
      </c>
      <c r="B115" s="10" t="s">
        <v>328</v>
      </c>
      <c r="C115" s="96"/>
      <c r="D115" s="96"/>
    </row>
    <row r="116" spans="1:4" ht="12" customHeight="1">
      <c r="A116" s="13" t="s">
        <v>122</v>
      </c>
      <c r="B116" s="100" t="s">
        <v>180</v>
      </c>
      <c r="C116" s="96">
        <v>49638</v>
      </c>
      <c r="D116" s="96">
        <v>51235</v>
      </c>
    </row>
    <row r="117" spans="1:4" ht="12" customHeight="1">
      <c r="A117" s="13" t="s">
        <v>128</v>
      </c>
      <c r="B117" s="99" t="s">
        <v>421</v>
      </c>
      <c r="C117" s="96"/>
      <c r="D117" s="96"/>
    </row>
    <row r="118" spans="1:4" ht="12" customHeight="1">
      <c r="A118" s="13" t="s">
        <v>130</v>
      </c>
      <c r="B118" s="197" t="s">
        <v>333</v>
      </c>
      <c r="C118" s="96"/>
      <c r="D118" s="96"/>
    </row>
    <row r="119" spans="1:4" ht="22.5">
      <c r="A119" s="13" t="s">
        <v>161</v>
      </c>
      <c r="B119" s="59" t="s">
        <v>316</v>
      </c>
      <c r="C119" s="96"/>
      <c r="D119" s="96"/>
    </row>
    <row r="120" spans="1:4" ht="12" customHeight="1">
      <c r="A120" s="13" t="s">
        <v>162</v>
      </c>
      <c r="B120" s="59" t="s">
        <v>332</v>
      </c>
      <c r="C120" s="96"/>
      <c r="D120" s="96"/>
    </row>
    <row r="121" spans="1:4" ht="12" customHeight="1">
      <c r="A121" s="13" t="s">
        <v>163</v>
      </c>
      <c r="B121" s="59" t="s">
        <v>331</v>
      </c>
      <c r="C121" s="96"/>
      <c r="D121" s="96"/>
    </row>
    <row r="122" spans="1:4" ht="12" customHeight="1">
      <c r="A122" s="13" t="s">
        <v>324</v>
      </c>
      <c r="B122" s="59" t="s">
        <v>571</v>
      </c>
      <c r="C122" s="96">
        <v>49638</v>
      </c>
      <c r="D122" s="96">
        <v>49638</v>
      </c>
    </row>
    <row r="123" spans="1:4" ht="12" customHeight="1">
      <c r="A123" s="13" t="s">
        <v>325</v>
      </c>
      <c r="B123" s="59" t="s">
        <v>603</v>
      </c>
      <c r="C123" s="96"/>
      <c r="D123" s="96">
        <v>1597</v>
      </c>
    </row>
    <row r="124" spans="1:4" ht="23.25" thickBot="1">
      <c r="A124" s="11" t="s">
        <v>326</v>
      </c>
      <c r="B124" s="59" t="s">
        <v>329</v>
      </c>
      <c r="C124" s="97"/>
      <c r="D124" s="97"/>
    </row>
    <row r="125" spans="1:4" ht="12" customHeight="1" thickBot="1">
      <c r="A125" s="18" t="s">
        <v>52</v>
      </c>
      <c r="B125" s="53" t="s">
        <v>334</v>
      </c>
      <c r="C125" s="103">
        <f>+C126+C127</f>
        <v>151032</v>
      </c>
      <c r="D125" s="103">
        <f>+D126+D127</f>
        <v>168601</v>
      </c>
    </row>
    <row r="126" spans="1:4" ht="12" customHeight="1">
      <c r="A126" s="13" t="s">
        <v>101</v>
      </c>
      <c r="B126" s="7" t="s">
        <v>88</v>
      </c>
      <c r="C126" s="106">
        <v>102156</v>
      </c>
      <c r="D126" s="106">
        <v>119725</v>
      </c>
    </row>
    <row r="127" spans="1:4" ht="12" customHeight="1" thickBot="1">
      <c r="A127" s="14" t="s">
        <v>102</v>
      </c>
      <c r="B127" s="10" t="s">
        <v>89</v>
      </c>
      <c r="C127" s="107">
        <v>48876</v>
      </c>
      <c r="D127" s="107">
        <v>48876</v>
      </c>
    </row>
    <row r="128" spans="1:4" ht="12" customHeight="1" thickBot="1">
      <c r="A128" s="18" t="s">
        <v>53</v>
      </c>
      <c r="B128" s="53" t="s">
        <v>335</v>
      </c>
      <c r="C128" s="103">
        <f>+C95+C111+C125</f>
        <v>966476</v>
      </c>
      <c r="D128" s="103">
        <f>+D95+D111+D125</f>
        <v>1012465</v>
      </c>
    </row>
    <row r="129" spans="1:4" ht="12" customHeight="1" thickBot="1">
      <c r="A129" s="18" t="s">
        <v>54</v>
      </c>
      <c r="B129" s="53" t="s">
        <v>336</v>
      </c>
      <c r="C129" s="103">
        <f>+C130+C131+C132</f>
        <v>0</v>
      </c>
      <c r="D129" s="103">
        <f>+D130+D131+D132</f>
        <v>0</v>
      </c>
    </row>
    <row r="130" spans="1:4" ht="12" customHeight="1">
      <c r="A130" s="13" t="s">
        <v>105</v>
      </c>
      <c r="B130" s="7" t="s">
        <v>337</v>
      </c>
      <c r="C130" s="96"/>
      <c r="D130" s="96"/>
    </row>
    <row r="131" spans="1:4" ht="12" customHeight="1">
      <c r="A131" s="13" t="s">
        <v>106</v>
      </c>
      <c r="B131" s="7" t="s">
        <v>338</v>
      </c>
      <c r="C131" s="96"/>
      <c r="D131" s="96"/>
    </row>
    <row r="132" spans="1:4" ht="12" customHeight="1" thickBot="1">
      <c r="A132" s="11" t="s">
        <v>107</v>
      </c>
      <c r="B132" s="5" t="s">
        <v>339</v>
      </c>
      <c r="C132" s="96"/>
      <c r="D132" s="96"/>
    </row>
    <row r="133" spans="1:4" ht="12" customHeight="1" thickBot="1">
      <c r="A133" s="18" t="s">
        <v>55</v>
      </c>
      <c r="B133" s="53" t="s">
        <v>382</v>
      </c>
      <c r="C133" s="103">
        <f>+C134+C135+C136+C137</f>
        <v>0</v>
      </c>
      <c r="D133" s="103">
        <f>+D134+D135+D136+D137</f>
        <v>0</v>
      </c>
    </row>
    <row r="134" spans="1:4" ht="12" customHeight="1">
      <c r="A134" s="13" t="s">
        <v>108</v>
      </c>
      <c r="B134" s="7" t="s">
        <v>340</v>
      </c>
      <c r="C134" s="96"/>
      <c r="D134" s="96"/>
    </row>
    <row r="135" spans="1:4" ht="12" customHeight="1">
      <c r="A135" s="13" t="s">
        <v>109</v>
      </c>
      <c r="B135" s="7" t="s">
        <v>341</v>
      </c>
      <c r="C135" s="96"/>
      <c r="D135" s="96"/>
    </row>
    <row r="136" spans="1:4" ht="12" customHeight="1">
      <c r="A136" s="13" t="s">
        <v>244</v>
      </c>
      <c r="B136" s="7" t="s">
        <v>342</v>
      </c>
      <c r="C136" s="96"/>
      <c r="D136" s="96"/>
    </row>
    <row r="137" spans="1:4" ht="12" customHeight="1" thickBot="1">
      <c r="A137" s="11" t="s">
        <v>245</v>
      </c>
      <c r="B137" s="5" t="s">
        <v>343</v>
      </c>
      <c r="C137" s="96"/>
      <c r="D137" s="96"/>
    </row>
    <row r="138" spans="1:4" ht="12" customHeight="1" thickBot="1">
      <c r="A138" s="18" t="s">
        <v>56</v>
      </c>
      <c r="B138" s="53" t="s">
        <v>344</v>
      </c>
      <c r="C138" s="109">
        <f>+C139+C140+C141+C142</f>
        <v>0</v>
      </c>
      <c r="D138" s="109">
        <f>+D139+D140+D141+D142</f>
        <v>0</v>
      </c>
    </row>
    <row r="139" spans="1:4" ht="12" customHeight="1">
      <c r="A139" s="13" t="s">
        <v>110</v>
      </c>
      <c r="B139" s="7" t="s">
        <v>345</v>
      </c>
      <c r="C139" s="96"/>
      <c r="D139" s="96"/>
    </row>
    <row r="140" spans="1:4" ht="12" customHeight="1">
      <c r="A140" s="13" t="s">
        <v>111</v>
      </c>
      <c r="B140" s="7" t="s">
        <v>355</v>
      </c>
      <c r="C140" s="96"/>
      <c r="D140" s="96"/>
    </row>
    <row r="141" spans="1:4" ht="12" customHeight="1">
      <c r="A141" s="13" t="s">
        <v>256</v>
      </c>
      <c r="B141" s="7" t="s">
        <v>346</v>
      </c>
      <c r="C141" s="96"/>
      <c r="D141" s="96"/>
    </row>
    <row r="142" spans="1:4" ht="12" customHeight="1" thickBot="1">
      <c r="A142" s="11" t="s">
        <v>257</v>
      </c>
      <c r="B142" s="5" t="s">
        <v>347</v>
      </c>
      <c r="C142" s="96"/>
      <c r="D142" s="96"/>
    </row>
    <row r="143" spans="1:4" ht="12" customHeight="1" thickBot="1">
      <c r="A143" s="18" t="s">
        <v>57</v>
      </c>
      <c r="B143" s="53" t="s">
        <v>348</v>
      </c>
      <c r="C143" s="112">
        <f>+C144+C145+C146+C147</f>
        <v>0</v>
      </c>
      <c r="D143" s="112">
        <f>+D144+D145+D146+D147</f>
        <v>0</v>
      </c>
    </row>
    <row r="144" spans="1:4" ht="12" customHeight="1">
      <c r="A144" s="13" t="s">
        <v>154</v>
      </c>
      <c r="B144" s="7" t="s">
        <v>349</v>
      </c>
      <c r="C144" s="96"/>
      <c r="D144" s="96"/>
    </row>
    <row r="145" spans="1:10" ht="12" customHeight="1">
      <c r="A145" s="13" t="s">
        <v>155</v>
      </c>
      <c r="B145" s="7" t="s">
        <v>350</v>
      </c>
      <c r="C145" s="96"/>
      <c r="D145" s="96"/>
    </row>
    <row r="146" spans="1:10" ht="12" customHeight="1">
      <c r="A146" s="13" t="s">
        <v>179</v>
      </c>
      <c r="B146" s="7" t="s">
        <v>351</v>
      </c>
      <c r="C146" s="96"/>
      <c r="D146" s="96"/>
    </row>
    <row r="147" spans="1:10" ht="12" customHeight="1" thickBot="1">
      <c r="A147" s="13" t="s">
        <v>259</v>
      </c>
      <c r="B147" s="7" t="s">
        <v>352</v>
      </c>
      <c r="C147" s="96"/>
      <c r="D147" s="96"/>
    </row>
    <row r="148" spans="1:10" ht="15" customHeight="1" thickBot="1">
      <c r="A148" s="18" t="s">
        <v>58</v>
      </c>
      <c r="B148" s="53" t="s">
        <v>353</v>
      </c>
      <c r="C148" s="213">
        <f>+C129+C133+C138+C143</f>
        <v>0</v>
      </c>
      <c r="D148" s="213">
        <f>+D129+D133+D138+D143</f>
        <v>0</v>
      </c>
      <c r="G148" s="214"/>
      <c r="H148" s="215"/>
      <c r="I148" s="215"/>
      <c r="J148" s="215"/>
    </row>
    <row r="149" spans="1:10" s="200" customFormat="1" ht="12.95" customHeight="1" thickBot="1">
      <c r="A149" s="101" t="s">
        <v>59</v>
      </c>
      <c r="B149" s="178" t="s">
        <v>354</v>
      </c>
      <c r="C149" s="213">
        <f>+C128+C148</f>
        <v>966476</v>
      </c>
      <c r="D149" s="213">
        <f>+D128+D148</f>
        <v>1012465</v>
      </c>
    </row>
    <row r="150" spans="1:10" ht="7.5" customHeight="1"/>
    <row r="151" spans="1:10">
      <c r="A151" s="615" t="s">
        <v>356</v>
      </c>
      <c r="B151" s="615"/>
      <c r="C151" s="615"/>
      <c r="D151" s="615"/>
    </row>
    <row r="152" spans="1:10" ht="15" customHeight="1" thickBot="1">
      <c r="A152" s="612" t="s">
        <v>137</v>
      </c>
      <c r="B152" s="612"/>
      <c r="C152" s="470"/>
      <c r="D152" s="113" t="s">
        <v>178</v>
      </c>
    </row>
    <row r="153" spans="1:10" ht="13.5" customHeight="1" thickBot="1">
      <c r="A153" s="18">
        <v>1</v>
      </c>
      <c r="B153" s="23" t="s">
        <v>357</v>
      </c>
      <c r="C153" s="477"/>
      <c r="D153" s="103">
        <f>+D65-D128</f>
        <v>-240695</v>
      </c>
      <c r="E153" s="216"/>
    </row>
    <row r="154" spans="1:10" ht="27.75" customHeight="1" thickBot="1">
      <c r="A154" s="18" t="s">
        <v>51</v>
      </c>
      <c r="B154" s="23" t="s">
        <v>358</v>
      </c>
      <c r="C154" s="477"/>
      <c r="D154" s="103">
        <f>+D88-D148</f>
        <v>240695</v>
      </c>
    </row>
  </sheetData>
  <mergeCells count="6">
    <mergeCell ref="A151:D151"/>
    <mergeCell ref="A152:B152"/>
    <mergeCell ref="A1:D1"/>
    <mergeCell ref="A2:B2"/>
    <mergeCell ref="A91:D91"/>
    <mergeCell ref="A92:B92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2015. ÉVI KÖLTSÉGVETÉS
KÖTELEZŐ FELADATAINAK MÉRLEGE &amp;R&amp;"Times New Roman CE,Félkövér dőlt"&amp;11 1.2. mell.az 1/2015. (I.27.) önkorm- rend-hez
 2. mell. a 10/2015. (VI.30.) önkorm-i rend-hez</oddHeader>
  </headerFooter>
  <rowBreaks count="1" manualBreakCount="1">
    <brk id="90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zoomScaleNormal="100" workbookViewId="0">
      <selection activeCell="C1" sqref="C1"/>
    </sheetView>
  </sheetViews>
  <sheetFormatPr defaultRowHeight="12.75"/>
  <cols>
    <col min="1" max="1" width="13.83203125" style="90" customWidth="1"/>
    <col min="2" max="2" width="79.1640625" style="91" customWidth="1"/>
    <col min="3" max="3" width="25" style="91" customWidth="1"/>
    <col min="4" max="16384" width="9.33203125" style="91"/>
  </cols>
  <sheetData>
    <row r="1" spans="1:3" s="71" customFormat="1" ht="21" customHeight="1" thickBot="1">
      <c r="A1" s="70"/>
      <c r="B1" s="72"/>
      <c r="C1" s="239" t="s">
        <v>521</v>
      </c>
    </row>
    <row r="2" spans="1:3" s="240" customFormat="1" ht="25.5" customHeight="1">
      <c r="A2" s="191" t="s">
        <v>170</v>
      </c>
      <c r="B2" s="160" t="s">
        <v>427</v>
      </c>
      <c r="C2" s="175" t="s">
        <v>91</v>
      </c>
    </row>
    <row r="3" spans="1:3" s="240" customFormat="1" ht="24.75" thickBot="1">
      <c r="A3" s="232" t="s">
        <v>169</v>
      </c>
      <c r="B3" s="161" t="s">
        <v>413</v>
      </c>
      <c r="C3" s="176" t="s">
        <v>425</v>
      </c>
    </row>
    <row r="4" spans="1:3" s="241" customFormat="1" ht="15.95" customHeight="1" thickBot="1">
      <c r="A4" s="73"/>
      <c r="B4" s="73"/>
      <c r="C4" s="74" t="s">
        <v>82</v>
      </c>
    </row>
    <row r="5" spans="1:3" ht="13.5" thickBot="1">
      <c r="A5" s="192" t="s">
        <v>171</v>
      </c>
      <c r="B5" s="75" t="s">
        <v>83</v>
      </c>
      <c r="C5" s="76" t="s">
        <v>84</v>
      </c>
    </row>
    <row r="6" spans="1:3" s="242" customFormat="1" ht="12.95" customHeight="1" thickBot="1">
      <c r="A6" s="66">
        <v>1</v>
      </c>
      <c r="B6" s="67">
        <v>2</v>
      </c>
      <c r="C6" s="68">
        <v>3</v>
      </c>
    </row>
    <row r="7" spans="1:3" s="242" customFormat="1" ht="15.95" customHeight="1" thickBot="1">
      <c r="A7" s="77"/>
      <c r="B7" s="78" t="s">
        <v>85</v>
      </c>
      <c r="C7" s="79"/>
    </row>
    <row r="8" spans="1:3" s="177" customFormat="1" ht="12" customHeight="1" thickBot="1">
      <c r="A8" s="66" t="s">
        <v>50</v>
      </c>
      <c r="B8" s="80" t="s">
        <v>389</v>
      </c>
      <c r="C8" s="123">
        <f>SUM(C9:C18)</f>
        <v>0</v>
      </c>
    </row>
    <row r="9" spans="1:3" s="177" customFormat="1" ht="12" customHeight="1">
      <c r="A9" s="233" t="s">
        <v>112</v>
      </c>
      <c r="B9" s="8" t="s">
        <v>233</v>
      </c>
      <c r="C9" s="166"/>
    </row>
    <row r="10" spans="1:3" s="177" customFormat="1" ht="12" customHeight="1">
      <c r="A10" s="234" t="s">
        <v>113</v>
      </c>
      <c r="B10" s="6" t="s">
        <v>234</v>
      </c>
      <c r="C10" s="121"/>
    </row>
    <row r="11" spans="1:3" s="177" customFormat="1" ht="12" customHeight="1">
      <c r="A11" s="234" t="s">
        <v>114</v>
      </c>
      <c r="B11" s="6" t="s">
        <v>235</v>
      </c>
      <c r="C11" s="121"/>
    </row>
    <row r="12" spans="1:3" s="177" customFormat="1" ht="12" customHeight="1">
      <c r="A12" s="234" t="s">
        <v>115</v>
      </c>
      <c r="B12" s="6" t="s">
        <v>236</v>
      </c>
      <c r="C12" s="121"/>
    </row>
    <row r="13" spans="1:3" s="177" customFormat="1" ht="12" customHeight="1">
      <c r="A13" s="234" t="s">
        <v>132</v>
      </c>
      <c r="B13" s="6" t="s">
        <v>237</v>
      </c>
      <c r="C13" s="121"/>
    </row>
    <row r="14" spans="1:3" s="177" customFormat="1" ht="12" customHeight="1">
      <c r="A14" s="234" t="s">
        <v>116</v>
      </c>
      <c r="B14" s="6" t="s">
        <v>390</v>
      </c>
      <c r="C14" s="121"/>
    </row>
    <row r="15" spans="1:3" s="177" customFormat="1" ht="12" customHeight="1">
      <c r="A15" s="234" t="s">
        <v>117</v>
      </c>
      <c r="B15" s="5" t="s">
        <v>391</v>
      </c>
      <c r="C15" s="121"/>
    </row>
    <row r="16" spans="1:3" s="177" customFormat="1" ht="12" customHeight="1">
      <c r="A16" s="234" t="s">
        <v>124</v>
      </c>
      <c r="B16" s="6" t="s">
        <v>240</v>
      </c>
      <c r="C16" s="167"/>
    </row>
    <row r="17" spans="1:3" s="243" customFormat="1" ht="12" customHeight="1">
      <c r="A17" s="234" t="s">
        <v>125</v>
      </c>
      <c r="B17" s="6" t="s">
        <v>241</v>
      </c>
      <c r="C17" s="121"/>
    </row>
    <row r="18" spans="1:3" s="243" customFormat="1" ht="12" customHeight="1" thickBot="1">
      <c r="A18" s="234" t="s">
        <v>126</v>
      </c>
      <c r="B18" s="5" t="s">
        <v>242</v>
      </c>
      <c r="C18" s="122"/>
    </row>
    <row r="19" spans="1:3" s="177" customFormat="1" ht="12" customHeight="1" thickBot="1">
      <c r="A19" s="66" t="s">
        <v>51</v>
      </c>
      <c r="B19" s="80" t="s">
        <v>392</v>
      </c>
      <c r="C19" s="123">
        <f>SUM(C20:C22)</f>
        <v>0</v>
      </c>
    </row>
    <row r="20" spans="1:3" s="243" customFormat="1" ht="12" customHeight="1">
      <c r="A20" s="234" t="s">
        <v>118</v>
      </c>
      <c r="B20" s="7" t="s">
        <v>208</v>
      </c>
      <c r="C20" s="121"/>
    </row>
    <row r="21" spans="1:3" s="243" customFormat="1" ht="12" customHeight="1">
      <c r="A21" s="234" t="s">
        <v>119</v>
      </c>
      <c r="B21" s="6" t="s">
        <v>393</v>
      </c>
      <c r="C21" s="121"/>
    </row>
    <row r="22" spans="1:3" s="243" customFormat="1" ht="12" customHeight="1">
      <c r="A22" s="234" t="s">
        <v>120</v>
      </c>
      <c r="B22" s="6" t="s">
        <v>394</v>
      </c>
      <c r="C22" s="121"/>
    </row>
    <row r="23" spans="1:3" s="243" customFormat="1" ht="12" customHeight="1" thickBot="1">
      <c r="A23" s="234" t="s">
        <v>121</v>
      </c>
      <c r="B23" s="6" t="s">
        <v>44</v>
      </c>
      <c r="C23" s="121"/>
    </row>
    <row r="24" spans="1:3" s="243" customFormat="1" ht="12" customHeight="1" thickBot="1">
      <c r="A24" s="69" t="s">
        <v>52</v>
      </c>
      <c r="B24" s="53" t="s">
        <v>147</v>
      </c>
      <c r="C24" s="150"/>
    </row>
    <row r="25" spans="1:3" s="243" customFormat="1" ht="12" customHeight="1" thickBot="1">
      <c r="A25" s="69" t="s">
        <v>53</v>
      </c>
      <c r="B25" s="53" t="s">
        <v>395</v>
      </c>
      <c r="C25" s="123">
        <f>+C26+C27</f>
        <v>0</v>
      </c>
    </row>
    <row r="26" spans="1:3" s="243" customFormat="1" ht="12" customHeight="1">
      <c r="A26" s="235" t="s">
        <v>218</v>
      </c>
      <c r="B26" s="236" t="s">
        <v>393</v>
      </c>
      <c r="C26" s="41"/>
    </row>
    <row r="27" spans="1:3" s="243" customFormat="1" ht="12" customHeight="1">
      <c r="A27" s="235" t="s">
        <v>221</v>
      </c>
      <c r="B27" s="237" t="s">
        <v>396</v>
      </c>
      <c r="C27" s="124"/>
    </row>
    <row r="28" spans="1:3" s="243" customFormat="1" ht="12" customHeight="1" thickBot="1">
      <c r="A28" s="234" t="s">
        <v>222</v>
      </c>
      <c r="B28" s="238" t="s">
        <v>397</v>
      </c>
      <c r="C28" s="45"/>
    </row>
    <row r="29" spans="1:3" s="243" customFormat="1" ht="12" customHeight="1" thickBot="1">
      <c r="A29" s="69" t="s">
        <v>54</v>
      </c>
      <c r="B29" s="53" t="s">
        <v>398</v>
      </c>
      <c r="C29" s="123">
        <f>+C30+C31+C32</f>
        <v>0</v>
      </c>
    </row>
    <row r="30" spans="1:3" s="243" customFormat="1" ht="12" customHeight="1">
      <c r="A30" s="235" t="s">
        <v>105</v>
      </c>
      <c r="B30" s="236" t="s">
        <v>247</v>
      </c>
      <c r="C30" s="41"/>
    </row>
    <row r="31" spans="1:3" s="243" customFormat="1" ht="12" customHeight="1">
      <c r="A31" s="235" t="s">
        <v>106</v>
      </c>
      <c r="B31" s="237" t="s">
        <v>248</v>
      </c>
      <c r="C31" s="124"/>
    </row>
    <row r="32" spans="1:3" s="243" customFormat="1" ht="12" customHeight="1" thickBot="1">
      <c r="A32" s="234" t="s">
        <v>107</v>
      </c>
      <c r="B32" s="57" t="s">
        <v>249</v>
      </c>
      <c r="C32" s="45"/>
    </row>
    <row r="33" spans="1:3" s="177" customFormat="1" ht="12" customHeight="1" thickBot="1">
      <c r="A33" s="69" t="s">
        <v>55</v>
      </c>
      <c r="B33" s="53" t="s">
        <v>361</v>
      </c>
      <c r="C33" s="150"/>
    </row>
    <row r="34" spans="1:3" s="177" customFormat="1" ht="12" customHeight="1" thickBot="1">
      <c r="A34" s="69" t="s">
        <v>56</v>
      </c>
      <c r="B34" s="53" t="s">
        <v>399</v>
      </c>
      <c r="C34" s="168"/>
    </row>
    <row r="35" spans="1:3" s="177" customFormat="1" ht="12" customHeight="1" thickBot="1">
      <c r="A35" s="66" t="s">
        <v>57</v>
      </c>
      <c r="B35" s="53" t="s">
        <v>400</v>
      </c>
      <c r="C35" s="169">
        <f>+C8+C19+C24+C25+C29+C33+C34</f>
        <v>0</v>
      </c>
    </row>
    <row r="36" spans="1:3" s="177" customFormat="1" ht="12" customHeight="1" thickBot="1">
      <c r="A36" s="81" t="s">
        <v>58</v>
      </c>
      <c r="B36" s="53" t="s">
        <v>401</v>
      </c>
      <c r="C36" s="169">
        <f>+C37+C38+C39</f>
        <v>0</v>
      </c>
    </row>
    <row r="37" spans="1:3" s="177" customFormat="1" ht="12" customHeight="1">
      <c r="A37" s="235" t="s">
        <v>402</v>
      </c>
      <c r="B37" s="236" t="s">
        <v>187</v>
      </c>
      <c r="C37" s="41"/>
    </row>
    <row r="38" spans="1:3" s="177" customFormat="1" ht="12" customHeight="1">
      <c r="A38" s="235" t="s">
        <v>403</v>
      </c>
      <c r="B38" s="237" t="s">
        <v>45</v>
      </c>
      <c r="C38" s="124"/>
    </row>
    <row r="39" spans="1:3" s="243" customFormat="1" ht="12" customHeight="1" thickBot="1">
      <c r="A39" s="234" t="s">
        <v>404</v>
      </c>
      <c r="B39" s="57" t="s">
        <v>405</v>
      </c>
      <c r="C39" s="45"/>
    </row>
    <row r="40" spans="1:3" s="243" customFormat="1" ht="15" customHeight="1" thickBot="1">
      <c r="A40" s="81" t="s">
        <v>59</v>
      </c>
      <c r="B40" s="82" t="s">
        <v>406</v>
      </c>
      <c r="C40" s="172">
        <f>+C35+C36</f>
        <v>0</v>
      </c>
    </row>
    <row r="41" spans="1:3" s="243" customFormat="1" ht="15" customHeight="1">
      <c r="A41" s="83"/>
      <c r="B41" s="84"/>
      <c r="C41" s="170"/>
    </row>
    <row r="42" spans="1:3" ht="13.5" thickBot="1">
      <c r="A42" s="85"/>
      <c r="B42" s="86"/>
      <c r="C42" s="171"/>
    </row>
    <row r="43" spans="1:3" s="242" customFormat="1" ht="16.5" customHeight="1" thickBot="1">
      <c r="A43" s="87"/>
      <c r="B43" s="88" t="s">
        <v>86</v>
      </c>
      <c r="C43" s="172"/>
    </row>
    <row r="44" spans="1:3" s="244" customFormat="1" ht="12" customHeight="1" thickBot="1">
      <c r="A44" s="69" t="s">
        <v>50</v>
      </c>
      <c r="B44" s="53" t="s">
        <v>407</v>
      </c>
      <c r="C44" s="123">
        <f>SUM(C45:C49)</f>
        <v>0</v>
      </c>
    </row>
    <row r="45" spans="1:3" ht="12" customHeight="1">
      <c r="A45" s="234" t="s">
        <v>112</v>
      </c>
      <c r="B45" s="7" t="s">
        <v>80</v>
      </c>
      <c r="C45" s="41"/>
    </row>
    <row r="46" spans="1:3" ht="12" customHeight="1">
      <c r="A46" s="234" t="s">
        <v>113</v>
      </c>
      <c r="B46" s="6" t="s">
        <v>156</v>
      </c>
      <c r="C46" s="43"/>
    </row>
    <row r="47" spans="1:3" ht="12" customHeight="1">
      <c r="A47" s="234" t="s">
        <v>114</v>
      </c>
      <c r="B47" s="6" t="s">
        <v>131</v>
      </c>
      <c r="C47" s="43"/>
    </row>
    <row r="48" spans="1:3" ht="12" customHeight="1">
      <c r="A48" s="234" t="s">
        <v>115</v>
      </c>
      <c r="B48" s="6" t="s">
        <v>157</v>
      </c>
      <c r="C48" s="43"/>
    </row>
    <row r="49" spans="1:3" ht="12" customHeight="1" thickBot="1">
      <c r="A49" s="234" t="s">
        <v>132</v>
      </c>
      <c r="B49" s="6" t="s">
        <v>158</v>
      </c>
      <c r="C49" s="43"/>
    </row>
    <row r="50" spans="1:3" ht="12" customHeight="1" thickBot="1">
      <c r="A50" s="69" t="s">
        <v>51</v>
      </c>
      <c r="B50" s="53" t="s">
        <v>408</v>
      </c>
      <c r="C50" s="123">
        <f>SUM(C51:C53)</f>
        <v>0</v>
      </c>
    </row>
    <row r="51" spans="1:3" s="244" customFormat="1" ht="12" customHeight="1">
      <c r="A51" s="234" t="s">
        <v>118</v>
      </c>
      <c r="B51" s="7" t="s">
        <v>177</v>
      </c>
      <c r="C51" s="41"/>
    </row>
    <row r="52" spans="1:3" ht="12" customHeight="1">
      <c r="A52" s="234" t="s">
        <v>119</v>
      </c>
      <c r="B52" s="6" t="s">
        <v>160</v>
      </c>
      <c r="C52" s="43"/>
    </row>
    <row r="53" spans="1:3" ht="12" customHeight="1">
      <c r="A53" s="234" t="s">
        <v>120</v>
      </c>
      <c r="B53" s="6" t="s">
        <v>87</v>
      </c>
      <c r="C53" s="43"/>
    </row>
    <row r="54" spans="1:3" ht="12" customHeight="1" thickBot="1">
      <c r="A54" s="234" t="s">
        <v>121</v>
      </c>
      <c r="B54" s="6" t="s">
        <v>46</v>
      </c>
      <c r="C54" s="43"/>
    </row>
    <row r="55" spans="1:3" ht="15" customHeight="1" thickBot="1">
      <c r="A55" s="69" t="s">
        <v>52</v>
      </c>
      <c r="B55" s="89" t="s">
        <v>409</v>
      </c>
      <c r="C55" s="173">
        <f>+C44+C50</f>
        <v>0</v>
      </c>
    </row>
    <row r="56" spans="1:3" ht="13.5" thickBot="1">
      <c r="C56" s="174"/>
    </row>
    <row r="57" spans="1:3" ht="15" customHeight="1" thickBot="1">
      <c r="A57" s="92" t="s">
        <v>172</v>
      </c>
      <c r="B57" s="93"/>
      <c r="C57" s="51"/>
    </row>
    <row r="58" spans="1:3" ht="14.25" customHeight="1" thickBot="1">
      <c r="A58" s="92" t="s">
        <v>173</v>
      </c>
      <c r="B58" s="93"/>
      <c r="C58" s="51"/>
    </row>
  </sheetData>
  <sheetProtection formatCells="0"/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59"/>
  <sheetViews>
    <sheetView workbookViewId="0">
      <selection activeCell="C2" sqref="C2"/>
    </sheetView>
  </sheetViews>
  <sheetFormatPr defaultRowHeight="12.75"/>
  <cols>
    <col min="1" max="1" width="13.33203125" customWidth="1"/>
    <col min="2" max="2" width="64.6640625" customWidth="1"/>
    <col min="3" max="3" width="14.1640625" customWidth="1"/>
    <col min="4" max="4" width="14.83203125" customWidth="1"/>
  </cols>
  <sheetData>
    <row r="1" spans="1:4" ht="15.75">
      <c r="A1" s="70"/>
      <c r="B1" s="72"/>
      <c r="C1" s="239" t="s">
        <v>522</v>
      </c>
    </row>
    <row r="2" spans="1:4" ht="16.5" thickBot="1">
      <c r="A2" s="70"/>
      <c r="B2" s="72"/>
      <c r="C2" s="239" t="s">
        <v>626</v>
      </c>
    </row>
    <row r="3" spans="1:4" ht="26.25" customHeight="1">
      <c r="A3" s="191" t="s">
        <v>170</v>
      </c>
      <c r="B3" s="160" t="s">
        <v>428</v>
      </c>
      <c r="C3" s="175"/>
      <c r="D3" s="175" t="s">
        <v>425</v>
      </c>
    </row>
    <row r="4" spans="1:4" ht="29.25" customHeight="1" thickBot="1">
      <c r="A4" s="232" t="s">
        <v>169</v>
      </c>
      <c r="B4" s="161" t="s">
        <v>388</v>
      </c>
      <c r="C4" s="176"/>
      <c r="D4" s="176" t="s">
        <v>81</v>
      </c>
    </row>
    <row r="5" spans="1:4" ht="14.25" thickBot="1">
      <c r="A5" s="73"/>
      <c r="B5" s="73"/>
      <c r="C5" s="74"/>
      <c r="D5" s="74" t="s">
        <v>82</v>
      </c>
    </row>
    <row r="6" spans="1:4" ht="28.5" customHeight="1" thickBot="1">
      <c r="A6" s="192" t="s">
        <v>171</v>
      </c>
      <c r="B6" s="75" t="s">
        <v>83</v>
      </c>
      <c r="C6" s="75" t="s">
        <v>84</v>
      </c>
      <c r="D6" s="535" t="s">
        <v>84</v>
      </c>
    </row>
    <row r="7" spans="1:4" ht="13.5" thickBot="1">
      <c r="A7" s="66">
        <v>1</v>
      </c>
      <c r="B7" s="67">
        <v>2</v>
      </c>
      <c r="C7" s="67">
        <v>3</v>
      </c>
      <c r="D7" s="536">
        <v>4</v>
      </c>
    </row>
    <row r="8" spans="1:4" ht="13.5" thickBot="1">
      <c r="A8" s="77"/>
      <c r="B8" s="78" t="s">
        <v>85</v>
      </c>
      <c r="C8" s="541"/>
      <c r="D8" s="79"/>
    </row>
    <row r="9" spans="1:4" ht="18" customHeight="1" thickBot="1">
      <c r="A9" s="66" t="s">
        <v>50</v>
      </c>
      <c r="B9" s="410" t="s">
        <v>389</v>
      </c>
      <c r="C9" s="556">
        <f>SUM(C10:C19)</f>
        <v>74781</v>
      </c>
      <c r="D9" s="169">
        <f>SUM(D10:D19)</f>
        <v>74781</v>
      </c>
    </row>
    <row r="10" spans="1:4" ht="17.25" customHeight="1">
      <c r="A10" s="233" t="s">
        <v>112</v>
      </c>
      <c r="B10" s="8" t="s">
        <v>233</v>
      </c>
      <c r="C10" s="114">
        <f>'19.sz.mell.'!C10+'9.4.2.sz.mell.'!C9+'9.4.3.sz.mell.'!C9</f>
        <v>0</v>
      </c>
      <c r="D10" s="496">
        <f>'19.sz.mell.'!D10+'9.4.2.sz.mell.'!D9+'9.4.3.sz.mell.'!D9</f>
        <v>0</v>
      </c>
    </row>
    <row r="11" spans="1:4" ht="13.5" customHeight="1">
      <c r="A11" s="234" t="s">
        <v>113</v>
      </c>
      <c r="B11" s="6" t="s">
        <v>234</v>
      </c>
      <c r="C11" s="115">
        <f>'19.sz.mell.'!C11+'9.4.2.sz.mell.'!C10+'9.4.3.sz.mell.'!C10</f>
        <v>0</v>
      </c>
      <c r="D11" s="497">
        <f>'19.sz.mell.'!D11+'9.4.2.sz.mell.'!D10+'9.4.3.sz.mell.'!D10</f>
        <v>0</v>
      </c>
    </row>
    <row r="12" spans="1:4" ht="11.25" customHeight="1">
      <c r="A12" s="234" t="s">
        <v>114</v>
      </c>
      <c r="B12" s="6" t="s">
        <v>235</v>
      </c>
      <c r="C12" s="115">
        <f>'19.sz.mell.'!C12+'9.4.2.sz.mell.'!C11+'9.4.3.sz.mell.'!C11</f>
        <v>0</v>
      </c>
      <c r="D12" s="497">
        <f>'19.sz.mell.'!D12+'9.4.2.sz.mell.'!D11+'9.4.3.sz.mell.'!D11</f>
        <v>0</v>
      </c>
    </row>
    <row r="13" spans="1:4" ht="10.5" customHeight="1">
      <c r="A13" s="234" t="s">
        <v>115</v>
      </c>
      <c r="B13" s="6" t="s">
        <v>236</v>
      </c>
      <c r="C13" s="115">
        <f>'19.sz.mell.'!C13+'9.4.2.sz.mell.'!C12+'9.4.3.sz.mell.'!C12</f>
        <v>0</v>
      </c>
      <c r="D13" s="497">
        <f>'19.sz.mell.'!D13+'9.4.2.sz.mell.'!D12+'9.4.3.sz.mell.'!D12</f>
        <v>0</v>
      </c>
    </row>
    <row r="14" spans="1:4" ht="15" customHeight="1">
      <c r="A14" s="234" t="s">
        <v>132</v>
      </c>
      <c r="B14" s="6" t="s">
        <v>237</v>
      </c>
      <c r="C14" s="115">
        <f>'19.sz.mell.'!C14+'9.4.2.sz.mell.'!C13+'9.4.3.sz.mell.'!C13</f>
        <v>71781</v>
      </c>
      <c r="D14" s="497">
        <f>'19.sz.mell.'!D14+'9.4.2.sz.mell.'!D13+'9.4.3.sz.mell.'!D13</f>
        <v>71781</v>
      </c>
    </row>
    <row r="15" spans="1:4" ht="14.25" customHeight="1">
      <c r="A15" s="234" t="s">
        <v>116</v>
      </c>
      <c r="B15" s="6" t="s">
        <v>390</v>
      </c>
      <c r="C15" s="115">
        <f>'19.sz.mell.'!C15+'9.4.2.sz.mell.'!C14+'9.4.3.sz.mell.'!C14</f>
        <v>0</v>
      </c>
      <c r="D15" s="497">
        <f>'19.sz.mell.'!D15+'9.4.2.sz.mell.'!D14+'9.4.3.sz.mell.'!D14</f>
        <v>0</v>
      </c>
    </row>
    <row r="16" spans="1:4" ht="14.25" customHeight="1">
      <c r="A16" s="234" t="s">
        <v>117</v>
      </c>
      <c r="B16" s="5" t="s">
        <v>391</v>
      </c>
      <c r="C16" s="115">
        <f>'19.sz.mell.'!C16+'9.4.2.sz.mell.'!C15+'9.4.3.sz.mell.'!C15</f>
        <v>0</v>
      </c>
      <c r="D16" s="497">
        <f>'19.sz.mell.'!D16+'9.4.2.sz.mell.'!D15+'9.4.3.sz.mell.'!D15</f>
        <v>0</v>
      </c>
    </row>
    <row r="17" spans="1:4" ht="15.75" customHeight="1">
      <c r="A17" s="234" t="s">
        <v>124</v>
      </c>
      <c r="B17" s="6" t="s">
        <v>240</v>
      </c>
      <c r="C17" s="115">
        <f>'19.sz.mell.'!C17+'9.4.2.sz.mell.'!C16+'9.4.3.sz.mell.'!C16</f>
        <v>0</v>
      </c>
      <c r="D17" s="497">
        <f>'19.sz.mell.'!D17+'9.4.2.sz.mell.'!D16+'9.4.3.sz.mell.'!D16</f>
        <v>0</v>
      </c>
    </row>
    <row r="18" spans="1:4" ht="12.75" customHeight="1">
      <c r="A18" s="234" t="s">
        <v>125</v>
      </c>
      <c r="B18" s="6" t="s">
        <v>241</v>
      </c>
      <c r="C18" s="115">
        <f>'19.sz.mell.'!C18+'9.4.2.sz.mell.'!C17+'9.4.3.sz.mell.'!C17</f>
        <v>0</v>
      </c>
      <c r="D18" s="497">
        <f>'19.sz.mell.'!D18+'9.4.2.sz.mell.'!D17+'9.4.3.sz.mell.'!D17</f>
        <v>0</v>
      </c>
    </row>
    <row r="19" spans="1:4" ht="14.25" customHeight="1" thickBot="1">
      <c r="A19" s="234" t="s">
        <v>126</v>
      </c>
      <c r="B19" s="5" t="s">
        <v>242</v>
      </c>
      <c r="C19" s="117">
        <f>'19.sz.mell.'!C19+'9.4.2.sz.mell.'!C18+'9.4.3.sz.mell.'!C18</f>
        <v>3000</v>
      </c>
      <c r="D19" s="499">
        <f>'19.sz.mell.'!D19+'9.4.2.sz.mell.'!D18+'9.4.3.sz.mell.'!D18</f>
        <v>3000</v>
      </c>
    </row>
    <row r="20" spans="1:4" ht="12" customHeight="1" thickBot="1">
      <c r="A20" s="66" t="s">
        <v>51</v>
      </c>
      <c r="B20" s="410" t="s">
        <v>392</v>
      </c>
      <c r="C20" s="556">
        <f>SUM(C21:C23)</f>
        <v>0</v>
      </c>
      <c r="D20" s="169">
        <f>SUM(D21:D23)</f>
        <v>0</v>
      </c>
    </row>
    <row r="21" spans="1:4" ht="13.5" customHeight="1">
      <c r="A21" s="234" t="s">
        <v>118</v>
      </c>
      <c r="B21" s="7" t="s">
        <v>208</v>
      </c>
      <c r="C21" s="115">
        <f>'19.sz.mell.'!C21+'9.4.2.sz.mell.'!C20+'9.4.3.sz.mell.'!C20</f>
        <v>0</v>
      </c>
      <c r="D21" s="497">
        <f>'19.sz.mell.'!D21+'9.4.2.sz.mell.'!D20+'9.4.3.sz.mell.'!D20</f>
        <v>0</v>
      </c>
    </row>
    <row r="22" spans="1:4" ht="12.75" customHeight="1">
      <c r="A22" s="234" t="s">
        <v>119</v>
      </c>
      <c r="B22" s="6" t="s">
        <v>393</v>
      </c>
      <c r="C22" s="115"/>
      <c r="D22" s="505"/>
    </row>
    <row r="23" spans="1:4" ht="13.5" customHeight="1">
      <c r="A23" s="234" t="s">
        <v>120</v>
      </c>
      <c r="B23" s="6" t="s">
        <v>394</v>
      </c>
      <c r="C23" s="115"/>
      <c r="D23" s="505"/>
    </row>
    <row r="24" spans="1:4" ht="14.25" customHeight="1" thickBot="1">
      <c r="A24" s="234" t="s">
        <v>121</v>
      </c>
      <c r="B24" s="6" t="s">
        <v>44</v>
      </c>
      <c r="C24" s="115"/>
      <c r="D24" s="505"/>
    </row>
    <row r="25" spans="1:4" ht="13.5" customHeight="1" thickBot="1">
      <c r="A25" s="69" t="s">
        <v>52</v>
      </c>
      <c r="B25" s="53" t="s">
        <v>147</v>
      </c>
      <c r="C25" s="543"/>
      <c r="D25" s="168"/>
    </row>
    <row r="26" spans="1:4" ht="12" customHeight="1" thickBot="1">
      <c r="A26" s="69" t="s">
        <v>53</v>
      </c>
      <c r="B26" s="53" t="s">
        <v>395</v>
      </c>
      <c r="C26" s="118">
        <f>+C27+C28</f>
        <v>0</v>
      </c>
      <c r="D26" s="169">
        <f>+D27+D28</f>
        <v>0</v>
      </c>
    </row>
    <row r="27" spans="1:4" ht="12" customHeight="1">
      <c r="A27" s="235" t="s">
        <v>218</v>
      </c>
      <c r="B27" s="236" t="s">
        <v>393</v>
      </c>
      <c r="C27" s="544"/>
      <c r="D27" s="539"/>
    </row>
    <row r="28" spans="1:4" ht="10.5" customHeight="1">
      <c r="A28" s="235" t="s">
        <v>221</v>
      </c>
      <c r="B28" s="237" t="s">
        <v>396</v>
      </c>
      <c r="C28" s="544"/>
      <c r="D28" s="539"/>
    </row>
    <row r="29" spans="1:4" ht="12.75" customHeight="1" thickBot="1">
      <c r="A29" s="234" t="s">
        <v>222</v>
      </c>
      <c r="B29" s="238" t="s">
        <v>397</v>
      </c>
      <c r="C29" s="544"/>
      <c r="D29" s="539"/>
    </row>
    <row r="30" spans="1:4" ht="13.5" customHeight="1" thickBot="1">
      <c r="A30" s="69" t="s">
        <v>54</v>
      </c>
      <c r="B30" s="53" t="s">
        <v>398</v>
      </c>
      <c r="C30" s="118">
        <f>+C31+C32+C33</f>
        <v>0</v>
      </c>
      <c r="D30" s="169">
        <f>+D31+D32+D33</f>
        <v>0</v>
      </c>
    </row>
    <row r="31" spans="1:4" ht="11.25" customHeight="1">
      <c r="A31" s="235" t="s">
        <v>105</v>
      </c>
      <c r="B31" s="236" t="s">
        <v>247</v>
      </c>
      <c r="C31" s="544"/>
      <c r="D31" s="539"/>
    </row>
    <row r="32" spans="1:4" ht="13.5" customHeight="1">
      <c r="A32" s="235" t="s">
        <v>106</v>
      </c>
      <c r="B32" s="237" t="s">
        <v>248</v>
      </c>
      <c r="C32" s="544"/>
      <c r="D32" s="539"/>
    </row>
    <row r="33" spans="1:4" ht="12.75" customHeight="1" thickBot="1">
      <c r="A33" s="234" t="s">
        <v>107</v>
      </c>
      <c r="B33" s="57" t="s">
        <v>249</v>
      </c>
      <c r="C33" s="544"/>
      <c r="D33" s="539"/>
    </row>
    <row r="34" spans="1:4" ht="14.25" customHeight="1" thickBot="1">
      <c r="A34" s="69" t="s">
        <v>55</v>
      </c>
      <c r="B34" s="53" t="s">
        <v>361</v>
      </c>
      <c r="C34" s="543"/>
      <c r="D34" s="168">
        <v>280</v>
      </c>
    </row>
    <row r="35" spans="1:4" ht="12" customHeight="1" thickBot="1">
      <c r="A35" s="69" t="s">
        <v>56</v>
      </c>
      <c r="B35" s="53" t="s">
        <v>399</v>
      </c>
      <c r="C35" s="545">
        <v>1000</v>
      </c>
      <c r="D35" s="168">
        <v>1000</v>
      </c>
    </row>
    <row r="36" spans="1:4" ht="12" customHeight="1" thickBot="1">
      <c r="A36" s="66" t="s">
        <v>57</v>
      </c>
      <c r="B36" s="53" t="s">
        <v>400</v>
      </c>
      <c r="C36" s="500">
        <f>+C9+C20+C25+C26+C30+C34+C35</f>
        <v>75781</v>
      </c>
      <c r="D36" s="169">
        <f>+D9+D20+D25+D26+D30+D34+D35</f>
        <v>76061</v>
      </c>
    </row>
    <row r="37" spans="1:4" ht="12" customHeight="1" thickBot="1">
      <c r="A37" s="81" t="s">
        <v>58</v>
      </c>
      <c r="B37" s="53" t="s">
        <v>401</v>
      </c>
      <c r="C37" s="500">
        <f>+C38+C39+C40</f>
        <v>61653</v>
      </c>
      <c r="D37" s="169">
        <f>+D38+D39+D40</f>
        <v>64816</v>
      </c>
    </row>
    <row r="38" spans="1:4" ht="12" customHeight="1">
      <c r="A38" s="235" t="s">
        <v>402</v>
      </c>
      <c r="B38" s="236" t="s">
        <v>187</v>
      </c>
      <c r="C38" s="114">
        <f>'19.sz.mell.'!C38+'9.4.2.sz.mell.'!C37+'9.4.3.sz.mell.'!C37</f>
        <v>0</v>
      </c>
      <c r="D38" s="496">
        <f>'19.sz.mell.'!D38+'9.4.2.sz.mell.'!D37+'9.4.3.sz.mell.'!D37</f>
        <v>320</v>
      </c>
    </row>
    <row r="39" spans="1:4" ht="12" customHeight="1">
      <c r="A39" s="235" t="s">
        <v>403</v>
      </c>
      <c r="B39" s="237" t="s">
        <v>45</v>
      </c>
      <c r="C39" s="114">
        <f>'19.sz.mell.'!C39+'9.4.2.sz.mell.'!C38+'9.4.3.sz.mell.'!C38</f>
        <v>0</v>
      </c>
      <c r="D39" s="496">
        <f>'19.sz.mell.'!D39+'9.4.2.sz.mell.'!D38+'9.4.3.sz.mell.'!D38</f>
        <v>0</v>
      </c>
    </row>
    <row r="40" spans="1:4" ht="13.5" customHeight="1" thickBot="1">
      <c r="A40" s="234" t="s">
        <v>404</v>
      </c>
      <c r="B40" s="57" t="s">
        <v>405</v>
      </c>
      <c r="C40" s="114">
        <f>'19.sz.mell.'!C40+'9.4.2.sz.mell.'!C39+'9.4.3.sz.mell.'!C39</f>
        <v>61653</v>
      </c>
      <c r="D40" s="496">
        <f>'19.sz.mell.'!D40+'9.4.2.sz.mell.'!D39+'9.4.3.sz.mell.'!D39</f>
        <v>64496</v>
      </c>
    </row>
    <row r="41" spans="1:4" ht="12.75" customHeight="1" thickBot="1">
      <c r="A41" s="81" t="s">
        <v>59</v>
      </c>
      <c r="B41" s="82" t="s">
        <v>406</v>
      </c>
      <c r="C41" s="546">
        <f>+C36+C37</f>
        <v>137434</v>
      </c>
      <c r="D41" s="172">
        <f>+D36+D37</f>
        <v>140877</v>
      </c>
    </row>
    <row r="42" spans="1:4" ht="13.5" thickBot="1">
      <c r="A42" s="83"/>
      <c r="B42" s="84"/>
      <c r="C42" s="170"/>
      <c r="D42" s="170"/>
    </row>
    <row r="43" spans="1:4" ht="13.5" thickBot="1">
      <c r="A43" s="87"/>
      <c r="B43" s="88" t="s">
        <v>86</v>
      </c>
      <c r="C43" s="546"/>
      <c r="D43" s="172"/>
    </row>
    <row r="44" spans="1:4" ht="14.25" customHeight="1" thickBot="1">
      <c r="A44" s="69" t="s">
        <v>50</v>
      </c>
      <c r="B44" s="53" t="s">
        <v>407</v>
      </c>
      <c r="C44" s="118">
        <f>SUM(C45:C49)</f>
        <v>136434</v>
      </c>
      <c r="D44" s="169">
        <f>SUM(D45:D49)</f>
        <v>139762</v>
      </c>
    </row>
    <row r="45" spans="1:4" ht="12.75" customHeight="1">
      <c r="A45" s="234" t="s">
        <v>112</v>
      </c>
      <c r="B45" s="7" t="s">
        <v>80</v>
      </c>
      <c r="C45" s="114">
        <f>'19.sz.mell.'!C45+'9.4.2.sz.mell.'!C44+'9.4.3.sz.mell.'!C44</f>
        <v>61898</v>
      </c>
      <c r="D45" s="496">
        <f>'19.sz.mell.'!D45+'9.4.2.sz.mell.'!D44+'9.4.3.sz.mell.'!D44</f>
        <v>64635</v>
      </c>
    </row>
    <row r="46" spans="1:4" ht="11.25" customHeight="1">
      <c r="A46" s="234" t="s">
        <v>113</v>
      </c>
      <c r="B46" s="6" t="s">
        <v>156</v>
      </c>
      <c r="C46" s="114">
        <f>'19.sz.mell.'!C46+'9.4.2.sz.mell.'!C45+'9.4.3.sz.mell.'!C45</f>
        <v>17792</v>
      </c>
      <c r="D46" s="496">
        <f>'19.sz.mell.'!D46+'9.4.2.sz.mell.'!D45+'9.4.3.sz.mell.'!D45</f>
        <v>18498</v>
      </c>
    </row>
    <row r="47" spans="1:4" ht="13.5" customHeight="1">
      <c r="A47" s="234" t="s">
        <v>114</v>
      </c>
      <c r="B47" s="6" t="s">
        <v>131</v>
      </c>
      <c r="C47" s="114">
        <f>'19.sz.mell.'!C47+'9.4.2.sz.mell.'!C46+'9.4.3.sz.mell.'!C46</f>
        <v>56744</v>
      </c>
      <c r="D47" s="496">
        <f>'19.sz.mell.'!D47+'9.4.2.sz.mell.'!D46+'9.4.3.sz.mell.'!D46</f>
        <v>56629</v>
      </c>
    </row>
    <row r="48" spans="1:4" ht="12.75" customHeight="1">
      <c r="A48" s="234" t="s">
        <v>115</v>
      </c>
      <c r="B48" s="6" t="s">
        <v>157</v>
      </c>
      <c r="C48" s="114">
        <f>'19.sz.mell.'!C48+'9.4.2.sz.mell.'!C47+'9.4.3.sz.mell.'!C47</f>
        <v>0</v>
      </c>
      <c r="D48" s="496">
        <f>'19.sz.mell.'!D48+'9.4.2.sz.mell.'!D47+'9.4.3.sz.mell.'!D47</f>
        <v>0</v>
      </c>
    </row>
    <row r="49" spans="1:4" ht="12.75" customHeight="1" thickBot="1">
      <c r="A49" s="234" t="s">
        <v>132</v>
      </c>
      <c r="B49" s="6" t="s">
        <v>158</v>
      </c>
      <c r="C49" s="114">
        <f>'19.sz.mell.'!C49+'9.4.2.sz.mell.'!C48+'9.4.3.sz.mell.'!C48</f>
        <v>0</v>
      </c>
      <c r="D49" s="496">
        <f>'19.sz.mell.'!D49+'9.4.2.sz.mell.'!D48+'9.4.3.sz.mell.'!D48</f>
        <v>0</v>
      </c>
    </row>
    <row r="50" spans="1:4" ht="12.75" customHeight="1" thickBot="1">
      <c r="A50" s="69" t="s">
        <v>51</v>
      </c>
      <c r="B50" s="53" t="s">
        <v>408</v>
      </c>
      <c r="C50" s="118">
        <f>SUM(C51:C53)</f>
        <v>1000</v>
      </c>
      <c r="D50" s="169">
        <f>SUM(D51:D53)</f>
        <v>1115</v>
      </c>
    </row>
    <row r="51" spans="1:4" ht="14.25" customHeight="1">
      <c r="A51" s="234" t="s">
        <v>118</v>
      </c>
      <c r="B51" s="7" t="s">
        <v>177</v>
      </c>
      <c r="C51" s="544"/>
      <c r="D51" s="539">
        <v>115</v>
      </c>
    </row>
    <row r="52" spans="1:4" ht="15" customHeight="1">
      <c r="A52" s="234" t="s">
        <v>119</v>
      </c>
      <c r="B52" s="6" t="s">
        <v>160</v>
      </c>
      <c r="C52" s="42">
        <v>1000</v>
      </c>
      <c r="D52" s="508">
        <v>1000</v>
      </c>
    </row>
    <row r="53" spans="1:4" ht="13.5" customHeight="1">
      <c r="A53" s="234" t="s">
        <v>120</v>
      </c>
      <c r="B53" s="6" t="s">
        <v>87</v>
      </c>
      <c r="C53" s="42"/>
      <c r="D53" s="508"/>
    </row>
    <row r="54" spans="1:4" ht="12.75" customHeight="1" thickBot="1">
      <c r="A54" s="234" t="s">
        <v>121</v>
      </c>
      <c r="B54" s="6" t="s">
        <v>46</v>
      </c>
      <c r="C54" s="42"/>
      <c r="D54" s="508"/>
    </row>
    <row r="55" spans="1:4" ht="13.5" customHeight="1" thickBot="1">
      <c r="A55" s="69" t="s">
        <v>52</v>
      </c>
      <c r="B55" s="89" t="s">
        <v>409</v>
      </c>
      <c r="C55" s="547">
        <f>+C44+C50</f>
        <v>137434</v>
      </c>
      <c r="D55" s="172">
        <f>+D44+D50</f>
        <v>140877</v>
      </c>
    </row>
    <row r="56" spans="1:4" ht="13.5" thickBot="1">
      <c r="A56" s="90"/>
      <c r="B56" s="91"/>
      <c r="C56" s="174"/>
      <c r="D56" s="174"/>
    </row>
    <row r="57" spans="1:4" ht="13.5" thickBot="1">
      <c r="A57" s="92" t="s">
        <v>172</v>
      </c>
      <c r="B57" s="93"/>
      <c r="C57" s="549">
        <v>31</v>
      </c>
      <c r="D57" s="548">
        <v>31</v>
      </c>
    </row>
    <row r="58" spans="1:4" ht="13.5" thickBot="1">
      <c r="A58" s="92" t="s">
        <v>173</v>
      </c>
      <c r="B58" s="93"/>
      <c r="C58" s="549">
        <v>0</v>
      </c>
      <c r="D58" s="548">
        <v>1</v>
      </c>
    </row>
    <row r="59" spans="1:4">
      <c r="A59" s="90"/>
      <c r="B59" s="91"/>
      <c r="C59" s="91"/>
    </row>
  </sheetData>
  <phoneticPr fontId="25" type="noConversion"/>
  <pageMargins left="0.39370078740157483" right="0.19685039370078741" top="0" bottom="0" header="0.51181102362204722" footer="0.51181102362204722"/>
  <pageSetup paperSize="9" orientation="portrait" r:id="rId1"/>
  <headerFooter alignWithMargins="0"/>
  <ignoredErrors>
    <ignoredError sqref="C10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59"/>
  <sheetViews>
    <sheetView workbookViewId="0">
      <selection activeCell="C2" sqref="C2"/>
    </sheetView>
  </sheetViews>
  <sheetFormatPr defaultRowHeight="12.75"/>
  <cols>
    <col min="1" max="1" width="12.83203125" customWidth="1"/>
    <col min="2" max="2" width="64.1640625" customWidth="1"/>
    <col min="3" max="3" width="12.5" customWidth="1"/>
    <col min="4" max="4" width="10.6640625" customWidth="1"/>
  </cols>
  <sheetData>
    <row r="1" spans="1:4" ht="15.75">
      <c r="A1" s="70"/>
      <c r="B1" s="72"/>
      <c r="C1" s="239" t="s">
        <v>523</v>
      </c>
    </row>
    <row r="2" spans="1:4" ht="16.5" thickBot="1">
      <c r="A2" s="70"/>
      <c r="B2" s="72"/>
      <c r="C2" s="239" t="s">
        <v>627</v>
      </c>
    </row>
    <row r="3" spans="1:4" ht="36">
      <c r="A3" s="191" t="s">
        <v>170</v>
      </c>
      <c r="B3" s="160" t="s">
        <v>428</v>
      </c>
      <c r="C3" s="533"/>
      <c r="D3" s="532" t="s">
        <v>425</v>
      </c>
    </row>
    <row r="4" spans="1:4" ht="22.5" customHeight="1" thickBot="1">
      <c r="A4" s="232" t="s">
        <v>169</v>
      </c>
      <c r="B4" s="161" t="s">
        <v>411</v>
      </c>
      <c r="C4" s="534"/>
      <c r="D4" s="176" t="s">
        <v>90</v>
      </c>
    </row>
    <row r="5" spans="1:4" ht="14.25" thickBot="1">
      <c r="A5" s="73"/>
      <c r="B5" s="73"/>
      <c r="C5" s="74"/>
      <c r="D5" s="74" t="s">
        <v>82</v>
      </c>
    </row>
    <row r="6" spans="1:4" ht="24.75" thickBot="1">
      <c r="A6" s="192" t="s">
        <v>171</v>
      </c>
      <c r="B6" s="75" t="s">
        <v>83</v>
      </c>
      <c r="C6" s="75" t="s">
        <v>84</v>
      </c>
      <c r="D6" s="535" t="s">
        <v>84</v>
      </c>
    </row>
    <row r="7" spans="1:4" ht="13.5" thickBot="1">
      <c r="A7" s="66">
        <v>1</v>
      </c>
      <c r="B7" s="67">
        <v>2</v>
      </c>
      <c r="C7" s="67">
        <v>3</v>
      </c>
      <c r="D7" s="536">
        <v>4</v>
      </c>
    </row>
    <row r="8" spans="1:4" ht="13.5" thickBot="1">
      <c r="A8" s="77"/>
      <c r="B8" s="78" t="s">
        <v>85</v>
      </c>
      <c r="C8" s="541"/>
      <c r="D8" s="79"/>
    </row>
    <row r="9" spans="1:4" ht="13.5" thickBot="1">
      <c r="A9" s="66" t="s">
        <v>50</v>
      </c>
      <c r="B9" s="80" t="s">
        <v>389</v>
      </c>
      <c r="C9" s="118">
        <f>SUM(C10:C19)</f>
        <v>74781</v>
      </c>
      <c r="D9" s="169">
        <f>SUM(D10:D19)</f>
        <v>74781</v>
      </c>
    </row>
    <row r="10" spans="1:4">
      <c r="A10" s="233" t="s">
        <v>112</v>
      </c>
      <c r="B10" s="8" t="s">
        <v>233</v>
      </c>
      <c r="C10" s="514"/>
      <c r="D10" s="537"/>
    </row>
    <row r="11" spans="1:4">
      <c r="A11" s="234" t="s">
        <v>113</v>
      </c>
      <c r="B11" s="6" t="s">
        <v>234</v>
      </c>
      <c r="C11" s="115"/>
      <c r="D11" s="505"/>
    </row>
    <row r="12" spans="1:4">
      <c r="A12" s="234" t="s">
        <v>114</v>
      </c>
      <c r="B12" s="6" t="s">
        <v>235</v>
      </c>
      <c r="C12" s="115"/>
      <c r="D12" s="505"/>
    </row>
    <row r="13" spans="1:4">
      <c r="A13" s="234" t="s">
        <v>115</v>
      </c>
      <c r="B13" s="6" t="s">
        <v>236</v>
      </c>
      <c r="C13" s="115"/>
      <c r="D13" s="505"/>
    </row>
    <row r="14" spans="1:4">
      <c r="A14" s="234" t="s">
        <v>132</v>
      </c>
      <c r="B14" s="6" t="s">
        <v>237</v>
      </c>
      <c r="C14" s="115">
        <v>71781</v>
      </c>
      <c r="D14" s="505">
        <v>71781</v>
      </c>
    </row>
    <row r="15" spans="1:4">
      <c r="A15" s="234" t="s">
        <v>116</v>
      </c>
      <c r="B15" s="6" t="s">
        <v>390</v>
      </c>
      <c r="C15" s="115"/>
      <c r="D15" s="505"/>
    </row>
    <row r="16" spans="1:4">
      <c r="A16" s="234" t="s">
        <v>117</v>
      </c>
      <c r="B16" s="5" t="s">
        <v>391</v>
      </c>
      <c r="C16" s="115"/>
      <c r="D16" s="505"/>
    </row>
    <row r="17" spans="1:4">
      <c r="A17" s="234" t="s">
        <v>124</v>
      </c>
      <c r="B17" s="6" t="s">
        <v>240</v>
      </c>
      <c r="C17" s="542"/>
      <c r="D17" s="538"/>
    </row>
    <row r="18" spans="1:4">
      <c r="A18" s="234" t="s">
        <v>125</v>
      </c>
      <c r="B18" s="6" t="s">
        <v>241</v>
      </c>
      <c r="C18" s="115"/>
      <c r="D18" s="505"/>
    </row>
    <row r="19" spans="1:4" ht="13.5" thickBot="1">
      <c r="A19" s="234" t="s">
        <v>126</v>
      </c>
      <c r="B19" s="5" t="s">
        <v>242</v>
      </c>
      <c r="C19" s="117">
        <v>3000</v>
      </c>
      <c r="D19" s="506">
        <v>3000</v>
      </c>
    </row>
    <row r="20" spans="1:4" ht="13.5" thickBot="1">
      <c r="A20" s="66" t="s">
        <v>51</v>
      </c>
      <c r="B20" s="80" t="s">
        <v>392</v>
      </c>
      <c r="C20" s="118">
        <f>SUM(C21:C23)</f>
        <v>0</v>
      </c>
      <c r="D20" s="169">
        <f>SUM(D21:D23)</f>
        <v>0</v>
      </c>
    </row>
    <row r="21" spans="1:4">
      <c r="A21" s="234" t="s">
        <v>118</v>
      </c>
      <c r="B21" s="7" t="s">
        <v>208</v>
      </c>
      <c r="C21" s="115"/>
      <c r="D21" s="505"/>
    </row>
    <row r="22" spans="1:4">
      <c r="A22" s="234" t="s">
        <v>119</v>
      </c>
      <c r="B22" s="6" t="s">
        <v>393</v>
      </c>
      <c r="C22" s="115"/>
      <c r="D22" s="505"/>
    </row>
    <row r="23" spans="1:4">
      <c r="A23" s="234" t="s">
        <v>120</v>
      </c>
      <c r="B23" s="6" t="s">
        <v>394</v>
      </c>
      <c r="C23" s="115"/>
      <c r="D23" s="505"/>
    </row>
    <row r="24" spans="1:4" ht="13.5" thickBot="1">
      <c r="A24" s="234" t="s">
        <v>121</v>
      </c>
      <c r="B24" s="6" t="s">
        <v>44</v>
      </c>
      <c r="C24" s="115"/>
      <c r="D24" s="505"/>
    </row>
    <row r="25" spans="1:4" ht="13.5" thickBot="1">
      <c r="A25" s="69" t="s">
        <v>52</v>
      </c>
      <c r="B25" s="53" t="s">
        <v>147</v>
      </c>
      <c r="C25" s="543"/>
      <c r="D25" s="168"/>
    </row>
    <row r="26" spans="1:4" ht="13.5" thickBot="1">
      <c r="A26" s="69" t="s">
        <v>53</v>
      </c>
      <c r="B26" s="53" t="s">
        <v>395</v>
      </c>
      <c r="C26" s="118">
        <f>+C27+C28</f>
        <v>0</v>
      </c>
      <c r="D26" s="169">
        <f>+D27+D28</f>
        <v>0</v>
      </c>
    </row>
    <row r="27" spans="1:4">
      <c r="A27" s="235" t="s">
        <v>218</v>
      </c>
      <c r="B27" s="236" t="s">
        <v>393</v>
      </c>
      <c r="C27" s="544"/>
      <c r="D27" s="539"/>
    </row>
    <row r="28" spans="1:4">
      <c r="A28" s="235" t="s">
        <v>221</v>
      </c>
      <c r="B28" s="237" t="s">
        <v>396</v>
      </c>
      <c r="C28" s="119"/>
      <c r="D28" s="507"/>
    </row>
    <row r="29" spans="1:4" ht="13.5" thickBot="1">
      <c r="A29" s="234" t="s">
        <v>222</v>
      </c>
      <c r="B29" s="238" t="s">
        <v>397</v>
      </c>
      <c r="C29" s="44"/>
      <c r="D29" s="540"/>
    </row>
    <row r="30" spans="1:4" ht="13.5" thickBot="1">
      <c r="A30" s="69" t="s">
        <v>54</v>
      </c>
      <c r="B30" s="53" t="s">
        <v>398</v>
      </c>
      <c r="C30" s="118">
        <f>+C31+C32+C33</f>
        <v>0</v>
      </c>
      <c r="D30" s="169">
        <f>+D31+D32+D33</f>
        <v>0</v>
      </c>
    </row>
    <row r="31" spans="1:4">
      <c r="A31" s="235" t="s">
        <v>105</v>
      </c>
      <c r="B31" s="236" t="s">
        <v>247</v>
      </c>
      <c r="C31" s="544"/>
      <c r="D31" s="539"/>
    </row>
    <row r="32" spans="1:4">
      <c r="A32" s="235" t="s">
        <v>106</v>
      </c>
      <c r="B32" s="237" t="s">
        <v>248</v>
      </c>
      <c r="C32" s="119"/>
      <c r="D32" s="507"/>
    </row>
    <row r="33" spans="1:4" ht="13.5" thickBot="1">
      <c r="A33" s="234" t="s">
        <v>107</v>
      </c>
      <c r="B33" s="57" t="s">
        <v>249</v>
      </c>
      <c r="C33" s="44"/>
      <c r="D33" s="540"/>
    </row>
    <row r="34" spans="1:4" ht="13.5" thickBot="1">
      <c r="A34" s="69" t="s">
        <v>55</v>
      </c>
      <c r="B34" s="53" t="s">
        <v>361</v>
      </c>
      <c r="C34" s="543"/>
      <c r="D34" s="168">
        <v>280</v>
      </c>
    </row>
    <row r="35" spans="1:4" ht="13.5" thickBot="1">
      <c r="A35" s="69" t="s">
        <v>56</v>
      </c>
      <c r="B35" s="53" t="s">
        <v>399</v>
      </c>
      <c r="C35" s="545">
        <v>1000</v>
      </c>
      <c r="D35" s="168">
        <v>1000</v>
      </c>
    </row>
    <row r="36" spans="1:4" ht="13.5" thickBot="1">
      <c r="A36" s="66" t="s">
        <v>57</v>
      </c>
      <c r="B36" s="53" t="s">
        <v>400</v>
      </c>
      <c r="C36" s="500">
        <f>+C9+C20+C25+C26+C30+C34+C35</f>
        <v>75781</v>
      </c>
      <c r="D36" s="169">
        <f>+D9+D20+D25+D26+D30+D34+D35</f>
        <v>76061</v>
      </c>
    </row>
    <row r="37" spans="1:4" ht="13.5" thickBot="1">
      <c r="A37" s="81" t="s">
        <v>58</v>
      </c>
      <c r="B37" s="53" t="s">
        <v>401</v>
      </c>
      <c r="C37" s="500">
        <f>+C38+C39+C40</f>
        <v>61653</v>
      </c>
      <c r="D37" s="169">
        <f>+D38+D39+D40</f>
        <v>64816</v>
      </c>
    </row>
    <row r="38" spans="1:4">
      <c r="A38" s="235" t="s">
        <v>402</v>
      </c>
      <c r="B38" s="236" t="s">
        <v>187</v>
      </c>
      <c r="C38" s="544"/>
      <c r="D38" s="539">
        <v>320</v>
      </c>
    </row>
    <row r="39" spans="1:4">
      <c r="A39" s="235" t="s">
        <v>403</v>
      </c>
      <c r="B39" s="237" t="s">
        <v>45</v>
      </c>
      <c r="C39" s="119"/>
      <c r="D39" s="507"/>
    </row>
    <row r="40" spans="1:4" ht="13.5" thickBot="1">
      <c r="A40" s="234" t="s">
        <v>404</v>
      </c>
      <c r="B40" s="57" t="s">
        <v>405</v>
      </c>
      <c r="C40" s="44">
        <v>61653</v>
      </c>
      <c r="D40" s="540">
        <v>64496</v>
      </c>
    </row>
    <row r="41" spans="1:4" ht="13.5" thickBot="1">
      <c r="A41" s="81" t="s">
        <v>59</v>
      </c>
      <c r="B41" s="82" t="s">
        <v>406</v>
      </c>
      <c r="C41" s="546">
        <f>+C36+C37</f>
        <v>137434</v>
      </c>
      <c r="D41" s="172">
        <f>+D36+D37</f>
        <v>140877</v>
      </c>
    </row>
    <row r="42" spans="1:4" ht="13.5" thickBot="1">
      <c r="A42" s="83"/>
      <c r="B42" s="84"/>
      <c r="C42" s="170"/>
      <c r="D42" s="170"/>
    </row>
    <row r="43" spans="1:4" ht="13.5" thickBot="1">
      <c r="A43" s="87"/>
      <c r="B43" s="88" t="s">
        <v>86</v>
      </c>
      <c r="C43" s="546"/>
      <c r="D43" s="172"/>
    </row>
    <row r="44" spans="1:4" ht="13.5" thickBot="1">
      <c r="A44" s="69" t="s">
        <v>50</v>
      </c>
      <c r="B44" s="53" t="s">
        <v>407</v>
      </c>
      <c r="C44" s="118">
        <f>SUM(C45:C49)</f>
        <v>136434</v>
      </c>
      <c r="D44" s="169">
        <f>SUM(D45:D49)</f>
        <v>139762</v>
      </c>
    </row>
    <row r="45" spans="1:4">
      <c r="A45" s="234" t="s">
        <v>112</v>
      </c>
      <c r="B45" s="7" t="s">
        <v>80</v>
      </c>
      <c r="C45" s="544">
        <v>61898</v>
      </c>
      <c r="D45" s="539">
        <v>64635</v>
      </c>
    </row>
    <row r="46" spans="1:4">
      <c r="A46" s="234" t="s">
        <v>113</v>
      </c>
      <c r="B46" s="6" t="s">
        <v>156</v>
      </c>
      <c r="C46" s="42">
        <v>17792</v>
      </c>
      <c r="D46" s="508">
        <v>18498</v>
      </c>
    </row>
    <row r="47" spans="1:4">
      <c r="A47" s="234" t="s">
        <v>114</v>
      </c>
      <c r="B47" s="6" t="s">
        <v>131</v>
      </c>
      <c r="C47" s="42">
        <v>56744</v>
      </c>
      <c r="D47" s="508">
        <v>56629</v>
      </c>
    </row>
    <row r="48" spans="1:4">
      <c r="A48" s="234" t="s">
        <v>115</v>
      </c>
      <c r="B48" s="6" t="s">
        <v>157</v>
      </c>
      <c r="C48" s="42"/>
      <c r="D48" s="508"/>
    </row>
    <row r="49" spans="1:4" ht="13.5" thickBot="1">
      <c r="A49" s="234" t="s">
        <v>132</v>
      </c>
      <c r="B49" s="6" t="s">
        <v>158</v>
      </c>
      <c r="C49" s="42"/>
      <c r="D49" s="508"/>
    </row>
    <row r="50" spans="1:4" ht="13.5" thickBot="1">
      <c r="A50" s="69" t="s">
        <v>51</v>
      </c>
      <c r="B50" s="53" t="s">
        <v>408</v>
      </c>
      <c r="C50" s="118">
        <f>SUM(C51:C53)</f>
        <v>1000</v>
      </c>
      <c r="D50" s="169">
        <f>SUM(D51:D53)</f>
        <v>1115</v>
      </c>
    </row>
    <row r="51" spans="1:4">
      <c r="A51" s="234" t="s">
        <v>118</v>
      </c>
      <c r="B51" s="7" t="s">
        <v>177</v>
      </c>
      <c r="C51" s="544"/>
      <c r="D51" s="539">
        <v>115</v>
      </c>
    </row>
    <row r="52" spans="1:4">
      <c r="A52" s="234" t="s">
        <v>119</v>
      </c>
      <c r="B52" s="6" t="s">
        <v>160</v>
      </c>
      <c r="C52" s="42">
        <v>1000</v>
      </c>
      <c r="D52" s="508">
        <v>1000</v>
      </c>
    </row>
    <row r="53" spans="1:4">
      <c r="A53" s="234" t="s">
        <v>120</v>
      </c>
      <c r="B53" s="6" t="s">
        <v>87</v>
      </c>
      <c r="C53" s="42"/>
      <c r="D53" s="508"/>
    </row>
    <row r="54" spans="1:4" ht="13.5" thickBot="1">
      <c r="A54" s="234" t="s">
        <v>121</v>
      </c>
      <c r="B54" s="6" t="s">
        <v>46</v>
      </c>
      <c r="C54" s="42"/>
      <c r="D54" s="508"/>
    </row>
    <row r="55" spans="1:4" ht="13.5" thickBot="1">
      <c r="A55" s="69" t="s">
        <v>52</v>
      </c>
      <c r="B55" s="89" t="s">
        <v>409</v>
      </c>
      <c r="C55" s="547">
        <f>+C44+C50</f>
        <v>137434</v>
      </c>
      <c r="D55" s="172">
        <f>+D44+D50</f>
        <v>140877</v>
      </c>
    </row>
    <row r="56" spans="1:4" ht="13.5" thickBot="1">
      <c r="A56" s="90"/>
      <c r="B56" s="91"/>
      <c r="C56" s="174"/>
      <c r="D56" s="174"/>
    </row>
    <row r="57" spans="1:4" ht="13.5" thickBot="1">
      <c r="A57" s="92" t="s">
        <v>172</v>
      </c>
      <c r="B57" s="93"/>
      <c r="C57" s="549">
        <v>31</v>
      </c>
      <c r="D57" s="548">
        <v>31</v>
      </c>
    </row>
    <row r="58" spans="1:4" ht="13.5" thickBot="1">
      <c r="A58" s="92" t="s">
        <v>173</v>
      </c>
      <c r="B58" s="93"/>
      <c r="C58" s="549">
        <v>0</v>
      </c>
      <c r="D58" s="548">
        <v>1</v>
      </c>
    </row>
    <row r="59" spans="1:4">
      <c r="A59" s="90"/>
      <c r="B59" s="91"/>
      <c r="C59" s="91"/>
    </row>
  </sheetData>
  <phoneticPr fontId="25" type="noConversion"/>
  <pageMargins left="0.59055118110236227" right="0.59055118110236227" top="0" bottom="0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C59"/>
  <sheetViews>
    <sheetView workbookViewId="0">
      <selection activeCell="C1" sqref="C1"/>
    </sheetView>
  </sheetViews>
  <sheetFormatPr defaultRowHeight="12.75"/>
  <cols>
    <col min="1" max="1" width="20.1640625" customWidth="1"/>
    <col min="2" max="2" width="66.1640625" customWidth="1"/>
    <col min="3" max="3" width="18" customWidth="1"/>
  </cols>
  <sheetData>
    <row r="1" spans="1:3" ht="16.5" thickBot="1">
      <c r="A1" s="70"/>
      <c r="B1" s="72"/>
      <c r="C1" s="239" t="s">
        <v>524</v>
      </c>
    </row>
    <row r="2" spans="1:3" ht="24">
      <c r="A2" s="191" t="s">
        <v>170</v>
      </c>
      <c r="B2" s="160" t="s">
        <v>428</v>
      </c>
      <c r="C2" s="175" t="s">
        <v>425</v>
      </c>
    </row>
    <row r="3" spans="1:3" ht="13.5" thickBot="1">
      <c r="A3" s="232" t="s">
        <v>169</v>
      </c>
      <c r="B3" s="161" t="s">
        <v>412</v>
      </c>
      <c r="C3" s="176" t="s">
        <v>91</v>
      </c>
    </row>
    <row r="4" spans="1:3" ht="14.25" thickBot="1">
      <c r="A4" s="73"/>
      <c r="B4" s="73"/>
      <c r="C4" s="74" t="s">
        <v>82</v>
      </c>
    </row>
    <row r="5" spans="1:3" ht="13.5" thickBot="1">
      <c r="A5" s="192" t="s">
        <v>171</v>
      </c>
      <c r="B5" s="75" t="s">
        <v>83</v>
      </c>
      <c r="C5" s="76" t="s">
        <v>84</v>
      </c>
    </row>
    <row r="6" spans="1:3" ht="13.5" thickBot="1">
      <c r="A6" s="66">
        <v>1</v>
      </c>
      <c r="B6" s="67">
        <v>2</v>
      </c>
      <c r="C6" s="68">
        <v>3</v>
      </c>
    </row>
    <row r="7" spans="1:3" ht="13.5" thickBot="1">
      <c r="A7" s="77"/>
      <c r="B7" s="78" t="s">
        <v>85</v>
      </c>
      <c r="C7" s="79"/>
    </row>
    <row r="8" spans="1:3" ht="13.5" thickBot="1">
      <c r="A8" s="66" t="s">
        <v>50</v>
      </c>
      <c r="B8" s="80" t="s">
        <v>389</v>
      </c>
      <c r="C8" s="123">
        <f>SUM(C9:C18)</f>
        <v>0</v>
      </c>
    </row>
    <row r="9" spans="1:3">
      <c r="A9" s="233" t="s">
        <v>112</v>
      </c>
      <c r="B9" s="8" t="s">
        <v>233</v>
      </c>
      <c r="C9" s="166"/>
    </row>
    <row r="10" spans="1:3">
      <c r="A10" s="234" t="s">
        <v>113</v>
      </c>
      <c r="B10" s="6" t="s">
        <v>234</v>
      </c>
      <c r="C10" s="121"/>
    </row>
    <row r="11" spans="1:3">
      <c r="A11" s="234" t="s">
        <v>114</v>
      </c>
      <c r="B11" s="6" t="s">
        <v>235</v>
      </c>
      <c r="C11" s="121"/>
    </row>
    <row r="12" spans="1:3">
      <c r="A12" s="234" t="s">
        <v>115</v>
      </c>
      <c r="B12" s="6" t="s">
        <v>236</v>
      </c>
      <c r="C12" s="121"/>
    </row>
    <row r="13" spans="1:3">
      <c r="A13" s="234" t="s">
        <v>132</v>
      </c>
      <c r="B13" s="6" t="s">
        <v>237</v>
      </c>
      <c r="C13" s="121"/>
    </row>
    <row r="14" spans="1:3">
      <c r="A14" s="234" t="s">
        <v>116</v>
      </c>
      <c r="B14" s="6" t="s">
        <v>390</v>
      </c>
      <c r="C14" s="121"/>
    </row>
    <row r="15" spans="1:3">
      <c r="A15" s="234" t="s">
        <v>117</v>
      </c>
      <c r="B15" s="5" t="s">
        <v>391</v>
      </c>
      <c r="C15" s="121"/>
    </row>
    <row r="16" spans="1:3">
      <c r="A16" s="234" t="s">
        <v>124</v>
      </c>
      <c r="B16" s="6" t="s">
        <v>240</v>
      </c>
      <c r="C16" s="167"/>
    </row>
    <row r="17" spans="1:3">
      <c r="A17" s="234" t="s">
        <v>125</v>
      </c>
      <c r="B17" s="6" t="s">
        <v>241</v>
      </c>
      <c r="C17" s="121"/>
    </row>
    <row r="18" spans="1:3" ht="13.5" thickBot="1">
      <c r="A18" s="234" t="s">
        <v>126</v>
      </c>
      <c r="B18" s="5" t="s">
        <v>242</v>
      </c>
      <c r="C18" s="122"/>
    </row>
    <row r="19" spans="1:3" ht="13.5" thickBot="1">
      <c r="A19" s="66" t="s">
        <v>51</v>
      </c>
      <c r="B19" s="80" t="s">
        <v>392</v>
      </c>
      <c r="C19" s="123">
        <f>SUM(C20:C22)</f>
        <v>0</v>
      </c>
    </row>
    <row r="20" spans="1:3">
      <c r="A20" s="234" t="s">
        <v>118</v>
      </c>
      <c r="B20" s="7" t="s">
        <v>208</v>
      </c>
      <c r="C20" s="121"/>
    </row>
    <row r="21" spans="1:3">
      <c r="A21" s="234" t="s">
        <v>119</v>
      </c>
      <c r="B21" s="6" t="s">
        <v>393</v>
      </c>
      <c r="C21" s="121"/>
    </row>
    <row r="22" spans="1:3">
      <c r="A22" s="234" t="s">
        <v>120</v>
      </c>
      <c r="B22" s="6" t="s">
        <v>394</v>
      </c>
      <c r="C22" s="121"/>
    </row>
    <row r="23" spans="1:3" ht="13.5" thickBot="1">
      <c r="A23" s="234" t="s">
        <v>121</v>
      </c>
      <c r="B23" s="6" t="s">
        <v>44</v>
      </c>
      <c r="C23" s="121"/>
    </row>
    <row r="24" spans="1:3" ht="13.5" thickBot="1">
      <c r="A24" s="69" t="s">
        <v>52</v>
      </c>
      <c r="B24" s="53" t="s">
        <v>147</v>
      </c>
      <c r="C24" s="150"/>
    </row>
    <row r="25" spans="1:3" ht="13.5" thickBot="1">
      <c r="A25" s="69" t="s">
        <v>53</v>
      </c>
      <c r="B25" s="53" t="s">
        <v>395</v>
      </c>
      <c r="C25" s="123">
        <f>+C26+C27</f>
        <v>0</v>
      </c>
    </row>
    <row r="26" spans="1:3">
      <c r="A26" s="235" t="s">
        <v>218</v>
      </c>
      <c r="B26" s="236" t="s">
        <v>393</v>
      </c>
      <c r="C26" s="41"/>
    </row>
    <row r="27" spans="1:3">
      <c r="A27" s="235" t="s">
        <v>221</v>
      </c>
      <c r="B27" s="237" t="s">
        <v>396</v>
      </c>
      <c r="C27" s="124"/>
    </row>
    <row r="28" spans="1:3" ht="13.5" thickBot="1">
      <c r="A28" s="234" t="s">
        <v>222</v>
      </c>
      <c r="B28" s="238" t="s">
        <v>397</v>
      </c>
      <c r="C28" s="45"/>
    </row>
    <row r="29" spans="1:3" ht="13.5" thickBot="1">
      <c r="A29" s="69" t="s">
        <v>54</v>
      </c>
      <c r="B29" s="53" t="s">
        <v>398</v>
      </c>
      <c r="C29" s="123">
        <f>+C30+C31+C32</f>
        <v>0</v>
      </c>
    </row>
    <row r="30" spans="1:3">
      <c r="A30" s="235" t="s">
        <v>105</v>
      </c>
      <c r="B30" s="236" t="s">
        <v>247</v>
      </c>
      <c r="C30" s="41"/>
    </row>
    <row r="31" spans="1:3">
      <c r="A31" s="235" t="s">
        <v>106</v>
      </c>
      <c r="B31" s="237" t="s">
        <v>248</v>
      </c>
      <c r="C31" s="124"/>
    </row>
    <row r="32" spans="1:3" ht="13.5" thickBot="1">
      <c r="A32" s="234" t="s">
        <v>107</v>
      </c>
      <c r="B32" s="57" t="s">
        <v>249</v>
      </c>
      <c r="C32" s="45"/>
    </row>
    <row r="33" spans="1:3" ht="13.5" thickBot="1">
      <c r="A33" s="69" t="s">
        <v>55</v>
      </c>
      <c r="B33" s="53" t="s">
        <v>361</v>
      </c>
      <c r="C33" s="150"/>
    </row>
    <row r="34" spans="1:3" ht="13.5" thickBot="1">
      <c r="A34" s="69" t="s">
        <v>56</v>
      </c>
      <c r="B34" s="53" t="s">
        <v>399</v>
      </c>
      <c r="C34" s="168"/>
    </row>
    <row r="35" spans="1:3" ht="13.5" thickBot="1">
      <c r="A35" s="66" t="s">
        <v>57</v>
      </c>
      <c r="B35" s="53" t="s">
        <v>400</v>
      </c>
      <c r="C35" s="169">
        <f>+C8+C19+C24+C25+C29+C33+C34</f>
        <v>0</v>
      </c>
    </row>
    <row r="36" spans="1:3" ht="13.5" thickBot="1">
      <c r="A36" s="81" t="s">
        <v>58</v>
      </c>
      <c r="B36" s="53" t="s">
        <v>401</v>
      </c>
      <c r="C36" s="169">
        <f>+C37+C38+C39</f>
        <v>0</v>
      </c>
    </row>
    <row r="37" spans="1:3">
      <c r="A37" s="235" t="s">
        <v>402</v>
      </c>
      <c r="B37" s="236" t="s">
        <v>187</v>
      </c>
      <c r="C37" s="41"/>
    </row>
    <row r="38" spans="1:3">
      <c r="A38" s="235" t="s">
        <v>403</v>
      </c>
      <c r="B38" s="237" t="s">
        <v>45</v>
      </c>
      <c r="C38" s="124"/>
    </row>
    <row r="39" spans="1:3" ht="13.5" thickBot="1">
      <c r="A39" s="234" t="s">
        <v>404</v>
      </c>
      <c r="B39" s="57" t="s">
        <v>405</v>
      </c>
      <c r="C39" s="45"/>
    </row>
    <row r="40" spans="1:3" ht="13.5" thickBot="1">
      <c r="A40" s="81" t="s">
        <v>59</v>
      </c>
      <c r="B40" s="82" t="s">
        <v>406</v>
      </c>
      <c r="C40" s="172">
        <f>+C35+C36</f>
        <v>0</v>
      </c>
    </row>
    <row r="41" spans="1:3" ht="13.5" thickBot="1">
      <c r="A41" s="83"/>
      <c r="B41" s="84"/>
      <c r="C41" s="170"/>
    </row>
    <row r="42" spans="1:3" ht="13.5" thickBot="1">
      <c r="A42" s="87"/>
      <c r="B42" s="88" t="s">
        <v>86</v>
      </c>
      <c r="C42" s="172"/>
    </row>
    <row r="43" spans="1:3" ht="13.5" thickBot="1">
      <c r="A43" s="69" t="s">
        <v>50</v>
      </c>
      <c r="B43" s="53" t="s">
        <v>407</v>
      </c>
      <c r="C43" s="123">
        <f>SUM(C44:C48)</f>
        <v>0</v>
      </c>
    </row>
    <row r="44" spans="1:3">
      <c r="A44" s="234" t="s">
        <v>112</v>
      </c>
      <c r="B44" s="7" t="s">
        <v>80</v>
      </c>
      <c r="C44" s="41"/>
    </row>
    <row r="45" spans="1:3">
      <c r="A45" s="234" t="s">
        <v>113</v>
      </c>
      <c r="B45" s="6" t="s">
        <v>156</v>
      </c>
      <c r="C45" s="43"/>
    </row>
    <row r="46" spans="1:3">
      <c r="A46" s="234" t="s">
        <v>114</v>
      </c>
      <c r="B46" s="6" t="s">
        <v>131</v>
      </c>
      <c r="C46" s="43"/>
    </row>
    <row r="47" spans="1:3">
      <c r="A47" s="234" t="s">
        <v>115</v>
      </c>
      <c r="B47" s="6" t="s">
        <v>157</v>
      </c>
      <c r="C47" s="43"/>
    </row>
    <row r="48" spans="1:3" ht="13.5" thickBot="1">
      <c r="A48" s="234" t="s">
        <v>132</v>
      </c>
      <c r="B48" s="6" t="s">
        <v>158</v>
      </c>
      <c r="C48" s="43"/>
    </row>
    <row r="49" spans="1:3" ht="13.5" thickBot="1">
      <c r="A49" s="69" t="s">
        <v>51</v>
      </c>
      <c r="B49" s="53" t="s">
        <v>408</v>
      </c>
      <c r="C49" s="123">
        <f>SUM(C50:C52)</f>
        <v>0</v>
      </c>
    </row>
    <row r="50" spans="1:3">
      <c r="A50" s="234" t="s">
        <v>118</v>
      </c>
      <c r="B50" s="7" t="s">
        <v>177</v>
      </c>
      <c r="C50" s="41"/>
    </row>
    <row r="51" spans="1:3">
      <c r="A51" s="234" t="s">
        <v>119</v>
      </c>
      <c r="B51" s="6" t="s">
        <v>160</v>
      </c>
      <c r="C51" s="43"/>
    </row>
    <row r="52" spans="1:3">
      <c r="A52" s="234" t="s">
        <v>120</v>
      </c>
      <c r="B52" s="6" t="s">
        <v>87</v>
      </c>
      <c r="C52" s="43"/>
    </row>
    <row r="53" spans="1:3" ht="13.5" thickBot="1">
      <c r="A53" s="234" t="s">
        <v>121</v>
      </c>
      <c r="B53" s="6" t="s">
        <v>46</v>
      </c>
      <c r="C53" s="43"/>
    </row>
    <row r="54" spans="1:3" ht="13.5" thickBot="1">
      <c r="A54" s="69" t="s">
        <v>52</v>
      </c>
      <c r="B54" s="89" t="s">
        <v>409</v>
      </c>
      <c r="C54" s="173">
        <f>+C43+C49</f>
        <v>0</v>
      </c>
    </row>
    <row r="55" spans="1:3" ht="13.5" thickBot="1">
      <c r="A55" s="90"/>
      <c r="B55" s="91"/>
      <c r="C55" s="174"/>
    </row>
    <row r="56" spans="1:3" ht="13.5" thickBot="1">
      <c r="A56" s="92" t="s">
        <v>172</v>
      </c>
      <c r="B56" s="93"/>
      <c r="C56" s="51"/>
    </row>
    <row r="57" spans="1:3" ht="13.5" thickBot="1">
      <c r="A57" s="92" t="s">
        <v>173</v>
      </c>
      <c r="B57" s="93"/>
      <c r="C57" s="51"/>
    </row>
    <row r="58" spans="1:3">
      <c r="A58" s="90"/>
      <c r="B58" s="91"/>
      <c r="C58" s="91"/>
    </row>
    <row r="59" spans="1:3">
      <c r="A59" s="90"/>
      <c r="B59" s="91"/>
      <c r="C59" s="91"/>
    </row>
  </sheetData>
  <phoneticPr fontId="25" type="noConversion"/>
  <pageMargins left="0.39370078740157483" right="0.39370078740157483" top="0.78740157480314965" bottom="0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C59"/>
  <sheetViews>
    <sheetView workbookViewId="0">
      <selection activeCell="C1" sqref="C1"/>
    </sheetView>
  </sheetViews>
  <sheetFormatPr defaultRowHeight="12.75"/>
  <cols>
    <col min="1" max="1" width="18.83203125" customWidth="1"/>
    <col min="2" max="2" width="66.1640625" customWidth="1"/>
    <col min="3" max="3" width="18.6640625" customWidth="1"/>
  </cols>
  <sheetData>
    <row r="1" spans="1:3" ht="16.5" thickBot="1">
      <c r="A1" s="70"/>
      <c r="B1" s="72"/>
      <c r="C1" s="239" t="s">
        <v>525</v>
      </c>
    </row>
    <row r="2" spans="1:3" ht="24">
      <c r="A2" s="191" t="s">
        <v>170</v>
      </c>
      <c r="B2" s="160" t="s">
        <v>428</v>
      </c>
      <c r="C2" s="175" t="s">
        <v>425</v>
      </c>
    </row>
    <row r="3" spans="1:3" ht="24.75" thickBot="1">
      <c r="A3" s="232" t="s">
        <v>169</v>
      </c>
      <c r="B3" s="161" t="s">
        <v>413</v>
      </c>
      <c r="C3" s="176" t="s">
        <v>425</v>
      </c>
    </row>
    <row r="4" spans="1:3" ht="14.25" thickBot="1">
      <c r="A4" s="73"/>
      <c r="B4" s="73"/>
      <c r="C4" s="74" t="s">
        <v>82</v>
      </c>
    </row>
    <row r="5" spans="1:3" ht="13.5" thickBot="1">
      <c r="A5" s="192" t="s">
        <v>171</v>
      </c>
      <c r="B5" s="75" t="s">
        <v>83</v>
      </c>
      <c r="C5" s="76" t="s">
        <v>84</v>
      </c>
    </row>
    <row r="6" spans="1:3" ht="13.5" thickBot="1">
      <c r="A6" s="66">
        <v>1</v>
      </c>
      <c r="B6" s="67">
        <v>2</v>
      </c>
      <c r="C6" s="68">
        <v>3</v>
      </c>
    </row>
    <row r="7" spans="1:3" ht="13.5" thickBot="1">
      <c r="A7" s="77"/>
      <c r="B7" s="78" t="s">
        <v>85</v>
      </c>
      <c r="C7" s="79"/>
    </row>
    <row r="8" spans="1:3" ht="13.5" thickBot="1">
      <c r="A8" s="66" t="s">
        <v>50</v>
      </c>
      <c r="B8" s="80" t="s">
        <v>389</v>
      </c>
      <c r="C8" s="123">
        <f>SUM(C9:C18)</f>
        <v>0</v>
      </c>
    </row>
    <row r="9" spans="1:3">
      <c r="A9" s="233" t="s">
        <v>112</v>
      </c>
      <c r="B9" s="8" t="s">
        <v>233</v>
      </c>
      <c r="C9" s="166"/>
    </row>
    <row r="10" spans="1:3">
      <c r="A10" s="234" t="s">
        <v>113</v>
      </c>
      <c r="B10" s="6" t="s">
        <v>234</v>
      </c>
      <c r="C10" s="121"/>
    </row>
    <row r="11" spans="1:3">
      <c r="A11" s="234" t="s">
        <v>114</v>
      </c>
      <c r="B11" s="6" t="s">
        <v>235</v>
      </c>
      <c r="C11" s="121"/>
    </row>
    <row r="12" spans="1:3">
      <c r="A12" s="234" t="s">
        <v>115</v>
      </c>
      <c r="B12" s="6" t="s">
        <v>236</v>
      </c>
      <c r="C12" s="121"/>
    </row>
    <row r="13" spans="1:3">
      <c r="A13" s="234" t="s">
        <v>132</v>
      </c>
      <c r="B13" s="6" t="s">
        <v>237</v>
      </c>
      <c r="C13" s="121"/>
    </row>
    <row r="14" spans="1:3">
      <c r="A14" s="234" t="s">
        <v>116</v>
      </c>
      <c r="B14" s="6" t="s">
        <v>390</v>
      </c>
      <c r="C14" s="121"/>
    </row>
    <row r="15" spans="1:3">
      <c r="A15" s="234" t="s">
        <v>117</v>
      </c>
      <c r="B15" s="5" t="s">
        <v>391</v>
      </c>
      <c r="C15" s="121"/>
    </row>
    <row r="16" spans="1:3">
      <c r="A16" s="234" t="s">
        <v>124</v>
      </c>
      <c r="B16" s="6" t="s">
        <v>240</v>
      </c>
      <c r="C16" s="167"/>
    </row>
    <row r="17" spans="1:3">
      <c r="A17" s="234" t="s">
        <v>125</v>
      </c>
      <c r="B17" s="6" t="s">
        <v>241</v>
      </c>
      <c r="C17" s="121"/>
    </row>
    <row r="18" spans="1:3" ht="13.5" thickBot="1">
      <c r="A18" s="234" t="s">
        <v>126</v>
      </c>
      <c r="B18" s="5" t="s">
        <v>242</v>
      </c>
      <c r="C18" s="122"/>
    </row>
    <row r="19" spans="1:3" ht="13.5" thickBot="1">
      <c r="A19" s="66" t="s">
        <v>51</v>
      </c>
      <c r="B19" s="80" t="s">
        <v>392</v>
      </c>
      <c r="C19" s="123">
        <f>SUM(C20:C22)</f>
        <v>0</v>
      </c>
    </row>
    <row r="20" spans="1:3">
      <c r="A20" s="234" t="s">
        <v>118</v>
      </c>
      <c r="B20" s="7" t="s">
        <v>208</v>
      </c>
      <c r="C20" s="121"/>
    </row>
    <row r="21" spans="1:3">
      <c r="A21" s="234" t="s">
        <v>119</v>
      </c>
      <c r="B21" s="6" t="s">
        <v>393</v>
      </c>
      <c r="C21" s="121"/>
    </row>
    <row r="22" spans="1:3">
      <c r="A22" s="234" t="s">
        <v>120</v>
      </c>
      <c r="B22" s="6" t="s">
        <v>394</v>
      </c>
      <c r="C22" s="121"/>
    </row>
    <row r="23" spans="1:3" ht="13.5" thickBot="1">
      <c r="A23" s="234" t="s">
        <v>121</v>
      </c>
      <c r="B23" s="6" t="s">
        <v>44</v>
      </c>
      <c r="C23" s="121"/>
    </row>
    <row r="24" spans="1:3" ht="13.5" thickBot="1">
      <c r="A24" s="69" t="s">
        <v>52</v>
      </c>
      <c r="B24" s="53" t="s">
        <v>147</v>
      </c>
      <c r="C24" s="150"/>
    </row>
    <row r="25" spans="1:3" ht="13.5" thickBot="1">
      <c r="A25" s="69" t="s">
        <v>53</v>
      </c>
      <c r="B25" s="53" t="s">
        <v>395</v>
      </c>
      <c r="C25" s="123">
        <f>+C26+C27</f>
        <v>0</v>
      </c>
    </row>
    <row r="26" spans="1:3">
      <c r="A26" s="235" t="s">
        <v>218</v>
      </c>
      <c r="B26" s="236" t="s">
        <v>393</v>
      </c>
      <c r="C26" s="41"/>
    </row>
    <row r="27" spans="1:3">
      <c r="A27" s="235" t="s">
        <v>221</v>
      </c>
      <c r="B27" s="237" t="s">
        <v>396</v>
      </c>
      <c r="C27" s="124"/>
    </row>
    <row r="28" spans="1:3" ht="13.5" thickBot="1">
      <c r="A28" s="234" t="s">
        <v>222</v>
      </c>
      <c r="B28" s="238" t="s">
        <v>397</v>
      </c>
      <c r="C28" s="45"/>
    </row>
    <row r="29" spans="1:3" ht="13.5" thickBot="1">
      <c r="A29" s="69" t="s">
        <v>54</v>
      </c>
      <c r="B29" s="53" t="s">
        <v>398</v>
      </c>
      <c r="C29" s="123">
        <f>+C30+C31+C32</f>
        <v>0</v>
      </c>
    </row>
    <row r="30" spans="1:3">
      <c r="A30" s="235" t="s">
        <v>105</v>
      </c>
      <c r="B30" s="236" t="s">
        <v>247</v>
      </c>
      <c r="C30" s="41"/>
    </row>
    <row r="31" spans="1:3">
      <c r="A31" s="235" t="s">
        <v>106</v>
      </c>
      <c r="B31" s="237" t="s">
        <v>248</v>
      </c>
      <c r="C31" s="124"/>
    </row>
    <row r="32" spans="1:3" ht="13.5" thickBot="1">
      <c r="A32" s="234" t="s">
        <v>107</v>
      </c>
      <c r="B32" s="57" t="s">
        <v>249</v>
      </c>
      <c r="C32" s="45"/>
    </row>
    <row r="33" spans="1:3" ht="13.5" thickBot="1">
      <c r="A33" s="69" t="s">
        <v>55</v>
      </c>
      <c r="B33" s="53" t="s">
        <v>361</v>
      </c>
      <c r="C33" s="150"/>
    </row>
    <row r="34" spans="1:3" ht="13.5" thickBot="1">
      <c r="A34" s="69" t="s">
        <v>56</v>
      </c>
      <c r="B34" s="53" t="s">
        <v>399</v>
      </c>
      <c r="C34" s="168"/>
    </row>
    <row r="35" spans="1:3" ht="13.5" thickBot="1">
      <c r="A35" s="66" t="s">
        <v>57</v>
      </c>
      <c r="B35" s="53" t="s">
        <v>400</v>
      </c>
      <c r="C35" s="169">
        <f>+C8+C19+C24+C25+C29+C33+C34</f>
        <v>0</v>
      </c>
    </row>
    <row r="36" spans="1:3" ht="13.5" thickBot="1">
      <c r="A36" s="81" t="s">
        <v>58</v>
      </c>
      <c r="B36" s="53" t="s">
        <v>401</v>
      </c>
      <c r="C36" s="169">
        <f>+C37+C38+C39</f>
        <v>0</v>
      </c>
    </row>
    <row r="37" spans="1:3">
      <c r="A37" s="235" t="s">
        <v>402</v>
      </c>
      <c r="B37" s="236" t="s">
        <v>187</v>
      </c>
      <c r="C37" s="41"/>
    </row>
    <row r="38" spans="1:3">
      <c r="A38" s="235" t="s">
        <v>403</v>
      </c>
      <c r="B38" s="237" t="s">
        <v>45</v>
      </c>
      <c r="C38" s="124"/>
    </row>
    <row r="39" spans="1:3" ht="13.5" thickBot="1">
      <c r="A39" s="234" t="s">
        <v>404</v>
      </c>
      <c r="B39" s="57" t="s">
        <v>405</v>
      </c>
      <c r="C39" s="45"/>
    </row>
    <row r="40" spans="1:3" ht="13.5" thickBot="1">
      <c r="A40" s="81" t="s">
        <v>59</v>
      </c>
      <c r="B40" s="82" t="s">
        <v>406</v>
      </c>
      <c r="C40" s="172">
        <f>+C35+C36</f>
        <v>0</v>
      </c>
    </row>
    <row r="41" spans="1:3" ht="13.5" thickBot="1">
      <c r="A41" s="83"/>
      <c r="B41" s="84"/>
      <c r="C41" s="170"/>
    </row>
    <row r="42" spans="1:3" ht="13.5" thickBot="1">
      <c r="A42" s="87"/>
      <c r="B42" s="88" t="s">
        <v>86</v>
      </c>
      <c r="C42" s="172"/>
    </row>
    <row r="43" spans="1:3" ht="13.5" thickBot="1">
      <c r="A43" s="69" t="s">
        <v>50</v>
      </c>
      <c r="B43" s="53" t="s">
        <v>407</v>
      </c>
      <c r="C43" s="123">
        <f>SUM(C44:C48)</f>
        <v>0</v>
      </c>
    </row>
    <row r="44" spans="1:3">
      <c r="A44" s="234" t="s">
        <v>112</v>
      </c>
      <c r="B44" s="7" t="s">
        <v>80</v>
      </c>
      <c r="C44" s="41"/>
    </row>
    <row r="45" spans="1:3">
      <c r="A45" s="234" t="s">
        <v>113</v>
      </c>
      <c r="B45" s="6" t="s">
        <v>156</v>
      </c>
      <c r="C45" s="43"/>
    </row>
    <row r="46" spans="1:3">
      <c r="A46" s="234" t="s">
        <v>114</v>
      </c>
      <c r="B46" s="6" t="s">
        <v>131</v>
      </c>
      <c r="C46" s="43"/>
    </row>
    <row r="47" spans="1:3">
      <c r="A47" s="234" t="s">
        <v>115</v>
      </c>
      <c r="B47" s="6" t="s">
        <v>157</v>
      </c>
      <c r="C47" s="43"/>
    </row>
    <row r="48" spans="1:3" ht="13.5" thickBot="1">
      <c r="A48" s="234" t="s">
        <v>132</v>
      </c>
      <c r="B48" s="6" t="s">
        <v>158</v>
      </c>
      <c r="C48" s="43"/>
    </row>
    <row r="49" spans="1:3" ht="13.5" thickBot="1">
      <c r="A49" s="69" t="s">
        <v>51</v>
      </c>
      <c r="B49" s="53" t="s">
        <v>408</v>
      </c>
      <c r="C49" s="123">
        <f>SUM(C50:C52)</f>
        <v>0</v>
      </c>
    </row>
    <row r="50" spans="1:3">
      <c r="A50" s="234" t="s">
        <v>118</v>
      </c>
      <c r="B50" s="7" t="s">
        <v>177</v>
      </c>
      <c r="C50" s="41"/>
    </row>
    <row r="51" spans="1:3">
      <c r="A51" s="234" t="s">
        <v>119</v>
      </c>
      <c r="B51" s="6" t="s">
        <v>160</v>
      </c>
      <c r="C51" s="43"/>
    </row>
    <row r="52" spans="1:3">
      <c r="A52" s="234" t="s">
        <v>120</v>
      </c>
      <c r="B52" s="6" t="s">
        <v>87</v>
      </c>
      <c r="C52" s="43"/>
    </row>
    <row r="53" spans="1:3" ht="13.5" thickBot="1">
      <c r="A53" s="234" t="s">
        <v>121</v>
      </c>
      <c r="B53" s="6" t="s">
        <v>46</v>
      </c>
      <c r="C53" s="43"/>
    </row>
    <row r="54" spans="1:3" ht="13.5" thickBot="1">
      <c r="A54" s="69" t="s">
        <v>52</v>
      </c>
      <c r="B54" s="89" t="s">
        <v>409</v>
      </c>
      <c r="C54" s="173">
        <f>+C43+C49</f>
        <v>0</v>
      </c>
    </row>
    <row r="55" spans="1:3" ht="13.5" thickBot="1">
      <c r="A55" s="90"/>
      <c r="B55" s="91"/>
      <c r="C55" s="174"/>
    </row>
    <row r="56" spans="1:3" ht="13.5" thickBot="1">
      <c r="A56" s="92" t="s">
        <v>172</v>
      </c>
      <c r="B56" s="93"/>
      <c r="C56" s="51"/>
    </row>
    <row r="57" spans="1:3" ht="13.5" thickBot="1">
      <c r="A57" s="92" t="s">
        <v>173</v>
      </c>
      <c r="B57" s="93"/>
      <c r="C57" s="51"/>
    </row>
    <row r="58" spans="1:3">
      <c r="A58" s="90"/>
      <c r="B58" s="91"/>
      <c r="C58" s="91"/>
    </row>
    <row r="59" spans="1:3">
      <c r="A59" s="90"/>
      <c r="B59" s="91"/>
      <c r="C59" s="91"/>
    </row>
  </sheetData>
  <phoneticPr fontId="25" type="noConversion"/>
  <pageMargins left="0.39370078740157483" right="0.39370078740157483" top="0.59055118110236227" bottom="0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84"/>
  <sheetViews>
    <sheetView view="pageLayout" zoomScaleNormal="100" workbookViewId="0">
      <selection activeCell="G4" sqref="G4"/>
    </sheetView>
  </sheetViews>
  <sheetFormatPr defaultRowHeight="12.75"/>
  <cols>
    <col min="2" max="2" width="6" customWidth="1"/>
    <col min="3" max="3" width="32.83203125" customWidth="1"/>
    <col min="4" max="4" width="17.1640625" customWidth="1"/>
    <col min="5" max="5" width="13" customWidth="1"/>
    <col min="6" max="6" width="11.33203125" customWidth="1"/>
  </cols>
  <sheetData>
    <row r="1" spans="1:7" ht="13.5" thickBot="1">
      <c r="A1" s="249"/>
      <c r="B1" s="262"/>
      <c r="C1" s="263"/>
      <c r="D1" s="264"/>
      <c r="E1" s="265"/>
      <c r="F1" s="265"/>
      <c r="G1" s="249"/>
    </row>
    <row r="2" spans="1:7" ht="43.5" customHeight="1">
      <c r="A2" s="249"/>
      <c r="B2" s="406" t="s">
        <v>50</v>
      </c>
      <c r="C2" s="632" t="s">
        <v>427</v>
      </c>
      <c r="D2" s="633"/>
      <c r="E2" s="408" t="s">
        <v>503</v>
      </c>
      <c r="F2" s="408" t="s">
        <v>586</v>
      </c>
      <c r="G2" s="249"/>
    </row>
    <row r="3" spans="1:7">
      <c r="A3" s="249"/>
      <c r="B3" s="250"/>
      <c r="C3" s="645" t="s">
        <v>453</v>
      </c>
      <c r="D3" s="251" t="s">
        <v>450</v>
      </c>
      <c r="E3" s="252">
        <v>6504</v>
      </c>
      <c r="F3" s="252">
        <v>7756</v>
      </c>
      <c r="G3" s="249"/>
    </row>
    <row r="4" spans="1:7">
      <c r="A4" s="249"/>
      <c r="B4" s="253"/>
      <c r="C4" s="648"/>
      <c r="D4" s="254" t="s">
        <v>3</v>
      </c>
      <c r="E4" s="259">
        <v>1741</v>
      </c>
      <c r="F4" s="259">
        <v>2020</v>
      </c>
      <c r="G4" s="249"/>
    </row>
    <row r="5" spans="1:7">
      <c r="A5" s="249"/>
      <c r="B5" s="255"/>
      <c r="C5" s="648"/>
      <c r="D5" s="256" t="s">
        <v>451</v>
      </c>
      <c r="E5" s="259">
        <v>6267</v>
      </c>
      <c r="F5" s="259">
        <v>10873</v>
      </c>
      <c r="G5" s="249"/>
    </row>
    <row r="6" spans="1:7">
      <c r="A6" s="249"/>
      <c r="B6" s="257"/>
      <c r="C6" s="643" t="s">
        <v>8</v>
      </c>
      <c r="D6" s="644"/>
      <c r="E6" s="258">
        <f>SUM(E3:E5)</f>
        <v>14512</v>
      </c>
      <c r="F6" s="258">
        <f>SUM(F3:F5)</f>
        <v>20649</v>
      </c>
      <c r="G6" s="249"/>
    </row>
    <row r="7" spans="1:7">
      <c r="A7" s="249"/>
      <c r="B7" s="250"/>
      <c r="C7" s="645" t="s">
        <v>454</v>
      </c>
      <c r="D7" s="251" t="s">
        <v>450</v>
      </c>
      <c r="E7" s="259">
        <v>1460</v>
      </c>
      <c r="F7" s="259">
        <v>1673</v>
      </c>
      <c r="G7" s="249"/>
    </row>
    <row r="8" spans="1:7">
      <c r="A8" s="249"/>
      <c r="B8" s="253"/>
      <c r="C8" s="645"/>
      <c r="D8" s="254" t="s">
        <v>3</v>
      </c>
      <c r="E8" s="259">
        <v>394</v>
      </c>
      <c r="F8" s="259">
        <v>460</v>
      </c>
      <c r="G8" s="249"/>
    </row>
    <row r="9" spans="1:7">
      <c r="A9" s="249"/>
      <c r="B9" s="255"/>
      <c r="C9" s="645"/>
      <c r="D9" s="256" t="s">
        <v>451</v>
      </c>
      <c r="E9" s="259">
        <v>740</v>
      </c>
      <c r="F9" s="259">
        <v>988</v>
      </c>
      <c r="G9" s="249"/>
    </row>
    <row r="10" spans="1:7">
      <c r="A10" s="249"/>
      <c r="B10" s="266"/>
      <c r="C10" s="646" t="s">
        <v>9</v>
      </c>
      <c r="D10" s="647"/>
      <c r="E10" s="258">
        <f>SUM(E7:E9)</f>
        <v>2594</v>
      </c>
      <c r="F10" s="258">
        <f>SUM(F7:F9)</f>
        <v>3121</v>
      </c>
      <c r="G10" s="249"/>
    </row>
    <row r="11" spans="1:7">
      <c r="A11" s="249"/>
      <c r="B11" s="267"/>
      <c r="C11" s="268" t="s">
        <v>455</v>
      </c>
      <c r="D11" s="260" t="s">
        <v>451</v>
      </c>
      <c r="E11" s="269">
        <v>445</v>
      </c>
      <c r="F11" s="269">
        <v>445</v>
      </c>
      <c r="G11" s="249"/>
    </row>
    <row r="12" spans="1:7">
      <c r="A12" s="249"/>
      <c r="B12" s="267"/>
      <c r="C12" s="270" t="s">
        <v>0</v>
      </c>
      <c r="D12" s="260" t="s">
        <v>451</v>
      </c>
      <c r="E12" s="269">
        <v>1400</v>
      </c>
      <c r="F12" s="269">
        <v>1400</v>
      </c>
      <c r="G12" s="271"/>
    </row>
    <row r="13" spans="1:7">
      <c r="A13" s="249"/>
      <c r="B13" s="257"/>
      <c r="C13" s="272" t="s">
        <v>456</v>
      </c>
      <c r="D13" s="273" t="s">
        <v>451</v>
      </c>
      <c r="E13" s="269">
        <v>440</v>
      </c>
      <c r="F13" s="269">
        <v>688</v>
      </c>
      <c r="G13" s="249"/>
    </row>
    <row r="14" spans="1:7">
      <c r="A14" s="249"/>
      <c r="B14" s="250"/>
      <c r="C14" s="649" t="s">
        <v>457</v>
      </c>
      <c r="D14" s="251" t="s">
        <v>450</v>
      </c>
      <c r="E14" s="259">
        <f t="shared" ref="E14:F14" si="0">SUM(E3+E7)</f>
        <v>7964</v>
      </c>
      <c r="F14" s="259">
        <f t="shared" si="0"/>
        <v>9429</v>
      </c>
      <c r="G14" s="249"/>
    </row>
    <row r="15" spans="1:7">
      <c r="A15" s="249"/>
      <c r="B15" s="253"/>
      <c r="C15" s="650"/>
      <c r="D15" s="254" t="s">
        <v>3</v>
      </c>
      <c r="E15" s="259">
        <f t="shared" ref="E15:F15" si="1">SUM(E4+E8)</f>
        <v>2135</v>
      </c>
      <c r="F15" s="259">
        <f t="shared" si="1"/>
        <v>2480</v>
      </c>
      <c r="G15" s="249"/>
    </row>
    <row r="16" spans="1:7" ht="13.5" thickBot="1">
      <c r="A16" s="249"/>
      <c r="B16" s="255"/>
      <c r="C16" s="651"/>
      <c r="D16" s="256" t="s">
        <v>451</v>
      </c>
      <c r="E16" s="259">
        <f>SUM(E5+E9+E11+E12+E13)</f>
        <v>9292</v>
      </c>
      <c r="F16" s="259">
        <f>SUM(F5+F9+F11+F12+F13)</f>
        <v>14394</v>
      </c>
      <c r="G16" s="249"/>
    </row>
    <row r="17" spans="1:9" ht="13.5" thickBot="1">
      <c r="A17" s="249"/>
      <c r="B17" s="261" t="s">
        <v>50</v>
      </c>
      <c r="C17" s="634" t="s">
        <v>1</v>
      </c>
      <c r="D17" s="635"/>
      <c r="E17" s="274">
        <f>SUM(E14:E16)</f>
        <v>19391</v>
      </c>
      <c r="F17" s="274">
        <f>SUM(F14:F16)</f>
        <v>26303</v>
      </c>
      <c r="G17" s="249"/>
    </row>
    <row r="18" spans="1:9">
      <c r="A18" s="249"/>
      <c r="B18" s="262"/>
      <c r="C18" s="275"/>
      <c r="D18" s="275"/>
      <c r="E18" s="249"/>
      <c r="F18" s="249"/>
      <c r="G18" s="249"/>
    </row>
    <row r="19" spans="1:9">
      <c r="A19" s="249"/>
      <c r="B19" s="262"/>
      <c r="C19" s="275"/>
      <c r="D19" s="275"/>
      <c r="E19" s="249"/>
      <c r="F19" s="249"/>
      <c r="G19" s="249"/>
    </row>
    <row r="20" spans="1:9" ht="13.5" thickBot="1">
      <c r="A20" s="249"/>
      <c r="B20" s="262"/>
      <c r="C20" s="275"/>
      <c r="D20" s="275"/>
      <c r="E20" s="249"/>
      <c r="F20" s="249"/>
      <c r="G20" s="249"/>
    </row>
    <row r="21" spans="1:9" ht="12.75" customHeight="1">
      <c r="A21" s="249"/>
      <c r="B21" s="652" t="s">
        <v>51</v>
      </c>
      <c r="C21" s="679" t="s">
        <v>428</v>
      </c>
      <c r="D21" s="679"/>
      <c r="E21" s="674" t="s">
        <v>502</v>
      </c>
      <c r="F21" s="674" t="s">
        <v>502</v>
      </c>
      <c r="G21" s="249"/>
    </row>
    <row r="22" spans="1:9" ht="23.25" customHeight="1">
      <c r="A22" s="249"/>
      <c r="B22" s="653"/>
      <c r="C22" s="680"/>
      <c r="D22" s="680"/>
      <c r="E22" s="675"/>
      <c r="F22" s="675"/>
      <c r="G22" s="249"/>
    </row>
    <row r="23" spans="1:9">
      <c r="A23" s="249"/>
      <c r="B23" s="276"/>
      <c r="C23" s="640" t="s">
        <v>494</v>
      </c>
      <c r="D23" s="251" t="s">
        <v>450</v>
      </c>
      <c r="E23" s="252">
        <v>56279</v>
      </c>
      <c r="F23" s="252">
        <v>58799</v>
      </c>
      <c r="G23" s="249"/>
    </row>
    <row r="24" spans="1:9">
      <c r="A24" s="249"/>
      <c r="B24" s="277"/>
      <c r="C24" s="641"/>
      <c r="D24" s="254" t="s">
        <v>3</v>
      </c>
      <c r="E24" s="259">
        <v>16264</v>
      </c>
      <c r="F24" s="259">
        <v>16911</v>
      </c>
      <c r="G24" s="249"/>
    </row>
    <row r="25" spans="1:9">
      <c r="A25" s="249"/>
      <c r="B25" s="278"/>
      <c r="C25" s="642"/>
      <c r="D25" s="256" t="s">
        <v>451</v>
      </c>
      <c r="E25" s="279">
        <v>56574</v>
      </c>
      <c r="F25" s="279">
        <v>56459</v>
      </c>
      <c r="G25" s="249"/>
    </row>
    <row r="26" spans="1:9">
      <c r="A26" s="249"/>
      <c r="B26" s="280"/>
      <c r="C26" s="639" t="s">
        <v>458</v>
      </c>
      <c r="D26" s="639"/>
      <c r="E26" s="258">
        <f>SUM(E23:E25)</f>
        <v>129117</v>
      </c>
      <c r="F26" s="258">
        <f>SUM(F23:F25)</f>
        <v>132169</v>
      </c>
      <c r="G26" s="249"/>
      <c r="I26" t="s">
        <v>509</v>
      </c>
    </row>
    <row r="27" spans="1:9">
      <c r="A27" s="249"/>
      <c r="B27" s="276"/>
      <c r="C27" s="636" t="s">
        <v>38</v>
      </c>
      <c r="D27" s="251" t="s">
        <v>450</v>
      </c>
      <c r="E27" s="252">
        <v>3775</v>
      </c>
      <c r="F27" s="252">
        <v>3964</v>
      </c>
      <c r="G27" s="249"/>
    </row>
    <row r="28" spans="1:9">
      <c r="A28" s="249"/>
      <c r="B28" s="277"/>
      <c r="C28" s="637"/>
      <c r="D28" s="254" t="s">
        <v>3</v>
      </c>
      <c r="E28" s="259">
        <v>1022</v>
      </c>
      <c r="F28" s="259">
        <v>1073</v>
      </c>
      <c r="G28" s="249"/>
    </row>
    <row r="29" spans="1:9">
      <c r="A29" s="249"/>
      <c r="B29" s="278"/>
      <c r="C29" s="638"/>
      <c r="D29" s="256" t="s">
        <v>451</v>
      </c>
      <c r="E29" s="279">
        <v>170</v>
      </c>
      <c r="F29" s="279">
        <v>170</v>
      </c>
      <c r="G29" s="249"/>
    </row>
    <row r="30" spans="1:9">
      <c r="A30" s="249"/>
      <c r="B30" s="280"/>
      <c r="C30" s="639" t="s">
        <v>459</v>
      </c>
      <c r="D30" s="639"/>
      <c r="E30" s="258">
        <f>SUM(E27:E29)</f>
        <v>4967</v>
      </c>
      <c r="F30" s="258">
        <f>SUM(F27:F29)</f>
        <v>5207</v>
      </c>
      <c r="G30" s="249"/>
    </row>
    <row r="31" spans="1:9">
      <c r="A31" s="249"/>
      <c r="B31" s="276"/>
      <c r="C31" s="636" t="s">
        <v>10</v>
      </c>
      <c r="D31" s="251" t="s">
        <v>450</v>
      </c>
      <c r="E31" s="252">
        <v>922</v>
      </c>
      <c r="F31" s="252">
        <v>950</v>
      </c>
      <c r="G31" s="249"/>
    </row>
    <row r="32" spans="1:9">
      <c r="A32" s="249"/>
      <c r="B32" s="277"/>
      <c r="C32" s="637"/>
      <c r="D32" s="254" t="s">
        <v>3</v>
      </c>
      <c r="E32" s="259">
        <v>253</v>
      </c>
      <c r="F32" s="259">
        <v>261</v>
      </c>
      <c r="G32" s="249"/>
    </row>
    <row r="33" spans="1:7">
      <c r="A33" s="249"/>
      <c r="B33" s="278"/>
      <c r="C33" s="638"/>
      <c r="D33" s="256" t="s">
        <v>451</v>
      </c>
      <c r="E33" s="279">
        <v>0</v>
      </c>
      <c r="F33" s="279">
        <v>0</v>
      </c>
      <c r="G33" s="249"/>
    </row>
    <row r="34" spans="1:7">
      <c r="A34" s="249"/>
      <c r="B34" s="280"/>
      <c r="C34" s="639" t="s">
        <v>460</v>
      </c>
      <c r="D34" s="639"/>
      <c r="E34" s="258">
        <f>SUM(E31:E33)</f>
        <v>1175</v>
      </c>
      <c r="F34" s="258">
        <f>SUM(F31:F33)</f>
        <v>1211</v>
      </c>
      <c r="G34" s="249"/>
    </row>
    <row r="35" spans="1:7">
      <c r="A35" s="249"/>
      <c r="B35" s="282"/>
      <c r="C35" s="676" t="s">
        <v>430</v>
      </c>
      <c r="D35" s="251" t="s">
        <v>450</v>
      </c>
      <c r="E35" s="283">
        <v>922</v>
      </c>
      <c r="F35" s="283">
        <v>922</v>
      </c>
      <c r="G35" s="249"/>
    </row>
    <row r="36" spans="1:7">
      <c r="A36" s="249"/>
      <c r="B36" s="282"/>
      <c r="C36" s="677"/>
      <c r="D36" s="254" t="s">
        <v>3</v>
      </c>
      <c r="E36" s="283">
        <v>253</v>
      </c>
      <c r="F36" s="283">
        <v>253</v>
      </c>
      <c r="G36" s="249"/>
    </row>
    <row r="37" spans="1:7">
      <c r="A37" s="249"/>
      <c r="B37" s="282"/>
      <c r="C37" s="678"/>
      <c r="D37" s="256" t="s">
        <v>451</v>
      </c>
      <c r="E37" s="284">
        <v>0</v>
      </c>
      <c r="F37" s="284">
        <v>0</v>
      </c>
      <c r="G37" s="249"/>
    </row>
    <row r="38" spans="1:7">
      <c r="A38" s="249"/>
      <c r="B38" s="280"/>
      <c r="C38" s="281" t="s">
        <v>434</v>
      </c>
      <c r="D38" s="281"/>
      <c r="E38" s="258">
        <f>SUM(E35:E37)</f>
        <v>1175</v>
      </c>
      <c r="F38" s="258">
        <f>SUM(F35:F37)</f>
        <v>1175</v>
      </c>
      <c r="G38" s="249"/>
    </row>
    <row r="39" spans="1:7">
      <c r="A39" s="249"/>
      <c r="B39" s="276"/>
      <c r="C39" s="658" t="s">
        <v>461</v>
      </c>
      <c r="D39" s="251" t="s">
        <v>450</v>
      </c>
      <c r="E39" s="252">
        <f t="shared" ref="E39:F39" si="2">SUM(E23+E27+E31+E35)</f>
        <v>61898</v>
      </c>
      <c r="F39" s="252">
        <f t="shared" si="2"/>
        <v>64635</v>
      </c>
      <c r="G39" s="249"/>
    </row>
    <row r="40" spans="1:7">
      <c r="A40" s="249"/>
      <c r="B40" s="277"/>
      <c r="C40" s="658"/>
      <c r="D40" s="254" t="s">
        <v>3</v>
      </c>
      <c r="E40" s="252">
        <f t="shared" ref="E40:F40" si="3">SUM(E24+E28+E32+E36)</f>
        <v>17792</v>
      </c>
      <c r="F40" s="252">
        <f t="shared" si="3"/>
        <v>18498</v>
      </c>
      <c r="G40" s="249"/>
    </row>
    <row r="41" spans="1:7" ht="13.5" thickBot="1">
      <c r="A41" s="249"/>
      <c r="B41" s="285"/>
      <c r="C41" s="659"/>
      <c r="D41" s="256" t="s">
        <v>451</v>
      </c>
      <c r="E41" s="252">
        <f t="shared" ref="E41:F41" si="4">SUM(E25+E29+E33+E37)</f>
        <v>56744</v>
      </c>
      <c r="F41" s="252">
        <f t="shared" si="4"/>
        <v>56629</v>
      </c>
      <c r="G41" s="249"/>
    </row>
    <row r="42" spans="1:7" ht="13.5" thickBot="1">
      <c r="A42" s="249"/>
      <c r="B42" s="261" t="s">
        <v>51</v>
      </c>
      <c r="C42" s="657" t="s">
        <v>462</v>
      </c>
      <c r="D42" s="657"/>
      <c r="E42" s="274">
        <f>SUM(E39:E41)</f>
        <v>136434</v>
      </c>
      <c r="F42" s="274">
        <f>SUM(F39:F41)</f>
        <v>139762</v>
      </c>
      <c r="G42" s="249"/>
    </row>
    <row r="43" spans="1:7">
      <c r="A43" s="249"/>
      <c r="B43" s="262"/>
      <c r="C43" s="275"/>
      <c r="D43" s="275"/>
      <c r="E43" s="249"/>
      <c r="F43" s="249"/>
      <c r="G43" s="249"/>
    </row>
    <row r="44" spans="1:7" ht="13.5" thickBot="1">
      <c r="A44" s="249"/>
      <c r="B44" s="309"/>
      <c r="C44" s="310"/>
      <c r="D44" s="310"/>
      <c r="E44" s="249"/>
      <c r="F44" s="249"/>
      <c r="G44" s="249"/>
    </row>
    <row r="45" spans="1:7" ht="36.75" thickBot="1">
      <c r="A45" s="249"/>
      <c r="B45" s="407" t="s">
        <v>52</v>
      </c>
      <c r="C45" s="654" t="s">
        <v>445</v>
      </c>
      <c r="D45" s="655"/>
      <c r="E45" s="311" t="s">
        <v>501</v>
      </c>
      <c r="F45" s="311" t="s">
        <v>501</v>
      </c>
      <c r="G45" s="249"/>
    </row>
    <row r="46" spans="1:7">
      <c r="A46" s="249"/>
      <c r="B46" s="286"/>
      <c r="C46" s="669" t="s">
        <v>32</v>
      </c>
      <c r="D46" s="287" t="s">
        <v>468</v>
      </c>
      <c r="E46" s="312">
        <v>60341</v>
      </c>
      <c r="F46" s="312">
        <v>60699</v>
      </c>
      <c r="G46" s="249"/>
    </row>
    <row r="47" spans="1:7">
      <c r="A47" s="249"/>
      <c r="B47" s="288"/>
      <c r="C47" s="656"/>
      <c r="D47" s="289" t="s">
        <v>3</v>
      </c>
      <c r="E47" s="290">
        <v>16473</v>
      </c>
      <c r="F47" s="290">
        <v>16570</v>
      </c>
      <c r="G47" s="249"/>
    </row>
    <row r="48" spans="1:7">
      <c r="A48" s="249"/>
      <c r="B48" s="288"/>
      <c r="C48" s="670"/>
      <c r="D48" s="289" t="s">
        <v>451</v>
      </c>
      <c r="E48" s="290">
        <v>18870</v>
      </c>
      <c r="F48" s="290">
        <v>18870</v>
      </c>
      <c r="G48" s="249"/>
    </row>
    <row r="49" spans="1:7">
      <c r="A49" s="249"/>
      <c r="B49" s="557"/>
      <c r="C49" s="558" t="s">
        <v>441</v>
      </c>
      <c r="D49" s="559"/>
      <c r="E49" s="291">
        <f>SUM(E46:E48)</f>
        <v>95684</v>
      </c>
      <c r="F49" s="291">
        <f>SUM(F46:F48)</f>
        <v>96139</v>
      </c>
      <c r="G49" s="249"/>
    </row>
    <row r="50" spans="1:7">
      <c r="A50" s="249"/>
      <c r="B50" s="292"/>
      <c r="C50" s="671" t="s">
        <v>492</v>
      </c>
      <c r="D50" s="293" t="s">
        <v>468</v>
      </c>
      <c r="E50" s="294">
        <v>1911</v>
      </c>
      <c r="F50" s="294">
        <v>1911</v>
      </c>
      <c r="G50" s="249"/>
    </row>
    <row r="51" spans="1:7">
      <c r="A51" s="249"/>
      <c r="B51" s="292"/>
      <c r="C51" s="672"/>
      <c r="D51" s="289" t="s">
        <v>3</v>
      </c>
      <c r="E51" s="295">
        <v>516</v>
      </c>
      <c r="F51" s="295">
        <v>516</v>
      </c>
      <c r="G51" s="249"/>
    </row>
    <row r="52" spans="1:7">
      <c r="A52" s="249"/>
      <c r="B52" s="296"/>
      <c r="C52" s="297" t="s">
        <v>493</v>
      </c>
      <c r="D52" s="560"/>
      <c r="E52" s="299">
        <f>(E50+E51)</f>
        <v>2427</v>
      </c>
      <c r="F52" s="299">
        <f>(F50+F51)</f>
        <v>2427</v>
      </c>
      <c r="G52" s="249"/>
    </row>
    <row r="53" spans="1:7">
      <c r="A53" s="249"/>
      <c r="B53" s="300"/>
      <c r="C53" s="656" t="s">
        <v>504</v>
      </c>
      <c r="D53" s="293" t="s">
        <v>468</v>
      </c>
      <c r="E53" s="301">
        <v>0</v>
      </c>
      <c r="F53" s="301">
        <v>0</v>
      </c>
      <c r="G53" s="249"/>
    </row>
    <row r="54" spans="1:7">
      <c r="A54" s="249"/>
      <c r="B54" s="300"/>
      <c r="C54" s="656"/>
      <c r="D54" s="289" t="s">
        <v>3</v>
      </c>
      <c r="E54" s="409">
        <v>0</v>
      </c>
      <c r="F54" s="409">
        <v>0</v>
      </c>
      <c r="G54" s="249"/>
    </row>
    <row r="55" spans="1:7">
      <c r="A55" s="249"/>
      <c r="B55" s="302"/>
      <c r="C55" s="656"/>
      <c r="D55" s="289" t="s">
        <v>451</v>
      </c>
      <c r="E55" s="303">
        <v>0</v>
      </c>
      <c r="F55" s="303">
        <v>0</v>
      </c>
      <c r="G55" s="249"/>
    </row>
    <row r="56" spans="1:7" ht="14.25" customHeight="1">
      <c r="A56" s="249"/>
      <c r="B56" s="296"/>
      <c r="C56" s="297" t="s">
        <v>504</v>
      </c>
      <c r="D56" s="560"/>
      <c r="E56" s="299">
        <v>0</v>
      </c>
      <c r="F56" s="299">
        <v>0</v>
      </c>
      <c r="G56" s="249"/>
    </row>
    <row r="57" spans="1:7">
      <c r="A57" s="249"/>
      <c r="B57" s="300"/>
      <c r="C57" s="656" t="s">
        <v>505</v>
      </c>
      <c r="D57" s="293" t="s">
        <v>468</v>
      </c>
      <c r="E57" s="301">
        <v>0</v>
      </c>
      <c r="F57" s="301">
        <v>0</v>
      </c>
      <c r="G57" s="249"/>
    </row>
    <row r="58" spans="1:7">
      <c r="A58" s="249"/>
      <c r="B58" s="300"/>
      <c r="C58" s="656"/>
      <c r="D58" s="289" t="s">
        <v>3</v>
      </c>
      <c r="E58" s="409">
        <v>0</v>
      </c>
      <c r="F58" s="409">
        <v>0</v>
      </c>
      <c r="G58" s="249"/>
    </row>
    <row r="59" spans="1:7">
      <c r="A59" s="249"/>
      <c r="B59" s="302"/>
      <c r="C59" s="656"/>
      <c r="D59" s="289" t="s">
        <v>451</v>
      </c>
      <c r="E59" s="303">
        <v>0</v>
      </c>
      <c r="F59" s="303">
        <v>0</v>
      </c>
      <c r="G59" s="249"/>
    </row>
    <row r="60" spans="1:7">
      <c r="A60" s="249"/>
      <c r="B60" s="296"/>
      <c r="C60" s="297" t="s">
        <v>506</v>
      </c>
      <c r="D60" s="560"/>
      <c r="E60" s="299">
        <v>0</v>
      </c>
      <c r="F60" s="299">
        <v>0</v>
      </c>
      <c r="G60" s="249"/>
    </row>
    <row r="61" spans="1:7">
      <c r="A61" s="249"/>
      <c r="B61" s="300"/>
      <c r="C61" s="656" t="s">
        <v>507</v>
      </c>
      <c r="D61" s="293" t="s">
        <v>468</v>
      </c>
      <c r="E61" s="301">
        <v>0</v>
      </c>
      <c r="F61" s="301">
        <v>0</v>
      </c>
      <c r="G61" s="249"/>
    </row>
    <row r="62" spans="1:7">
      <c r="A62" s="249"/>
      <c r="B62" s="300"/>
      <c r="C62" s="656"/>
      <c r="D62" s="289" t="s">
        <v>3</v>
      </c>
      <c r="E62" s="409">
        <v>0</v>
      </c>
      <c r="F62" s="409">
        <v>0</v>
      </c>
      <c r="G62" s="249"/>
    </row>
    <row r="63" spans="1:7">
      <c r="A63" s="249"/>
      <c r="B63" s="302"/>
      <c r="C63" s="656"/>
      <c r="D63" s="289" t="s">
        <v>451</v>
      </c>
      <c r="E63" s="303">
        <v>0</v>
      </c>
      <c r="F63" s="303">
        <v>0</v>
      </c>
      <c r="G63" s="249"/>
    </row>
    <row r="64" spans="1:7">
      <c r="A64" s="249"/>
      <c r="B64" s="296"/>
      <c r="C64" s="297" t="s">
        <v>508</v>
      </c>
      <c r="D64" s="298"/>
      <c r="E64" s="299">
        <v>0</v>
      </c>
      <c r="F64" s="299">
        <v>0</v>
      </c>
      <c r="G64" s="249"/>
    </row>
    <row r="65" spans="1:7">
      <c r="A65" s="249"/>
      <c r="B65" s="304"/>
      <c r="C65" s="683" t="s">
        <v>443</v>
      </c>
      <c r="D65" s="293" t="s">
        <v>468</v>
      </c>
      <c r="E65" s="305">
        <f>(E46+E50)</f>
        <v>62252</v>
      </c>
      <c r="F65" s="305">
        <f>(F46+F50)</f>
        <v>62610</v>
      </c>
      <c r="G65" s="249"/>
    </row>
    <row r="66" spans="1:7">
      <c r="A66" s="249"/>
      <c r="B66" s="288"/>
      <c r="C66" s="683"/>
      <c r="D66" s="289" t="s">
        <v>3</v>
      </c>
      <c r="E66" s="305">
        <f>(E47+E51)</f>
        <v>16989</v>
      </c>
      <c r="F66" s="305">
        <f>(F47+F51)</f>
        <v>17086</v>
      </c>
      <c r="G66" s="249"/>
    </row>
    <row r="67" spans="1:7">
      <c r="A67" s="249"/>
      <c r="B67" s="288"/>
      <c r="C67" s="683"/>
      <c r="D67" s="289" t="s">
        <v>451</v>
      </c>
      <c r="E67" s="305">
        <f>(E48)</f>
        <v>18870</v>
      </c>
      <c r="F67" s="305">
        <f>(F48)</f>
        <v>18870</v>
      </c>
      <c r="G67" s="249"/>
    </row>
    <row r="68" spans="1:7" ht="13.5" thickBot="1">
      <c r="A68" s="249"/>
      <c r="B68" s="306"/>
      <c r="C68" s="683"/>
      <c r="D68" s="289" t="s">
        <v>479</v>
      </c>
      <c r="E68" s="313">
        <v>0</v>
      </c>
      <c r="F68" s="313">
        <v>0</v>
      </c>
      <c r="G68" s="249"/>
    </row>
    <row r="69" spans="1:7" ht="13.5" thickBot="1">
      <c r="A69" s="249"/>
      <c r="B69" s="307" t="s">
        <v>52</v>
      </c>
      <c r="C69" s="673" t="s">
        <v>446</v>
      </c>
      <c r="D69" s="673"/>
      <c r="E69" s="308">
        <f>SUM(E65:E67)</f>
        <v>98111</v>
      </c>
      <c r="F69" s="308">
        <f>SUM(F65:F67)</f>
        <v>98566</v>
      </c>
      <c r="G69" s="249"/>
    </row>
    <row r="70" spans="1:7">
      <c r="A70" s="249"/>
      <c r="B70" s="309"/>
      <c r="C70" s="310"/>
      <c r="D70" s="310"/>
      <c r="E70" s="249"/>
      <c r="F70" s="249"/>
      <c r="G70" s="249"/>
    </row>
    <row r="71" spans="1:7">
      <c r="A71" s="249"/>
      <c r="B71" s="309"/>
      <c r="C71" s="310"/>
      <c r="D71" s="310"/>
      <c r="E71" s="249"/>
      <c r="F71" s="249"/>
      <c r="G71" s="249"/>
    </row>
    <row r="72" spans="1:7">
      <c r="A72" s="249"/>
      <c r="B72" s="309"/>
      <c r="C72" s="310"/>
      <c r="D72" s="310"/>
      <c r="E72" s="249"/>
      <c r="F72" s="249"/>
      <c r="G72" s="249"/>
    </row>
    <row r="73" spans="1:7" ht="13.5" thickBot="1">
      <c r="A73" s="249"/>
      <c r="B73" s="309"/>
      <c r="C73" s="310"/>
      <c r="D73" s="310"/>
      <c r="E73" s="249"/>
      <c r="F73" s="249"/>
      <c r="G73" s="249"/>
    </row>
    <row r="74" spans="1:7" ht="12.75" customHeight="1">
      <c r="A74" s="249"/>
      <c r="B74" s="660"/>
      <c r="C74" s="663" t="s">
        <v>484</v>
      </c>
      <c r="D74" s="664"/>
      <c r="E74" s="674" t="s">
        <v>587</v>
      </c>
      <c r="F74" s="674" t="s">
        <v>587</v>
      </c>
      <c r="G74" s="249"/>
    </row>
    <row r="75" spans="1:7">
      <c r="A75" s="249"/>
      <c r="B75" s="661"/>
      <c r="C75" s="665"/>
      <c r="D75" s="666"/>
      <c r="E75" s="682"/>
      <c r="F75" s="682"/>
      <c r="G75" s="249"/>
    </row>
    <row r="76" spans="1:7">
      <c r="A76" s="249"/>
      <c r="B76" s="662"/>
      <c r="C76" s="667"/>
      <c r="D76" s="668"/>
      <c r="E76" s="675"/>
      <c r="F76" s="675"/>
      <c r="G76" s="249"/>
    </row>
    <row r="77" spans="1:7">
      <c r="A77" s="249"/>
      <c r="B77" s="282"/>
      <c r="C77" s="640" t="s">
        <v>6</v>
      </c>
      <c r="D77" s="251" t="s">
        <v>450</v>
      </c>
      <c r="E77" s="314">
        <f t="shared" ref="E77:F77" si="5">(E14+E39+E65)</f>
        <v>132114</v>
      </c>
      <c r="F77" s="314">
        <f t="shared" si="5"/>
        <v>136674</v>
      </c>
      <c r="G77" s="249"/>
    </row>
    <row r="78" spans="1:7">
      <c r="A78" s="249"/>
      <c r="B78" s="282"/>
      <c r="C78" s="641"/>
      <c r="D78" s="254" t="s">
        <v>3</v>
      </c>
      <c r="E78" s="314">
        <f t="shared" ref="E78:F78" si="6">(E15+E40+E66)</f>
        <v>36916</v>
      </c>
      <c r="F78" s="314">
        <f t="shared" si="6"/>
        <v>38064</v>
      </c>
      <c r="G78" s="249"/>
    </row>
    <row r="79" spans="1:7">
      <c r="A79" s="249"/>
      <c r="B79" s="282"/>
      <c r="C79" s="641"/>
      <c r="D79" s="254" t="s">
        <v>451</v>
      </c>
      <c r="E79" s="314">
        <f t="shared" ref="E79:F79" si="7">(E16+E41+E67)</f>
        <v>84906</v>
      </c>
      <c r="F79" s="314">
        <f t="shared" si="7"/>
        <v>89893</v>
      </c>
      <c r="G79" s="249"/>
    </row>
    <row r="80" spans="1:7">
      <c r="A80" s="249"/>
      <c r="B80" s="282"/>
      <c r="C80" s="641"/>
      <c r="D80" s="256" t="s">
        <v>473</v>
      </c>
      <c r="E80" s="315">
        <v>0</v>
      </c>
      <c r="F80" s="315">
        <v>0</v>
      </c>
      <c r="G80" s="249"/>
    </row>
    <row r="81" spans="1:7" ht="13.5" thickBot="1">
      <c r="A81" s="249"/>
      <c r="B81" s="282"/>
      <c r="C81" s="641"/>
      <c r="D81" s="256" t="s">
        <v>4</v>
      </c>
      <c r="E81" s="316">
        <v>0</v>
      </c>
      <c r="F81" s="316">
        <v>0</v>
      </c>
      <c r="G81" s="249"/>
    </row>
    <row r="82" spans="1:7" ht="13.5" thickBot="1">
      <c r="A82" s="249"/>
      <c r="B82" s="261" t="s">
        <v>448</v>
      </c>
      <c r="C82" s="681" t="s">
        <v>463</v>
      </c>
      <c r="D82" s="681"/>
      <c r="E82" s="317">
        <f>SUM(E77:E79)</f>
        <v>253936</v>
      </c>
      <c r="F82" s="317">
        <f>SUM(F77:F79)</f>
        <v>264631</v>
      </c>
      <c r="G82" s="249"/>
    </row>
    <row r="83" spans="1:7" ht="14.25">
      <c r="A83" s="249"/>
      <c r="B83" s="318"/>
      <c r="C83" s="318"/>
      <c r="D83" s="318"/>
      <c r="E83" s="249"/>
      <c r="F83" s="249"/>
      <c r="G83" s="249"/>
    </row>
    <row r="84" spans="1:7" ht="14.25">
      <c r="A84" s="249"/>
      <c r="B84" s="318"/>
      <c r="C84" s="318"/>
      <c r="D84" s="318"/>
      <c r="E84" s="249"/>
      <c r="F84" s="249"/>
      <c r="G84" s="249"/>
    </row>
  </sheetData>
  <mergeCells count="34">
    <mergeCell ref="C77:C81"/>
    <mergeCell ref="C82:D82"/>
    <mergeCell ref="F74:F76"/>
    <mergeCell ref="E74:E76"/>
    <mergeCell ref="C53:C55"/>
    <mergeCell ref="C65:C68"/>
    <mergeCell ref="F21:F22"/>
    <mergeCell ref="C35:C37"/>
    <mergeCell ref="C27:C29"/>
    <mergeCell ref="C30:D30"/>
    <mergeCell ref="C21:D22"/>
    <mergeCell ref="E21:E22"/>
    <mergeCell ref="B74:B76"/>
    <mergeCell ref="C74:D76"/>
    <mergeCell ref="C46:C48"/>
    <mergeCell ref="C50:C51"/>
    <mergeCell ref="C69:D69"/>
    <mergeCell ref="B21:B22"/>
    <mergeCell ref="C26:D26"/>
    <mergeCell ref="C45:D45"/>
    <mergeCell ref="C57:C59"/>
    <mergeCell ref="C61:C63"/>
    <mergeCell ref="C42:D42"/>
    <mergeCell ref="C39:C41"/>
    <mergeCell ref="C2:D2"/>
    <mergeCell ref="C17:D17"/>
    <mergeCell ref="C31:C33"/>
    <mergeCell ref="C34:D34"/>
    <mergeCell ref="C23:C25"/>
    <mergeCell ref="C6:D6"/>
    <mergeCell ref="C7:C9"/>
    <mergeCell ref="C10:D10"/>
    <mergeCell ref="C3:C5"/>
    <mergeCell ref="C14:C16"/>
  </mergeCells>
  <phoneticPr fontId="25" type="noConversion"/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&amp;C&amp;"Times New Roman CE,Félkövér"&amp;12Költségvetési szervek működési kiadásai kormányzati funkciónként&amp;R
1.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E81"/>
  <sheetViews>
    <sheetView tabSelected="1" zoomScaleNormal="100" workbookViewId="0">
      <selection activeCell="G26" sqref="G26"/>
    </sheetView>
  </sheetViews>
  <sheetFormatPr defaultRowHeight="12.75"/>
  <cols>
    <col min="1" max="1" width="7.33203125" customWidth="1"/>
    <col min="2" max="2" width="42" customWidth="1"/>
    <col min="3" max="3" width="18.83203125" customWidth="1"/>
    <col min="4" max="4" width="12.5" customWidth="1"/>
    <col min="5" max="5" width="12.1640625" customWidth="1"/>
  </cols>
  <sheetData>
    <row r="1" spans="1:5" ht="38.25">
      <c r="A1" s="319" t="s">
        <v>447</v>
      </c>
      <c r="B1" s="320" t="s">
        <v>464</v>
      </c>
      <c r="C1" s="321" t="s">
        <v>449</v>
      </c>
      <c r="D1" s="322" t="s">
        <v>495</v>
      </c>
      <c r="E1" s="322" t="s">
        <v>588</v>
      </c>
    </row>
    <row r="2" spans="1:5">
      <c r="A2" s="323"/>
      <c r="B2" s="324" t="s">
        <v>24</v>
      </c>
      <c r="C2" s="325" t="s">
        <v>451</v>
      </c>
      <c r="D2" s="326">
        <v>2500</v>
      </c>
      <c r="E2" s="326">
        <v>2500</v>
      </c>
    </row>
    <row r="3" spans="1:5">
      <c r="A3" s="327"/>
      <c r="B3" s="328" t="s">
        <v>25</v>
      </c>
      <c r="C3" s="329" t="s">
        <v>451</v>
      </c>
      <c r="D3" s="326">
        <v>500</v>
      </c>
      <c r="E3" s="326">
        <v>500</v>
      </c>
    </row>
    <row r="4" spans="1:5">
      <c r="A4" s="327"/>
      <c r="B4" s="328" t="s">
        <v>465</v>
      </c>
      <c r="C4" s="329" t="s">
        <v>451</v>
      </c>
      <c r="D4" s="326">
        <v>600</v>
      </c>
      <c r="E4" s="326">
        <v>600</v>
      </c>
    </row>
    <row r="5" spans="1:5">
      <c r="A5" s="327"/>
      <c r="B5" s="328" t="s">
        <v>466</v>
      </c>
      <c r="C5" s="329" t="s">
        <v>451</v>
      </c>
      <c r="D5" s="326">
        <v>500</v>
      </c>
      <c r="E5" s="326">
        <v>500</v>
      </c>
    </row>
    <row r="6" spans="1:5">
      <c r="A6" s="327"/>
      <c r="B6" s="328" t="s">
        <v>31</v>
      </c>
      <c r="C6" s="329" t="s">
        <v>451</v>
      </c>
      <c r="D6" s="326">
        <v>100</v>
      </c>
      <c r="E6" s="326">
        <v>100</v>
      </c>
    </row>
    <row r="7" spans="1:5">
      <c r="A7" s="327"/>
      <c r="B7" s="328" t="s">
        <v>467</v>
      </c>
      <c r="C7" s="329" t="s">
        <v>451</v>
      </c>
      <c r="D7" s="326">
        <v>11000</v>
      </c>
      <c r="E7" s="326">
        <v>11000</v>
      </c>
    </row>
    <row r="8" spans="1:5">
      <c r="A8" s="327"/>
      <c r="B8" s="328" t="s">
        <v>26</v>
      </c>
      <c r="C8" s="329" t="s">
        <v>451</v>
      </c>
      <c r="D8" s="326">
        <v>1700</v>
      </c>
      <c r="E8" s="326">
        <v>1700</v>
      </c>
    </row>
    <row r="9" spans="1:5">
      <c r="A9" s="327"/>
      <c r="B9" s="684" t="s">
        <v>483</v>
      </c>
      <c r="C9" s="329" t="s">
        <v>468</v>
      </c>
      <c r="D9" s="326">
        <v>3834</v>
      </c>
      <c r="E9" s="326">
        <v>4104</v>
      </c>
    </row>
    <row r="10" spans="1:5">
      <c r="A10" s="327"/>
      <c r="B10" s="684"/>
      <c r="C10" s="329" t="s">
        <v>3</v>
      </c>
      <c r="D10" s="326">
        <v>1035</v>
      </c>
      <c r="E10" s="326">
        <v>1125</v>
      </c>
    </row>
    <row r="11" spans="1:5">
      <c r="A11" s="330"/>
      <c r="B11" s="684"/>
      <c r="C11" s="331" t="s">
        <v>451</v>
      </c>
      <c r="D11" s="326">
        <v>9000</v>
      </c>
      <c r="E11" s="326">
        <v>9000</v>
      </c>
    </row>
    <row r="12" spans="1:5">
      <c r="A12" s="332"/>
      <c r="B12" s="685" t="s">
        <v>469</v>
      </c>
      <c r="C12" s="685"/>
      <c r="D12" s="333">
        <f>SUM(D9:D11)</f>
        <v>13869</v>
      </c>
      <c r="E12" s="333">
        <f>SUM(E9:E11)</f>
        <v>14229</v>
      </c>
    </row>
    <row r="13" spans="1:5">
      <c r="A13" s="327"/>
      <c r="B13" s="689" t="s">
        <v>591</v>
      </c>
      <c r="C13" s="329" t="s">
        <v>468</v>
      </c>
      <c r="D13" s="326">
        <v>0</v>
      </c>
      <c r="E13" s="326">
        <v>2929</v>
      </c>
    </row>
    <row r="14" spans="1:5">
      <c r="A14" s="327"/>
      <c r="B14" s="687"/>
      <c r="C14" s="329" t="s">
        <v>3</v>
      </c>
      <c r="D14" s="326">
        <v>0</v>
      </c>
      <c r="E14" s="326">
        <v>395</v>
      </c>
    </row>
    <row r="15" spans="1:5">
      <c r="A15" s="330"/>
      <c r="B15" s="688"/>
      <c r="C15" s="331" t="s">
        <v>451</v>
      </c>
      <c r="D15" s="326">
        <v>0</v>
      </c>
      <c r="E15" s="326">
        <v>0</v>
      </c>
    </row>
    <row r="16" spans="1:5">
      <c r="A16" s="332"/>
      <c r="B16" s="685" t="s">
        <v>2</v>
      </c>
      <c r="C16" s="685"/>
      <c r="D16" s="333">
        <v>0</v>
      </c>
      <c r="E16" s="333">
        <v>3324</v>
      </c>
    </row>
    <row r="17" spans="1:5" ht="13.5" thickBot="1">
      <c r="A17" s="335"/>
      <c r="B17" s="336" t="s">
        <v>560</v>
      </c>
      <c r="C17" s="337" t="s">
        <v>451</v>
      </c>
      <c r="D17" s="326">
        <v>20800</v>
      </c>
      <c r="E17" s="326">
        <v>20800</v>
      </c>
    </row>
    <row r="18" spans="1:5" ht="13.5" thickBot="1">
      <c r="A18" s="338" t="s">
        <v>5</v>
      </c>
      <c r="B18" s="690" t="s">
        <v>7</v>
      </c>
      <c r="C18" s="691"/>
      <c r="D18" s="340">
        <f>SUM(D2+D3+D4+D5+D6+D7+D8+D12+D16+D17)</f>
        <v>51569</v>
      </c>
      <c r="E18" s="340">
        <f>SUM(E2+E3+E4+E5+E6+E7+E8+E12+E16+E17)</f>
        <v>55253</v>
      </c>
    </row>
    <row r="19" spans="1:5">
      <c r="A19" s="371"/>
      <c r="B19" s="598" t="s">
        <v>35</v>
      </c>
      <c r="C19" s="577" t="s">
        <v>470</v>
      </c>
      <c r="D19" s="565">
        <v>3475</v>
      </c>
      <c r="E19" s="326">
        <v>3475</v>
      </c>
    </row>
    <row r="20" spans="1:5">
      <c r="A20" s="323"/>
      <c r="B20" s="324" t="s">
        <v>15</v>
      </c>
      <c r="C20" s="580" t="s">
        <v>470</v>
      </c>
      <c r="D20" s="565">
        <v>300</v>
      </c>
      <c r="E20" s="326">
        <v>452</v>
      </c>
    </row>
    <row r="21" spans="1:5">
      <c r="A21" s="323"/>
      <c r="B21" s="324" t="s">
        <v>33</v>
      </c>
      <c r="C21" s="580" t="s">
        <v>34</v>
      </c>
      <c r="D21" s="565">
        <v>1100</v>
      </c>
      <c r="E21" s="326">
        <v>1741</v>
      </c>
    </row>
    <row r="22" spans="1:5">
      <c r="A22" s="323"/>
      <c r="B22" s="324" t="s">
        <v>474</v>
      </c>
      <c r="C22" s="580" t="s">
        <v>34</v>
      </c>
      <c r="D22" s="565">
        <v>979</v>
      </c>
      <c r="E22" s="326">
        <v>979</v>
      </c>
    </row>
    <row r="23" spans="1:5">
      <c r="A23" s="327"/>
      <c r="B23" s="328" t="s">
        <v>36</v>
      </c>
      <c r="C23" s="580" t="s">
        <v>470</v>
      </c>
      <c r="D23" s="565">
        <v>500</v>
      </c>
      <c r="E23" s="326">
        <v>500</v>
      </c>
    </row>
    <row r="24" spans="1:5">
      <c r="A24" s="327"/>
      <c r="B24" s="708" t="s">
        <v>10</v>
      </c>
      <c r="C24" s="580" t="s">
        <v>470</v>
      </c>
      <c r="D24" s="565">
        <v>0</v>
      </c>
      <c r="E24" s="326">
        <v>0</v>
      </c>
    </row>
    <row r="25" spans="1:5">
      <c r="A25" s="327"/>
      <c r="B25" s="708"/>
      <c r="C25" s="578" t="s">
        <v>451</v>
      </c>
      <c r="D25" s="565">
        <v>2600</v>
      </c>
      <c r="E25" s="326">
        <v>2600</v>
      </c>
    </row>
    <row r="26" spans="1:5">
      <c r="A26" s="327"/>
      <c r="B26" s="328" t="s">
        <v>471</v>
      </c>
      <c r="C26" s="578" t="s">
        <v>470</v>
      </c>
      <c r="D26" s="565">
        <v>510</v>
      </c>
      <c r="E26" s="326">
        <v>1105</v>
      </c>
    </row>
    <row r="27" spans="1:5">
      <c r="A27" s="327"/>
      <c r="B27" s="328" t="s">
        <v>496</v>
      </c>
      <c r="C27" s="578" t="s">
        <v>470</v>
      </c>
      <c r="D27" s="565">
        <v>0</v>
      </c>
      <c r="E27" s="326">
        <v>0</v>
      </c>
    </row>
    <row r="28" spans="1:5">
      <c r="A28" s="327"/>
      <c r="B28" s="695" t="s">
        <v>37</v>
      </c>
      <c r="C28" s="580" t="s">
        <v>473</v>
      </c>
      <c r="D28" s="565">
        <v>1500</v>
      </c>
      <c r="E28" s="326">
        <v>1500</v>
      </c>
    </row>
    <row r="29" spans="1:5">
      <c r="A29" s="341"/>
      <c r="B29" s="696"/>
      <c r="C29" s="599" t="s">
        <v>451</v>
      </c>
      <c r="D29" s="566">
        <v>0</v>
      </c>
      <c r="E29" s="342">
        <v>0</v>
      </c>
    </row>
    <row r="30" spans="1:5">
      <c r="A30" s="341"/>
      <c r="B30" s="385" t="s">
        <v>592</v>
      </c>
      <c r="C30" s="599" t="s">
        <v>473</v>
      </c>
      <c r="D30" s="566">
        <v>0</v>
      </c>
      <c r="E30" s="342">
        <v>122</v>
      </c>
    </row>
    <row r="31" spans="1:5" ht="13.5" thickBot="1">
      <c r="A31" s="343"/>
      <c r="B31" s="344" t="s">
        <v>472</v>
      </c>
      <c r="C31" s="580" t="s">
        <v>473</v>
      </c>
      <c r="D31" s="593">
        <v>1247</v>
      </c>
      <c r="E31" s="345">
        <v>1247</v>
      </c>
    </row>
    <row r="32" spans="1:5" ht="13.5" thickBot="1">
      <c r="A32" s="346" t="s">
        <v>11</v>
      </c>
      <c r="B32" s="709" t="s">
        <v>13</v>
      </c>
      <c r="C32" s="710"/>
      <c r="D32" s="594">
        <f>SUM(D19:D31)</f>
        <v>12211</v>
      </c>
      <c r="E32" s="347">
        <f>SUM(E19:E31)</f>
        <v>13721</v>
      </c>
    </row>
    <row r="33" spans="1:5">
      <c r="A33" s="348"/>
      <c r="B33" s="476" t="s">
        <v>20</v>
      </c>
      <c r="C33" s="600" t="s">
        <v>451</v>
      </c>
      <c r="D33" s="565">
        <v>700</v>
      </c>
      <c r="E33" s="326">
        <v>700</v>
      </c>
    </row>
    <row r="34" spans="1:5">
      <c r="A34" s="327"/>
      <c r="B34" s="685" t="s">
        <v>21</v>
      </c>
      <c r="C34" s="711"/>
      <c r="D34" s="595">
        <v>700</v>
      </c>
      <c r="E34" s="349">
        <v>700</v>
      </c>
    </row>
    <row r="35" spans="1:5">
      <c r="A35" s="327"/>
      <c r="B35" s="350" t="s">
        <v>22</v>
      </c>
      <c r="C35" s="589" t="s">
        <v>451</v>
      </c>
      <c r="D35" s="565">
        <v>350</v>
      </c>
      <c r="E35" s="326">
        <v>350</v>
      </c>
    </row>
    <row r="36" spans="1:5">
      <c r="A36" s="327"/>
      <c r="B36" s="685" t="s">
        <v>23</v>
      </c>
      <c r="C36" s="711"/>
      <c r="D36" s="595">
        <v>350</v>
      </c>
      <c r="E36" s="349">
        <v>350</v>
      </c>
    </row>
    <row r="37" spans="1:5">
      <c r="A37" s="327"/>
      <c r="B37" s="692" t="s">
        <v>476</v>
      </c>
      <c r="C37" s="580" t="s">
        <v>468</v>
      </c>
      <c r="D37" s="565">
        <v>5418</v>
      </c>
      <c r="E37" s="326">
        <v>5722</v>
      </c>
    </row>
    <row r="38" spans="1:5">
      <c r="A38" s="327"/>
      <c r="B38" s="692"/>
      <c r="C38" s="578" t="s">
        <v>3</v>
      </c>
      <c r="D38" s="565">
        <v>1462</v>
      </c>
      <c r="E38" s="326">
        <v>1561</v>
      </c>
    </row>
    <row r="39" spans="1:5">
      <c r="A39" s="327"/>
      <c r="B39" s="692"/>
      <c r="C39" s="351" t="s">
        <v>451</v>
      </c>
      <c r="D39" s="565">
        <v>2200</v>
      </c>
      <c r="E39" s="326">
        <v>2200</v>
      </c>
    </row>
    <row r="40" spans="1:5" ht="13.5" thickBot="1">
      <c r="A40" s="330"/>
      <c r="B40" s="693" t="s">
        <v>477</v>
      </c>
      <c r="C40" s="694"/>
      <c r="D40" s="596">
        <f>SUM(D37:D39)</f>
        <v>9080</v>
      </c>
      <c r="E40" s="352">
        <f>SUM(E37:E39)</f>
        <v>9483</v>
      </c>
    </row>
    <row r="41" spans="1:5" ht="13.5" thickBot="1">
      <c r="A41" s="338" t="s">
        <v>12</v>
      </c>
      <c r="B41" s="690" t="s">
        <v>478</v>
      </c>
      <c r="C41" s="697"/>
      <c r="D41" s="366">
        <f>SUM(D34+D36+D40)</f>
        <v>10130</v>
      </c>
      <c r="E41" s="340">
        <f>SUM(E34+E36+E40)</f>
        <v>10533</v>
      </c>
    </row>
    <row r="42" spans="1:5">
      <c r="A42" s="323"/>
      <c r="B42" s="686" t="s">
        <v>30</v>
      </c>
      <c r="C42" s="577" t="s">
        <v>468</v>
      </c>
      <c r="D42" s="564">
        <v>14497</v>
      </c>
      <c r="E42" s="353">
        <v>14652</v>
      </c>
    </row>
    <row r="43" spans="1:5">
      <c r="A43" s="327"/>
      <c r="B43" s="687"/>
      <c r="C43" s="578" t="s">
        <v>3</v>
      </c>
      <c r="D43" s="565">
        <v>3734</v>
      </c>
      <c r="E43" s="326">
        <v>3776</v>
      </c>
    </row>
    <row r="44" spans="1:5">
      <c r="A44" s="327"/>
      <c r="B44" s="687"/>
      <c r="C44" s="578" t="s">
        <v>451</v>
      </c>
      <c r="D44" s="565">
        <v>26032</v>
      </c>
      <c r="E44" s="326">
        <v>26032</v>
      </c>
    </row>
    <row r="45" spans="1:5">
      <c r="A45" s="327"/>
      <c r="B45" s="687"/>
      <c r="C45" s="351" t="s">
        <v>444</v>
      </c>
      <c r="D45" s="565">
        <v>0</v>
      </c>
      <c r="E45" s="326">
        <v>0</v>
      </c>
    </row>
    <row r="46" spans="1:5">
      <c r="A46" s="327"/>
      <c r="B46" s="688"/>
      <c r="C46" s="601" t="s">
        <v>475</v>
      </c>
      <c r="D46" s="597">
        <v>2000</v>
      </c>
      <c r="E46" s="354">
        <v>2000</v>
      </c>
    </row>
    <row r="47" spans="1:5" ht="13.5" thickBot="1">
      <c r="A47" s="355"/>
      <c r="B47" s="356" t="s">
        <v>435</v>
      </c>
      <c r="C47" s="579"/>
      <c r="D47" s="358">
        <f>SUM(D42:D46)</f>
        <v>46263</v>
      </c>
      <c r="E47" s="358">
        <f>SUM(E42:E46)</f>
        <v>46460</v>
      </c>
    </row>
    <row r="48" spans="1:5" ht="13.5" thickBot="1">
      <c r="A48" s="364" t="s">
        <v>14</v>
      </c>
      <c r="B48" s="365" t="s">
        <v>16</v>
      </c>
      <c r="C48" s="587"/>
      <c r="D48" s="366">
        <f>SUM(D47)</f>
        <v>46263</v>
      </c>
      <c r="E48" s="366">
        <f>SUM(E47)</f>
        <v>46460</v>
      </c>
    </row>
    <row r="49" spans="1:5" ht="13.5" thickBot="1">
      <c r="A49" s="367"/>
      <c r="B49" s="368"/>
      <c r="C49" s="369"/>
      <c r="D49" s="370"/>
      <c r="E49" s="370"/>
    </row>
    <row r="50" spans="1:5" ht="13.5" thickBot="1">
      <c r="A50" s="371"/>
      <c r="B50" s="707" t="s">
        <v>28</v>
      </c>
      <c r="C50" s="577" t="s">
        <v>468</v>
      </c>
      <c r="D50" s="564">
        <v>3973</v>
      </c>
      <c r="E50" s="353">
        <v>4287</v>
      </c>
    </row>
    <row r="51" spans="1:5" ht="13.5" thickBot="1">
      <c r="A51" s="327"/>
      <c r="B51" s="701"/>
      <c r="C51" s="578" t="s">
        <v>3</v>
      </c>
      <c r="D51" s="565">
        <v>1073</v>
      </c>
      <c r="E51" s="326">
        <v>1183</v>
      </c>
    </row>
    <row r="52" spans="1:5">
      <c r="A52" s="327"/>
      <c r="B52" s="701"/>
      <c r="C52" s="578" t="s">
        <v>451</v>
      </c>
      <c r="D52" s="565">
        <v>16096</v>
      </c>
      <c r="E52" s="326">
        <v>16096</v>
      </c>
    </row>
    <row r="53" spans="1:5">
      <c r="A53" s="355"/>
      <c r="B53" s="356" t="s">
        <v>29</v>
      </c>
      <c r="C53" s="579"/>
      <c r="D53" s="358">
        <f>SUM(D50:D52)</f>
        <v>21142</v>
      </c>
      <c r="E53" s="357">
        <f>SUM(E50:E52)</f>
        <v>21566</v>
      </c>
    </row>
    <row r="54" spans="1:5" ht="13.5" thickBot="1">
      <c r="A54" s="323"/>
      <c r="B54" s="692" t="s">
        <v>27</v>
      </c>
      <c r="C54" s="580" t="s">
        <v>468</v>
      </c>
      <c r="D54" s="566">
        <v>1571</v>
      </c>
      <c r="E54" s="342">
        <v>1793</v>
      </c>
    </row>
    <row r="55" spans="1:5" ht="13.5" thickBot="1">
      <c r="A55" s="327"/>
      <c r="B55" s="701"/>
      <c r="C55" s="578" t="s">
        <v>3</v>
      </c>
      <c r="D55" s="565">
        <v>424</v>
      </c>
      <c r="E55" s="326">
        <v>494</v>
      </c>
    </row>
    <row r="56" spans="1:5">
      <c r="A56" s="327"/>
      <c r="B56" s="701"/>
      <c r="C56" s="578" t="s">
        <v>451</v>
      </c>
      <c r="D56" s="565">
        <v>25572</v>
      </c>
      <c r="E56" s="326">
        <v>25572</v>
      </c>
    </row>
    <row r="57" spans="1:5">
      <c r="A57" s="355"/>
      <c r="B57" s="356" t="s">
        <v>452</v>
      </c>
      <c r="C57" s="579"/>
      <c r="D57" s="358">
        <f>SUM(D54:D56)</f>
        <v>27567</v>
      </c>
      <c r="E57" s="357">
        <f>SUM(E54:E56)</f>
        <v>27859</v>
      </c>
    </row>
    <row r="58" spans="1:5">
      <c r="A58" s="323"/>
      <c r="B58" s="704" t="s">
        <v>17</v>
      </c>
      <c r="C58" s="580" t="s">
        <v>468</v>
      </c>
      <c r="D58" s="567">
        <v>1885</v>
      </c>
      <c r="E58" s="359">
        <v>2043</v>
      </c>
    </row>
    <row r="59" spans="1:5">
      <c r="A59" s="327"/>
      <c r="B59" s="705"/>
      <c r="C59" s="578" t="s">
        <v>3</v>
      </c>
      <c r="D59" s="568">
        <v>509</v>
      </c>
      <c r="E59" s="360">
        <v>564</v>
      </c>
    </row>
    <row r="60" spans="1:5">
      <c r="A60" s="327"/>
      <c r="B60" s="705"/>
      <c r="C60" s="578" t="s">
        <v>451</v>
      </c>
      <c r="D60" s="568">
        <v>5179</v>
      </c>
      <c r="E60" s="360">
        <v>5179</v>
      </c>
    </row>
    <row r="61" spans="1:5">
      <c r="A61" s="361"/>
      <c r="B61" s="362" t="s">
        <v>436</v>
      </c>
      <c r="C61" s="581"/>
      <c r="D61" s="569">
        <f>SUM(D58:D60)</f>
        <v>7573</v>
      </c>
      <c r="E61" s="363">
        <f>SUM(E58:E60)</f>
        <v>7786</v>
      </c>
    </row>
    <row r="62" spans="1:5">
      <c r="A62" s="372"/>
      <c r="B62" s="706" t="s">
        <v>18</v>
      </c>
      <c r="C62" s="582" t="s">
        <v>468</v>
      </c>
      <c r="D62" s="568">
        <v>5355</v>
      </c>
      <c r="E62" s="360">
        <v>6212</v>
      </c>
    </row>
    <row r="63" spans="1:5">
      <c r="A63" s="327"/>
      <c r="B63" s="692"/>
      <c r="C63" s="578" t="s">
        <v>3</v>
      </c>
      <c r="D63" s="568">
        <v>1446</v>
      </c>
      <c r="E63" s="360">
        <v>1711</v>
      </c>
    </row>
    <row r="64" spans="1:5">
      <c r="A64" s="373"/>
      <c r="B64" s="692"/>
      <c r="C64" s="583" t="s">
        <v>451</v>
      </c>
      <c r="D64" s="568">
        <v>7233</v>
      </c>
      <c r="E64" s="360">
        <v>7233</v>
      </c>
    </row>
    <row r="65" spans="1:5">
      <c r="A65" s="332"/>
      <c r="B65" s="374" t="s">
        <v>437</v>
      </c>
      <c r="C65" s="584"/>
      <c r="D65" s="569">
        <f>SUM(D62:D64)</f>
        <v>14034</v>
      </c>
      <c r="E65" s="363">
        <f>SUM(E62:E64)</f>
        <v>15156</v>
      </c>
    </row>
    <row r="66" spans="1:5">
      <c r="A66" s="373"/>
      <c r="B66" s="334" t="s">
        <v>19</v>
      </c>
      <c r="C66" s="583" t="s">
        <v>451</v>
      </c>
      <c r="D66" s="565">
        <v>400</v>
      </c>
      <c r="E66" s="326">
        <v>400</v>
      </c>
    </row>
    <row r="67" spans="1:5">
      <c r="A67" s="341"/>
      <c r="B67" s="702" t="s">
        <v>438</v>
      </c>
      <c r="C67" s="703"/>
      <c r="D67" s="570">
        <v>400</v>
      </c>
      <c r="E67" s="571">
        <v>400</v>
      </c>
    </row>
    <row r="68" spans="1:5">
      <c r="A68" s="572"/>
      <c r="B68" s="573" t="s">
        <v>590</v>
      </c>
      <c r="C68" s="585" t="s">
        <v>451</v>
      </c>
      <c r="D68" s="592">
        <v>0</v>
      </c>
      <c r="E68" s="592">
        <v>900</v>
      </c>
    </row>
    <row r="69" spans="1:5" ht="13.5" thickBot="1">
      <c r="A69" s="561"/>
      <c r="B69" s="562" t="s">
        <v>589</v>
      </c>
      <c r="C69" s="586"/>
      <c r="D69" s="563">
        <v>0</v>
      </c>
      <c r="E69" s="563">
        <v>900</v>
      </c>
    </row>
    <row r="70" spans="1:5" ht="13.5" thickBot="1">
      <c r="A70" s="364" t="s">
        <v>442</v>
      </c>
      <c r="B70" s="365" t="s">
        <v>440</v>
      </c>
      <c r="C70" s="587"/>
      <c r="D70" s="366">
        <f>SUM(D53+D57+D61+D65+D67)</f>
        <v>70716</v>
      </c>
      <c r="E70" s="366">
        <f>SUM(E53+E57+E61+E65+E67)</f>
        <v>72767</v>
      </c>
    </row>
    <row r="71" spans="1:5" ht="13.5" thickBot="1">
      <c r="A71" s="364" t="s">
        <v>431</v>
      </c>
      <c r="B71" s="375" t="s">
        <v>432</v>
      </c>
      <c r="C71" s="376" t="s">
        <v>475</v>
      </c>
      <c r="D71" s="366">
        <v>118794</v>
      </c>
      <c r="E71" s="366">
        <v>125114</v>
      </c>
    </row>
    <row r="72" spans="1:5" ht="13.5" thickBot="1">
      <c r="A72" s="338" t="s">
        <v>433</v>
      </c>
      <c r="B72" s="339" t="s">
        <v>439</v>
      </c>
      <c r="C72" s="588" t="s">
        <v>480</v>
      </c>
      <c r="D72" s="366">
        <v>3200</v>
      </c>
      <c r="E72" s="340">
        <v>3200</v>
      </c>
    </row>
    <row r="73" spans="1:5" ht="13.5" thickBot="1">
      <c r="A73" s="371"/>
      <c r="B73" s="698" t="s">
        <v>481</v>
      </c>
      <c r="C73" s="577" t="s">
        <v>468</v>
      </c>
      <c r="D73" s="574">
        <f>SUM(D9+D13+D37+D42+D50+D54+D58+D62)</f>
        <v>36533</v>
      </c>
      <c r="E73" s="377">
        <f>SUM(E9+E13+E37+E42+E50+E54+E58+E62)</f>
        <v>41742</v>
      </c>
    </row>
    <row r="74" spans="1:5" ht="13.5" thickBot="1">
      <c r="A74" s="327"/>
      <c r="B74" s="699"/>
      <c r="C74" s="578" t="s">
        <v>3</v>
      </c>
      <c r="D74" s="575">
        <f>SUM(D10+D14+D38+D43+D51+D55+D59+D63)</f>
        <v>9683</v>
      </c>
      <c r="E74" s="378">
        <f>SUM(E10+E14+E38+E43+E51+E55+E59+E63)</f>
        <v>10809</v>
      </c>
    </row>
    <row r="75" spans="1:5" ht="13.5" thickBot="1">
      <c r="A75" s="327"/>
      <c r="B75" s="699"/>
      <c r="C75" s="578" t="s">
        <v>451</v>
      </c>
      <c r="D75" s="575">
        <f>SUM(D2+D3+D4+D5+D6+D7+D8+D11+D15+D17+D25+D29+D33+D35+D39+D44+D52+D56+D60+D64+D66)</f>
        <v>133062</v>
      </c>
      <c r="E75" s="378">
        <f>SUM(E2+E3+E4+E5+E6+E7+E8+E11+E15+E17+E25+E29+E33+E35+E39+E44+E52+E56+E60+E64+E66+E69)</f>
        <v>133962</v>
      </c>
    </row>
    <row r="76" spans="1:5" ht="13.5" thickBot="1">
      <c r="A76" s="327"/>
      <c r="B76" s="699"/>
      <c r="C76" s="578" t="s">
        <v>473</v>
      </c>
      <c r="D76" s="575">
        <f>SUM(D19+D20+D21+D22+D23+D24+D26+D28+D30+D31)</f>
        <v>9611</v>
      </c>
      <c r="E76" s="378">
        <f>SUM(E19+E20+E21+E22+E23+E24+E26+E28+E30+E31)</f>
        <v>11121</v>
      </c>
    </row>
    <row r="77" spans="1:5" ht="13.5" thickBot="1">
      <c r="A77" s="330"/>
      <c r="B77" s="699"/>
      <c r="C77" s="589" t="s">
        <v>475</v>
      </c>
      <c r="D77" s="575">
        <f>SUM(D46+D71)</f>
        <v>120794</v>
      </c>
      <c r="E77" s="378">
        <f>SUM(E46+E71)</f>
        <v>127114</v>
      </c>
    </row>
    <row r="78" spans="1:5" ht="13.5" thickBot="1">
      <c r="A78" s="379"/>
      <c r="B78" s="700"/>
      <c r="C78" s="590" t="s">
        <v>480</v>
      </c>
      <c r="D78" s="576">
        <f>SUM(D72)</f>
        <v>3200</v>
      </c>
      <c r="E78" s="380">
        <f>SUM(E72)</f>
        <v>3200</v>
      </c>
    </row>
    <row r="79" spans="1:5" ht="13.5" thickBot="1">
      <c r="A79" s="381"/>
      <c r="B79" s="382" t="s">
        <v>482</v>
      </c>
      <c r="C79" s="591"/>
      <c r="D79" s="366">
        <f>SUM(D73:D78)</f>
        <v>312883</v>
      </c>
      <c r="E79" s="340">
        <f>SUM(E73:E78)</f>
        <v>327948</v>
      </c>
    </row>
    <row r="80" spans="1:5">
      <c r="A80" s="383"/>
      <c r="B80" s="384"/>
      <c r="C80" s="384"/>
      <c r="D80" s="384"/>
      <c r="E80" s="384"/>
    </row>
    <row r="81" spans="1:5">
      <c r="A81" s="383"/>
      <c r="B81" s="384"/>
      <c r="C81" s="384"/>
      <c r="D81" s="384"/>
      <c r="E81" s="384"/>
    </row>
  </sheetData>
  <sheetProtection selectLockedCells="1" selectUnlockedCells="1"/>
  <mergeCells count="20">
    <mergeCell ref="B50:B52"/>
    <mergeCell ref="B24:B25"/>
    <mergeCell ref="B32:C32"/>
    <mergeCell ref="B34:C34"/>
    <mergeCell ref="B36:C36"/>
    <mergeCell ref="B73:B78"/>
    <mergeCell ref="B54:B56"/>
    <mergeCell ref="B67:C67"/>
    <mergeCell ref="B58:B60"/>
    <mergeCell ref="B62:B64"/>
    <mergeCell ref="B9:B11"/>
    <mergeCell ref="B12:C12"/>
    <mergeCell ref="B42:B46"/>
    <mergeCell ref="B13:B15"/>
    <mergeCell ref="B16:C16"/>
    <mergeCell ref="B18:C18"/>
    <mergeCell ref="B37:B39"/>
    <mergeCell ref="B40:C40"/>
    <mergeCell ref="B28:B29"/>
    <mergeCell ref="B41:C41"/>
  </mergeCells>
  <phoneticPr fontId="25" type="noConversion"/>
  <pageMargins left="0.39370078740157483" right="0.19685039370078741" top="0.98425196850393704" bottom="0" header="0.51181102362204722" footer="0.51181102362204722"/>
  <pageSetup paperSize="9" orientation="portrait" r:id="rId1"/>
  <headerFooter alignWithMargins="0">
    <oddHeader>&amp;C&amp;"Times New Roman CE,Félkövér"&amp;12Önkormányzati működési kiadások kormányzati funkciónként&amp;R
2. számú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9"/>
  <sheetViews>
    <sheetView view="pageLayout" zoomScaleNormal="120" zoomScaleSheetLayoutView="100" workbookViewId="0">
      <selection activeCell="F3" sqref="F3:G3"/>
    </sheetView>
  </sheetViews>
  <sheetFormatPr defaultRowHeight="15.75"/>
  <cols>
    <col min="1" max="1" width="9.5" style="179" customWidth="1"/>
    <col min="2" max="2" width="60.33203125" style="179" customWidth="1"/>
    <col min="3" max="3" width="16.1640625" style="179" customWidth="1"/>
    <col min="4" max="4" width="15.6640625" style="180" customWidth="1"/>
    <col min="5" max="5" width="9" style="198" customWidth="1"/>
    <col min="6" max="16384" width="9.33203125" style="198"/>
  </cols>
  <sheetData>
    <row r="1" spans="1:4" ht="15.95" customHeight="1">
      <c r="A1" s="613" t="s">
        <v>48</v>
      </c>
      <c r="B1" s="613"/>
      <c r="C1" s="613"/>
      <c r="D1" s="613"/>
    </row>
    <row r="2" spans="1:4" ht="15.95" customHeight="1" thickBot="1">
      <c r="A2" s="612" t="s">
        <v>135</v>
      </c>
      <c r="B2" s="612"/>
      <c r="C2" s="470"/>
      <c r="D2" s="113" t="s">
        <v>178</v>
      </c>
    </row>
    <row r="3" spans="1:4" ht="38.1" customHeight="1" thickBot="1">
      <c r="A3" s="21" t="s">
        <v>100</v>
      </c>
      <c r="B3" s="22" t="s">
        <v>49</v>
      </c>
      <c r="C3" s="28" t="s">
        <v>500</v>
      </c>
      <c r="D3" s="28" t="s">
        <v>583</v>
      </c>
    </row>
    <row r="4" spans="1:4" s="199" customFormat="1" ht="12" customHeight="1" thickBot="1">
      <c r="A4" s="193">
        <v>1</v>
      </c>
      <c r="B4" s="194">
        <v>2</v>
      </c>
      <c r="C4" s="195">
        <v>3</v>
      </c>
      <c r="D4" s="195">
        <v>4</v>
      </c>
    </row>
    <row r="5" spans="1:4" s="200" customFormat="1" ht="12" customHeight="1" thickBot="1">
      <c r="A5" s="18" t="s">
        <v>50</v>
      </c>
      <c r="B5" s="19" t="s">
        <v>200</v>
      </c>
      <c r="C5" s="103">
        <f>+C6+C7+C8+C9+C10+C11</f>
        <v>0</v>
      </c>
      <c r="D5" s="103">
        <f>+D6+D7+D8+D9+D10+D11</f>
        <v>0</v>
      </c>
    </row>
    <row r="6" spans="1:4" s="200" customFormat="1" ht="12" customHeight="1">
      <c r="A6" s="13" t="s">
        <v>112</v>
      </c>
      <c r="B6" s="201" t="s">
        <v>201</v>
      </c>
      <c r="C6" s="106"/>
      <c r="D6" s="106"/>
    </row>
    <row r="7" spans="1:4" s="200" customFormat="1" ht="12" customHeight="1">
      <c r="A7" s="12" t="s">
        <v>113</v>
      </c>
      <c r="B7" s="202" t="s">
        <v>202</v>
      </c>
      <c r="C7" s="105"/>
      <c r="D7" s="105"/>
    </row>
    <row r="8" spans="1:4" s="200" customFormat="1" ht="12" customHeight="1">
      <c r="A8" s="12" t="s">
        <v>114</v>
      </c>
      <c r="B8" s="202" t="s">
        <v>203</v>
      </c>
      <c r="C8" s="105"/>
      <c r="D8" s="105"/>
    </row>
    <row r="9" spans="1:4" s="200" customFormat="1" ht="12" customHeight="1">
      <c r="A9" s="12" t="s">
        <v>115</v>
      </c>
      <c r="B9" s="202" t="s">
        <v>204</v>
      </c>
      <c r="C9" s="105"/>
      <c r="D9" s="105"/>
    </row>
    <row r="10" spans="1:4" s="200" customFormat="1" ht="12" customHeight="1">
      <c r="A10" s="12" t="s">
        <v>132</v>
      </c>
      <c r="B10" s="202" t="s">
        <v>205</v>
      </c>
      <c r="C10" s="105"/>
      <c r="D10" s="105"/>
    </row>
    <row r="11" spans="1:4" s="200" customFormat="1" ht="12" customHeight="1" thickBot="1">
      <c r="A11" s="14" t="s">
        <v>116</v>
      </c>
      <c r="B11" s="203" t="s">
        <v>206</v>
      </c>
      <c r="C11" s="105"/>
      <c r="D11" s="105"/>
    </row>
    <row r="12" spans="1:4" s="200" customFormat="1" ht="12" customHeight="1" thickBot="1">
      <c r="A12" s="18" t="s">
        <v>51</v>
      </c>
      <c r="B12" s="98" t="s">
        <v>207</v>
      </c>
      <c r="C12" s="103">
        <f>+C13+C14+C15+C16+C17</f>
        <v>0</v>
      </c>
      <c r="D12" s="103">
        <f>+D13+D14+D15+D16+D17</f>
        <v>0</v>
      </c>
    </row>
    <row r="13" spans="1:4" s="200" customFormat="1" ht="12" customHeight="1">
      <c r="A13" s="13" t="s">
        <v>118</v>
      </c>
      <c r="B13" s="201" t="s">
        <v>208</v>
      </c>
      <c r="C13" s="106"/>
      <c r="D13" s="106"/>
    </row>
    <row r="14" spans="1:4" s="200" customFormat="1" ht="12" customHeight="1">
      <c r="A14" s="12" t="s">
        <v>119</v>
      </c>
      <c r="B14" s="202" t="s">
        <v>209</v>
      </c>
      <c r="C14" s="105"/>
      <c r="D14" s="105"/>
    </row>
    <row r="15" spans="1:4" s="200" customFormat="1" ht="12" customHeight="1">
      <c r="A15" s="12" t="s">
        <v>120</v>
      </c>
      <c r="B15" s="202" t="s">
        <v>415</v>
      </c>
      <c r="C15" s="105"/>
      <c r="D15" s="105"/>
    </row>
    <row r="16" spans="1:4" s="200" customFormat="1" ht="12" customHeight="1">
      <c r="A16" s="12" t="s">
        <v>121</v>
      </c>
      <c r="B16" s="202" t="s">
        <v>416</v>
      </c>
      <c r="C16" s="105"/>
      <c r="D16" s="105"/>
    </row>
    <row r="17" spans="1:4" s="200" customFormat="1" ht="12" customHeight="1">
      <c r="A17" s="12" t="s">
        <v>122</v>
      </c>
      <c r="B17" s="202" t="s">
        <v>210</v>
      </c>
      <c r="C17" s="105"/>
      <c r="D17" s="105"/>
    </row>
    <row r="18" spans="1:4" s="200" customFormat="1" ht="12" customHeight="1" thickBot="1">
      <c r="A18" s="14" t="s">
        <v>128</v>
      </c>
      <c r="B18" s="203" t="s">
        <v>211</v>
      </c>
      <c r="C18" s="107"/>
      <c r="D18" s="107"/>
    </row>
    <row r="19" spans="1:4" s="200" customFormat="1" ht="12" customHeight="1" thickBot="1">
      <c r="A19" s="18" t="s">
        <v>52</v>
      </c>
      <c r="B19" s="19" t="s">
        <v>212</v>
      </c>
      <c r="C19" s="103">
        <f>+C20+C21+C22+C23+C24</f>
        <v>0</v>
      </c>
      <c r="D19" s="103">
        <f>+D20+D21+D22+D23+D24</f>
        <v>0</v>
      </c>
    </row>
    <row r="20" spans="1:4" s="200" customFormat="1" ht="12" customHeight="1">
      <c r="A20" s="13" t="s">
        <v>101</v>
      </c>
      <c r="B20" s="201" t="s">
        <v>213</v>
      </c>
      <c r="C20" s="106"/>
      <c r="D20" s="106"/>
    </row>
    <row r="21" spans="1:4" s="200" customFormat="1" ht="12" customHeight="1">
      <c r="A21" s="12" t="s">
        <v>102</v>
      </c>
      <c r="B21" s="202" t="s">
        <v>214</v>
      </c>
      <c r="C21" s="105"/>
      <c r="D21" s="105"/>
    </row>
    <row r="22" spans="1:4" s="200" customFormat="1" ht="12" customHeight="1">
      <c r="A22" s="12" t="s">
        <v>103</v>
      </c>
      <c r="B22" s="202" t="s">
        <v>417</v>
      </c>
      <c r="C22" s="105"/>
      <c r="D22" s="105"/>
    </row>
    <row r="23" spans="1:4" s="200" customFormat="1" ht="12" customHeight="1">
      <c r="A23" s="12" t="s">
        <v>104</v>
      </c>
      <c r="B23" s="202" t="s">
        <v>418</v>
      </c>
      <c r="C23" s="105"/>
      <c r="D23" s="105"/>
    </row>
    <row r="24" spans="1:4" s="200" customFormat="1" ht="12" customHeight="1">
      <c r="A24" s="12" t="s">
        <v>144</v>
      </c>
      <c r="B24" s="202" t="s">
        <v>215</v>
      </c>
      <c r="C24" s="105"/>
      <c r="D24" s="105"/>
    </row>
    <row r="25" spans="1:4" s="200" customFormat="1" ht="12" customHeight="1" thickBot="1">
      <c r="A25" s="14" t="s">
        <v>145</v>
      </c>
      <c r="B25" s="203" t="s">
        <v>216</v>
      </c>
      <c r="C25" s="107"/>
      <c r="D25" s="107"/>
    </row>
    <row r="26" spans="1:4" s="200" customFormat="1" ht="12" customHeight="1" thickBot="1">
      <c r="A26" s="18" t="s">
        <v>146</v>
      </c>
      <c r="B26" s="19" t="s">
        <v>217</v>
      </c>
      <c r="C26" s="109">
        <f>+C27+C30+C31+C32</f>
        <v>0</v>
      </c>
      <c r="D26" s="109">
        <f>+D27+D30+D31+D32</f>
        <v>0</v>
      </c>
    </row>
    <row r="27" spans="1:4" s="200" customFormat="1" ht="12" customHeight="1">
      <c r="A27" s="13" t="s">
        <v>218</v>
      </c>
      <c r="B27" s="201" t="s">
        <v>224</v>
      </c>
      <c r="C27" s="196">
        <f>+C28+C29</f>
        <v>0</v>
      </c>
      <c r="D27" s="196">
        <f>+D28+D29</f>
        <v>0</v>
      </c>
    </row>
    <row r="28" spans="1:4" s="200" customFormat="1" ht="12" customHeight="1">
      <c r="A28" s="12" t="s">
        <v>219</v>
      </c>
      <c r="B28" s="202" t="s">
        <v>225</v>
      </c>
      <c r="C28" s="105"/>
      <c r="D28" s="105"/>
    </row>
    <row r="29" spans="1:4" s="200" customFormat="1" ht="12" customHeight="1">
      <c r="A29" s="12" t="s">
        <v>220</v>
      </c>
      <c r="B29" s="202" t="s">
        <v>226</v>
      </c>
      <c r="C29" s="105"/>
      <c r="D29" s="105"/>
    </row>
    <row r="30" spans="1:4" s="200" customFormat="1" ht="12" customHeight="1">
      <c r="A30" s="12" t="s">
        <v>221</v>
      </c>
      <c r="B30" s="202" t="s">
        <v>227</v>
      </c>
      <c r="C30" s="105"/>
      <c r="D30" s="105"/>
    </row>
    <row r="31" spans="1:4" s="200" customFormat="1" ht="12" customHeight="1">
      <c r="A31" s="12" t="s">
        <v>222</v>
      </c>
      <c r="B31" s="202" t="s">
        <v>228</v>
      </c>
      <c r="C31" s="105"/>
      <c r="D31" s="105"/>
    </row>
    <row r="32" spans="1:4" s="200" customFormat="1" ht="12" customHeight="1" thickBot="1">
      <c r="A32" s="14" t="s">
        <v>223</v>
      </c>
      <c r="B32" s="203" t="s">
        <v>229</v>
      </c>
      <c r="C32" s="107"/>
      <c r="D32" s="107"/>
    </row>
    <row r="33" spans="1:4" s="200" customFormat="1" ht="12" customHeight="1" thickBot="1">
      <c r="A33" s="18" t="s">
        <v>54</v>
      </c>
      <c r="B33" s="19" t="s">
        <v>230</v>
      </c>
      <c r="C33" s="103">
        <f>SUM(C34:C43)</f>
        <v>4650</v>
      </c>
      <c r="D33" s="103">
        <f>SUM(D34:D43)</f>
        <v>4650</v>
      </c>
    </row>
    <row r="34" spans="1:4" s="200" customFormat="1" ht="12" customHeight="1">
      <c r="A34" s="13" t="s">
        <v>105</v>
      </c>
      <c r="B34" s="201" t="s">
        <v>233</v>
      </c>
      <c r="C34" s="106"/>
      <c r="D34" s="106"/>
    </row>
    <row r="35" spans="1:4" s="200" customFormat="1" ht="12" customHeight="1">
      <c r="A35" s="12" t="s">
        <v>106</v>
      </c>
      <c r="B35" s="202" t="s">
        <v>234</v>
      </c>
      <c r="C35" s="105"/>
      <c r="D35" s="105"/>
    </row>
    <row r="36" spans="1:4" s="200" customFormat="1" ht="12" customHeight="1">
      <c r="A36" s="12" t="s">
        <v>107</v>
      </c>
      <c r="B36" s="202" t="s">
        <v>235</v>
      </c>
      <c r="C36" s="105"/>
      <c r="D36" s="105"/>
    </row>
    <row r="37" spans="1:4" s="200" customFormat="1" ht="12" customHeight="1">
      <c r="A37" s="12" t="s">
        <v>148</v>
      </c>
      <c r="B37" s="202" t="s">
        <v>236</v>
      </c>
      <c r="C37" s="105">
        <v>4650</v>
      </c>
      <c r="D37" s="105">
        <v>4650</v>
      </c>
    </row>
    <row r="38" spans="1:4" s="200" customFormat="1" ht="12" customHeight="1">
      <c r="A38" s="12" t="s">
        <v>149</v>
      </c>
      <c r="B38" s="202" t="s">
        <v>237</v>
      </c>
      <c r="C38" s="105"/>
      <c r="D38" s="105"/>
    </row>
    <row r="39" spans="1:4" s="200" customFormat="1" ht="12" customHeight="1">
      <c r="A39" s="12" t="s">
        <v>150</v>
      </c>
      <c r="B39" s="202" t="s">
        <v>238</v>
      </c>
      <c r="C39" s="105"/>
      <c r="D39" s="105"/>
    </row>
    <row r="40" spans="1:4" s="200" customFormat="1" ht="12" customHeight="1">
      <c r="A40" s="12" t="s">
        <v>151</v>
      </c>
      <c r="B40" s="202" t="s">
        <v>239</v>
      </c>
      <c r="C40" s="105"/>
      <c r="D40" s="105"/>
    </row>
    <row r="41" spans="1:4" s="200" customFormat="1" ht="12" customHeight="1">
      <c r="A41" s="12" t="s">
        <v>152</v>
      </c>
      <c r="B41" s="202" t="s">
        <v>240</v>
      </c>
      <c r="C41" s="105"/>
      <c r="D41" s="105"/>
    </row>
    <row r="42" spans="1:4" s="200" customFormat="1" ht="12" customHeight="1">
      <c r="A42" s="12" t="s">
        <v>231</v>
      </c>
      <c r="B42" s="202" t="s">
        <v>241</v>
      </c>
      <c r="C42" s="108"/>
      <c r="D42" s="108"/>
    </row>
    <row r="43" spans="1:4" s="200" customFormat="1" ht="12" customHeight="1" thickBot="1">
      <c r="A43" s="14" t="s">
        <v>232</v>
      </c>
      <c r="B43" s="203" t="s">
        <v>242</v>
      </c>
      <c r="C43" s="190"/>
      <c r="D43" s="190"/>
    </row>
    <row r="44" spans="1:4" s="200" customFormat="1" ht="12" customHeight="1" thickBot="1">
      <c r="A44" s="18" t="s">
        <v>55</v>
      </c>
      <c r="B44" s="19" t="s">
        <v>243</v>
      </c>
      <c r="C44" s="103">
        <f>SUM(C45:C49)</f>
        <v>0</v>
      </c>
      <c r="D44" s="103">
        <f>SUM(D45:D49)</f>
        <v>0</v>
      </c>
    </row>
    <row r="45" spans="1:4" s="200" customFormat="1" ht="12" customHeight="1">
      <c r="A45" s="13" t="s">
        <v>108</v>
      </c>
      <c r="B45" s="201" t="s">
        <v>247</v>
      </c>
      <c r="C45" s="247"/>
      <c r="D45" s="247"/>
    </row>
    <row r="46" spans="1:4" s="200" customFormat="1" ht="12" customHeight="1">
      <c r="A46" s="12" t="s">
        <v>109</v>
      </c>
      <c r="B46" s="202" t="s">
        <v>248</v>
      </c>
      <c r="C46" s="108"/>
      <c r="D46" s="108"/>
    </row>
    <row r="47" spans="1:4" s="200" customFormat="1" ht="12" customHeight="1">
      <c r="A47" s="12" t="s">
        <v>244</v>
      </c>
      <c r="B47" s="202" t="s">
        <v>249</v>
      </c>
      <c r="C47" s="108"/>
      <c r="D47" s="108"/>
    </row>
    <row r="48" spans="1:4" s="200" customFormat="1" ht="12" customHeight="1">
      <c r="A48" s="12" t="s">
        <v>245</v>
      </c>
      <c r="B48" s="202" t="s">
        <v>250</v>
      </c>
      <c r="C48" s="108"/>
      <c r="D48" s="108"/>
    </row>
    <row r="49" spans="1:4" s="200" customFormat="1" ht="12" customHeight="1" thickBot="1">
      <c r="A49" s="14" t="s">
        <v>246</v>
      </c>
      <c r="B49" s="203" t="s">
        <v>251</v>
      </c>
      <c r="C49" s="190"/>
      <c r="D49" s="190"/>
    </row>
    <row r="50" spans="1:4" s="200" customFormat="1" ht="12" customHeight="1" thickBot="1">
      <c r="A50" s="18" t="s">
        <v>153</v>
      </c>
      <c r="B50" s="19" t="s">
        <v>252</v>
      </c>
      <c r="C50" s="103">
        <f>SUM(C51:C53)</f>
        <v>0</v>
      </c>
      <c r="D50" s="103">
        <f>SUM(D51:D53)</f>
        <v>0</v>
      </c>
    </row>
    <row r="51" spans="1:4" s="200" customFormat="1" ht="12" customHeight="1">
      <c r="A51" s="13" t="s">
        <v>110</v>
      </c>
      <c r="B51" s="201" t="s">
        <v>253</v>
      </c>
      <c r="C51" s="106"/>
      <c r="D51" s="106"/>
    </row>
    <row r="52" spans="1:4" s="200" customFormat="1" ht="12" customHeight="1">
      <c r="A52" s="12" t="s">
        <v>111</v>
      </c>
      <c r="B52" s="202" t="s">
        <v>419</v>
      </c>
      <c r="C52" s="105"/>
      <c r="D52" s="105"/>
    </row>
    <row r="53" spans="1:4" s="200" customFormat="1" ht="12" customHeight="1">
      <c r="A53" s="12" t="s">
        <v>256</v>
      </c>
      <c r="B53" s="202" t="s">
        <v>254</v>
      </c>
      <c r="C53" s="105"/>
      <c r="D53" s="105"/>
    </row>
    <row r="54" spans="1:4" s="200" customFormat="1" ht="12" customHeight="1" thickBot="1">
      <c r="A54" s="14" t="s">
        <v>257</v>
      </c>
      <c r="B54" s="203" t="s">
        <v>255</v>
      </c>
      <c r="C54" s="107"/>
      <c r="D54" s="107"/>
    </row>
    <row r="55" spans="1:4" s="200" customFormat="1" ht="12" customHeight="1" thickBot="1">
      <c r="A55" s="18" t="s">
        <v>57</v>
      </c>
      <c r="B55" s="98" t="s">
        <v>258</v>
      </c>
      <c r="C55" s="103">
        <f>SUM(C56:C58)</f>
        <v>0</v>
      </c>
      <c r="D55" s="103">
        <f>SUM(D56:D58)</f>
        <v>0</v>
      </c>
    </row>
    <row r="56" spans="1:4" s="200" customFormat="1" ht="12" customHeight="1">
      <c r="A56" s="13" t="s">
        <v>154</v>
      </c>
      <c r="B56" s="201" t="s">
        <v>260</v>
      </c>
      <c r="C56" s="108"/>
      <c r="D56" s="108"/>
    </row>
    <row r="57" spans="1:4" s="200" customFormat="1" ht="12" customHeight="1">
      <c r="A57" s="12" t="s">
        <v>155</v>
      </c>
      <c r="B57" s="202" t="s">
        <v>420</v>
      </c>
      <c r="C57" s="108"/>
      <c r="D57" s="108"/>
    </row>
    <row r="58" spans="1:4" s="200" customFormat="1" ht="12" customHeight="1">
      <c r="A58" s="12" t="s">
        <v>179</v>
      </c>
      <c r="B58" s="202" t="s">
        <v>261</v>
      </c>
      <c r="C58" s="108"/>
      <c r="D58" s="108"/>
    </row>
    <row r="59" spans="1:4" s="200" customFormat="1" ht="12" customHeight="1" thickBot="1">
      <c r="A59" s="14" t="s">
        <v>259</v>
      </c>
      <c r="B59" s="203" t="s">
        <v>262</v>
      </c>
      <c r="C59" s="108"/>
      <c r="D59" s="108"/>
    </row>
    <row r="60" spans="1:4" s="200" customFormat="1" ht="12" customHeight="1" thickBot="1">
      <c r="A60" s="18" t="s">
        <v>58</v>
      </c>
      <c r="B60" s="19" t="s">
        <v>263</v>
      </c>
      <c r="C60" s="109">
        <f>+C5+C12+C19+C26+C33+C44+C50+C55</f>
        <v>4650</v>
      </c>
      <c r="D60" s="109">
        <f>+D5+D12+D19+D26+D33+D44+D50+D55</f>
        <v>4650</v>
      </c>
    </row>
    <row r="61" spans="1:4" s="200" customFormat="1" ht="12" customHeight="1" thickBot="1">
      <c r="A61" s="204" t="s">
        <v>264</v>
      </c>
      <c r="B61" s="98" t="s">
        <v>265</v>
      </c>
      <c r="C61" s="103">
        <f>SUM(C62:C64)</f>
        <v>0</v>
      </c>
      <c r="D61" s="103">
        <f>SUM(D62:D64)</f>
        <v>0</v>
      </c>
    </row>
    <row r="62" spans="1:4" s="200" customFormat="1" ht="12" customHeight="1">
      <c r="A62" s="13" t="s">
        <v>298</v>
      </c>
      <c r="B62" s="201" t="s">
        <v>266</v>
      </c>
      <c r="C62" s="108"/>
      <c r="D62" s="108"/>
    </row>
    <row r="63" spans="1:4" s="200" customFormat="1" ht="12" customHeight="1">
      <c r="A63" s="12" t="s">
        <v>307</v>
      </c>
      <c r="B63" s="202" t="s">
        <v>267</v>
      </c>
      <c r="C63" s="108"/>
      <c r="D63" s="108"/>
    </row>
    <row r="64" spans="1:4" s="200" customFormat="1" ht="12" customHeight="1" thickBot="1">
      <c r="A64" s="14" t="s">
        <v>308</v>
      </c>
      <c r="B64" s="205" t="s">
        <v>268</v>
      </c>
      <c r="C64" s="108"/>
      <c r="D64" s="108"/>
    </row>
    <row r="65" spans="1:4" s="200" customFormat="1" ht="12" customHeight="1" thickBot="1">
      <c r="A65" s="204" t="s">
        <v>269</v>
      </c>
      <c r="B65" s="98" t="s">
        <v>270</v>
      </c>
      <c r="C65" s="103">
        <f>SUM(C66:C69)</f>
        <v>0</v>
      </c>
      <c r="D65" s="103">
        <f>SUM(D66:D69)</f>
        <v>0</v>
      </c>
    </row>
    <row r="66" spans="1:4" s="200" customFormat="1" ht="12" customHeight="1">
      <c r="A66" s="13" t="s">
        <v>133</v>
      </c>
      <c r="B66" s="201" t="s">
        <v>271</v>
      </c>
      <c r="C66" s="108"/>
      <c r="D66" s="108"/>
    </row>
    <row r="67" spans="1:4" s="200" customFormat="1" ht="12" customHeight="1">
      <c r="A67" s="12" t="s">
        <v>134</v>
      </c>
      <c r="B67" s="202" t="s">
        <v>272</v>
      </c>
      <c r="C67" s="108"/>
      <c r="D67" s="108"/>
    </row>
    <row r="68" spans="1:4" s="200" customFormat="1" ht="12" customHeight="1">
      <c r="A68" s="12" t="s">
        <v>299</v>
      </c>
      <c r="B68" s="202" t="s">
        <v>273</v>
      </c>
      <c r="C68" s="108"/>
      <c r="D68" s="108"/>
    </row>
    <row r="69" spans="1:4" s="200" customFormat="1" ht="12" customHeight="1" thickBot="1">
      <c r="A69" s="14" t="s">
        <v>300</v>
      </c>
      <c r="B69" s="203" t="s">
        <v>274</v>
      </c>
      <c r="C69" s="108"/>
      <c r="D69" s="108"/>
    </row>
    <row r="70" spans="1:4" s="200" customFormat="1" ht="12" customHeight="1" thickBot="1">
      <c r="A70" s="204" t="s">
        <v>275</v>
      </c>
      <c r="B70" s="98" t="s">
        <v>276</v>
      </c>
      <c r="C70" s="103">
        <f>SUM(C71:C72)</f>
        <v>0</v>
      </c>
      <c r="D70" s="103">
        <f>SUM(D71:D72)</f>
        <v>0</v>
      </c>
    </row>
    <row r="71" spans="1:4" s="200" customFormat="1" ht="12" customHeight="1">
      <c r="A71" s="13" t="s">
        <v>301</v>
      </c>
      <c r="B71" s="201" t="s">
        <v>277</v>
      </c>
      <c r="C71" s="108"/>
      <c r="D71" s="108"/>
    </row>
    <row r="72" spans="1:4" s="200" customFormat="1" ht="12" customHeight="1" thickBot="1">
      <c r="A72" s="14" t="s">
        <v>302</v>
      </c>
      <c r="B72" s="203" t="s">
        <v>278</v>
      </c>
      <c r="C72" s="108"/>
      <c r="D72" s="108"/>
    </row>
    <row r="73" spans="1:4" s="200" customFormat="1" ht="12" customHeight="1" thickBot="1">
      <c r="A73" s="204" t="s">
        <v>279</v>
      </c>
      <c r="B73" s="98" t="s">
        <v>280</v>
      </c>
      <c r="C73" s="103">
        <f>SUM(C74:C76)</f>
        <v>0</v>
      </c>
      <c r="D73" s="103">
        <f>SUM(D74:D76)</f>
        <v>0</v>
      </c>
    </row>
    <row r="74" spans="1:4" s="200" customFormat="1" ht="12" customHeight="1">
      <c r="A74" s="13" t="s">
        <v>303</v>
      </c>
      <c r="B74" s="201" t="s">
        <v>281</v>
      </c>
      <c r="C74" s="108"/>
      <c r="D74" s="108"/>
    </row>
    <row r="75" spans="1:4" s="200" customFormat="1" ht="12" customHeight="1">
      <c r="A75" s="12" t="s">
        <v>304</v>
      </c>
      <c r="B75" s="202" t="s">
        <v>282</v>
      </c>
      <c r="C75" s="108"/>
      <c r="D75" s="108"/>
    </row>
    <row r="76" spans="1:4" s="200" customFormat="1" ht="12" customHeight="1" thickBot="1">
      <c r="A76" s="14" t="s">
        <v>305</v>
      </c>
      <c r="B76" s="203" t="s">
        <v>283</v>
      </c>
      <c r="C76" s="108"/>
      <c r="D76" s="108"/>
    </row>
    <row r="77" spans="1:4" s="200" customFormat="1" ht="12" customHeight="1" thickBot="1">
      <c r="A77" s="204" t="s">
        <v>284</v>
      </c>
      <c r="B77" s="98" t="s">
        <v>306</v>
      </c>
      <c r="C77" s="103">
        <f>SUM(C78:C81)</f>
        <v>0</v>
      </c>
      <c r="D77" s="103">
        <f>SUM(D78:D81)</f>
        <v>0</v>
      </c>
    </row>
    <row r="78" spans="1:4" s="200" customFormat="1" ht="12" customHeight="1">
      <c r="A78" s="206" t="s">
        <v>285</v>
      </c>
      <c r="B78" s="201" t="s">
        <v>286</v>
      </c>
      <c r="C78" s="108"/>
      <c r="D78" s="108"/>
    </row>
    <row r="79" spans="1:4" s="200" customFormat="1" ht="12" customHeight="1">
      <c r="A79" s="207" t="s">
        <v>287</v>
      </c>
      <c r="B79" s="202" t="s">
        <v>288</v>
      </c>
      <c r="C79" s="108"/>
      <c r="D79" s="108"/>
    </row>
    <row r="80" spans="1:4" s="200" customFormat="1" ht="12" customHeight="1">
      <c r="A80" s="207" t="s">
        <v>289</v>
      </c>
      <c r="B80" s="202" t="s">
        <v>290</v>
      </c>
      <c r="C80" s="108"/>
      <c r="D80" s="108"/>
    </row>
    <row r="81" spans="1:4" s="200" customFormat="1" ht="12" customHeight="1" thickBot="1">
      <c r="A81" s="208" t="s">
        <v>291</v>
      </c>
      <c r="B81" s="203" t="s">
        <v>292</v>
      </c>
      <c r="C81" s="108"/>
      <c r="D81" s="108"/>
    </row>
    <row r="82" spans="1:4" s="200" customFormat="1" ht="13.5" customHeight="1" thickBot="1">
      <c r="A82" s="204" t="s">
        <v>293</v>
      </c>
      <c r="B82" s="98" t="s">
        <v>294</v>
      </c>
      <c r="C82" s="248"/>
      <c r="D82" s="248"/>
    </row>
    <row r="83" spans="1:4" s="200" customFormat="1" ht="15.75" customHeight="1" thickBot="1">
      <c r="A83" s="204" t="s">
        <v>295</v>
      </c>
      <c r="B83" s="209" t="s">
        <v>296</v>
      </c>
      <c r="C83" s="109">
        <f>+C61+C65+C70+C73+C77+C82</f>
        <v>0</v>
      </c>
      <c r="D83" s="109">
        <f>+D61+D65+D70+D73+D77+D82</f>
        <v>0</v>
      </c>
    </row>
    <row r="84" spans="1:4" s="200" customFormat="1" ht="16.5" customHeight="1" thickBot="1">
      <c r="A84" s="210" t="s">
        <v>309</v>
      </c>
      <c r="B84" s="211" t="s">
        <v>297</v>
      </c>
      <c r="C84" s="109">
        <f>+C60+C83</f>
        <v>4650</v>
      </c>
      <c r="D84" s="109">
        <f>+D60+D83</f>
        <v>4650</v>
      </c>
    </row>
    <row r="85" spans="1:4" s="200" customFormat="1" ht="83.25" customHeight="1">
      <c r="A85" s="3"/>
      <c r="B85" s="4"/>
      <c r="C85" s="4"/>
      <c r="D85" s="110"/>
    </row>
    <row r="86" spans="1:4" ht="16.5" customHeight="1">
      <c r="A86" s="613" t="s">
        <v>78</v>
      </c>
      <c r="B86" s="613"/>
      <c r="C86" s="613"/>
      <c r="D86" s="613"/>
    </row>
    <row r="87" spans="1:4" s="212" customFormat="1" ht="16.5" customHeight="1" thickBot="1">
      <c r="A87" s="614" t="s">
        <v>136</v>
      </c>
      <c r="B87" s="614"/>
      <c r="C87" s="471"/>
      <c r="D87" s="56" t="s">
        <v>178</v>
      </c>
    </row>
    <row r="88" spans="1:4" ht="38.1" customHeight="1" thickBot="1">
      <c r="A88" s="21" t="s">
        <v>100</v>
      </c>
      <c r="B88" s="22" t="s">
        <v>79</v>
      </c>
      <c r="C88" s="28" t="s">
        <v>500</v>
      </c>
      <c r="D88" s="28" t="s">
        <v>583</v>
      </c>
    </row>
    <row r="89" spans="1:4" s="199" customFormat="1" ht="12" customHeight="1" thickBot="1">
      <c r="A89" s="25">
        <v>1</v>
      </c>
      <c r="B89" s="26">
        <v>2</v>
      </c>
      <c r="C89" s="195">
        <v>3</v>
      </c>
      <c r="D89" s="195">
        <v>4</v>
      </c>
    </row>
    <row r="90" spans="1:4" ht="12" customHeight="1" thickBot="1">
      <c r="A90" s="20" t="s">
        <v>50</v>
      </c>
      <c r="B90" s="24" t="s">
        <v>312</v>
      </c>
      <c r="C90" s="102">
        <f>SUM(C91:C95)</f>
        <v>3450</v>
      </c>
      <c r="D90" s="102">
        <f>SUM(D91:D95)</f>
        <v>3450</v>
      </c>
    </row>
    <row r="91" spans="1:4" ht="12" customHeight="1">
      <c r="A91" s="15" t="s">
        <v>112</v>
      </c>
      <c r="B91" s="8" t="s">
        <v>80</v>
      </c>
      <c r="C91" s="104"/>
      <c r="D91" s="104"/>
    </row>
    <row r="92" spans="1:4" ht="12" customHeight="1">
      <c r="A92" s="12" t="s">
        <v>113</v>
      </c>
      <c r="B92" s="6" t="s">
        <v>156</v>
      </c>
      <c r="C92" s="105"/>
      <c r="D92" s="105"/>
    </row>
    <row r="93" spans="1:4" ht="12" customHeight="1">
      <c r="A93" s="12" t="s">
        <v>114</v>
      </c>
      <c r="B93" s="6" t="s">
        <v>131</v>
      </c>
      <c r="C93" s="107"/>
      <c r="D93" s="107"/>
    </row>
    <row r="94" spans="1:4" ht="12" customHeight="1">
      <c r="A94" s="12" t="s">
        <v>115</v>
      </c>
      <c r="B94" s="9" t="s">
        <v>157</v>
      </c>
      <c r="C94" s="107"/>
      <c r="D94" s="107"/>
    </row>
    <row r="95" spans="1:4" ht="12" customHeight="1">
      <c r="A95" s="12" t="s">
        <v>123</v>
      </c>
      <c r="B95" s="6" t="s">
        <v>158</v>
      </c>
      <c r="C95" s="107">
        <v>3450</v>
      </c>
      <c r="D95" s="107">
        <v>3450</v>
      </c>
    </row>
    <row r="96" spans="1:4" ht="12" customHeight="1">
      <c r="A96" s="12" t="s">
        <v>116</v>
      </c>
      <c r="B96" s="6" t="s">
        <v>313</v>
      </c>
      <c r="C96" s="107"/>
      <c r="D96" s="107"/>
    </row>
    <row r="97" spans="1:4" ht="12" customHeight="1">
      <c r="A97" s="12" t="s">
        <v>117</v>
      </c>
      <c r="B97" s="58" t="s">
        <v>314</v>
      </c>
      <c r="C97" s="107"/>
      <c r="D97" s="107"/>
    </row>
    <row r="98" spans="1:4" ht="12" customHeight="1">
      <c r="A98" s="12" t="s">
        <v>124</v>
      </c>
      <c r="B98" s="59" t="s">
        <v>315</v>
      </c>
      <c r="C98" s="107"/>
      <c r="D98" s="107"/>
    </row>
    <row r="99" spans="1:4" ht="12" customHeight="1">
      <c r="A99" s="12" t="s">
        <v>125</v>
      </c>
      <c r="B99" s="59" t="s">
        <v>316</v>
      </c>
      <c r="C99" s="107"/>
      <c r="D99" s="107"/>
    </row>
    <row r="100" spans="1:4" ht="12" customHeight="1">
      <c r="A100" s="12" t="s">
        <v>126</v>
      </c>
      <c r="B100" s="58" t="s">
        <v>317</v>
      </c>
      <c r="C100" s="107">
        <v>2000</v>
      </c>
      <c r="D100" s="107">
        <v>2000</v>
      </c>
    </row>
    <row r="101" spans="1:4" ht="12" customHeight="1">
      <c r="A101" s="12" t="s">
        <v>127</v>
      </c>
      <c r="B101" s="58" t="s">
        <v>318</v>
      </c>
      <c r="C101" s="107"/>
      <c r="D101" s="107"/>
    </row>
    <row r="102" spans="1:4" ht="12" customHeight="1">
      <c r="A102" s="12" t="s">
        <v>129</v>
      </c>
      <c r="B102" s="59" t="s">
        <v>319</v>
      </c>
      <c r="C102" s="107"/>
      <c r="D102" s="107"/>
    </row>
    <row r="103" spans="1:4" ht="12" customHeight="1">
      <c r="A103" s="11" t="s">
        <v>159</v>
      </c>
      <c r="B103" s="60" t="s">
        <v>320</v>
      </c>
      <c r="C103" s="107"/>
      <c r="D103" s="107"/>
    </row>
    <row r="104" spans="1:4" ht="12" customHeight="1">
      <c r="A104" s="12" t="s">
        <v>310</v>
      </c>
      <c r="B104" s="60" t="s">
        <v>321</v>
      </c>
      <c r="C104" s="107"/>
      <c r="D104" s="107"/>
    </row>
    <row r="105" spans="1:4" ht="12" customHeight="1" thickBot="1">
      <c r="A105" s="16" t="s">
        <v>311</v>
      </c>
      <c r="B105" s="61" t="s">
        <v>322</v>
      </c>
      <c r="C105" s="111">
        <v>1450</v>
      </c>
      <c r="D105" s="111">
        <v>1450</v>
      </c>
    </row>
    <row r="106" spans="1:4" ht="12" customHeight="1" thickBot="1">
      <c r="A106" s="18" t="s">
        <v>51</v>
      </c>
      <c r="B106" s="23" t="s">
        <v>323</v>
      </c>
      <c r="C106" s="103">
        <f>+C107+C109+C111</f>
        <v>1200</v>
      </c>
      <c r="D106" s="103">
        <f>+D107+D109+D111</f>
        <v>1200</v>
      </c>
    </row>
    <row r="107" spans="1:4" ht="12" customHeight="1">
      <c r="A107" s="13" t="s">
        <v>118</v>
      </c>
      <c r="B107" s="6" t="s">
        <v>177</v>
      </c>
      <c r="C107" s="106"/>
      <c r="D107" s="106"/>
    </row>
    <row r="108" spans="1:4" ht="12" customHeight="1">
      <c r="A108" s="13" t="s">
        <v>119</v>
      </c>
      <c r="B108" s="10" t="s">
        <v>327</v>
      </c>
      <c r="C108" s="106"/>
      <c r="D108" s="106"/>
    </row>
    <row r="109" spans="1:4" ht="12" customHeight="1">
      <c r="A109" s="13" t="s">
        <v>120</v>
      </c>
      <c r="B109" s="10" t="s">
        <v>160</v>
      </c>
      <c r="C109" s="105"/>
      <c r="D109" s="105"/>
    </row>
    <row r="110" spans="1:4" ht="12" customHeight="1">
      <c r="A110" s="13" t="s">
        <v>121</v>
      </c>
      <c r="B110" s="10" t="s">
        <v>328</v>
      </c>
      <c r="C110" s="96"/>
      <c r="D110" s="96"/>
    </row>
    <row r="111" spans="1:4" ht="12" customHeight="1">
      <c r="A111" s="13" t="s">
        <v>122</v>
      </c>
      <c r="B111" s="100" t="s">
        <v>180</v>
      </c>
      <c r="C111" s="96">
        <v>1200</v>
      </c>
      <c r="D111" s="96">
        <v>1200</v>
      </c>
    </row>
    <row r="112" spans="1:4" ht="12" customHeight="1">
      <c r="A112" s="13" t="s">
        <v>128</v>
      </c>
      <c r="B112" s="99" t="s">
        <v>421</v>
      </c>
      <c r="C112" s="96"/>
      <c r="D112" s="96"/>
    </row>
    <row r="113" spans="1:4" ht="12" customHeight="1">
      <c r="A113" s="13" t="s">
        <v>130</v>
      </c>
      <c r="B113" s="197" t="s">
        <v>333</v>
      </c>
      <c r="C113" s="96"/>
      <c r="D113" s="96"/>
    </row>
    <row r="114" spans="1:4" ht="22.5">
      <c r="A114" s="13" t="s">
        <v>161</v>
      </c>
      <c r="B114" s="59" t="s">
        <v>316</v>
      </c>
      <c r="C114" s="96"/>
      <c r="D114" s="96"/>
    </row>
    <row r="115" spans="1:4" ht="12" customHeight="1">
      <c r="A115" s="13" t="s">
        <v>162</v>
      </c>
      <c r="B115" s="59" t="s">
        <v>332</v>
      </c>
      <c r="C115" s="96"/>
      <c r="D115" s="96"/>
    </row>
    <row r="116" spans="1:4" ht="12" customHeight="1">
      <c r="A116" s="13" t="s">
        <v>163</v>
      </c>
      <c r="B116" s="59" t="s">
        <v>331</v>
      </c>
      <c r="C116" s="96"/>
      <c r="D116" s="96"/>
    </row>
    <row r="117" spans="1:4" ht="12" customHeight="1">
      <c r="A117" s="13" t="s">
        <v>324</v>
      </c>
      <c r="B117" s="59" t="s">
        <v>319</v>
      </c>
      <c r="C117" s="96"/>
      <c r="D117" s="96"/>
    </row>
    <row r="118" spans="1:4" ht="12" customHeight="1">
      <c r="A118" s="13" t="s">
        <v>325</v>
      </c>
      <c r="B118" s="59" t="s">
        <v>330</v>
      </c>
      <c r="C118" s="96"/>
      <c r="D118" s="96"/>
    </row>
    <row r="119" spans="1:4" ht="23.25" thickBot="1">
      <c r="A119" s="11" t="s">
        <v>326</v>
      </c>
      <c r="B119" s="59" t="s">
        <v>329</v>
      </c>
      <c r="C119" s="97">
        <v>1200</v>
      </c>
      <c r="D119" s="97">
        <v>1200</v>
      </c>
    </row>
    <row r="120" spans="1:4" ht="12" customHeight="1" thickBot="1">
      <c r="A120" s="18" t="s">
        <v>52</v>
      </c>
      <c r="B120" s="53" t="s">
        <v>334</v>
      </c>
      <c r="C120" s="103">
        <f>+C121+C122</f>
        <v>0</v>
      </c>
      <c r="D120" s="103">
        <f>+D121+D122</f>
        <v>0</v>
      </c>
    </row>
    <row r="121" spans="1:4" ht="12" customHeight="1">
      <c r="A121" s="13" t="s">
        <v>101</v>
      </c>
      <c r="B121" s="7" t="s">
        <v>88</v>
      </c>
      <c r="C121" s="106"/>
      <c r="D121" s="106"/>
    </row>
    <row r="122" spans="1:4" ht="12" customHeight="1" thickBot="1">
      <c r="A122" s="14" t="s">
        <v>102</v>
      </c>
      <c r="B122" s="10" t="s">
        <v>89</v>
      </c>
      <c r="C122" s="107"/>
      <c r="D122" s="107"/>
    </row>
    <row r="123" spans="1:4" ht="12" customHeight="1" thickBot="1">
      <c r="A123" s="18" t="s">
        <v>53</v>
      </c>
      <c r="B123" s="53" t="s">
        <v>335</v>
      </c>
      <c r="C123" s="103">
        <f>+C90+C106+C120</f>
        <v>4650</v>
      </c>
      <c r="D123" s="103">
        <f>+D90+D106+D120</f>
        <v>4650</v>
      </c>
    </row>
    <row r="124" spans="1:4" ht="12" customHeight="1" thickBot="1">
      <c r="A124" s="18" t="s">
        <v>54</v>
      </c>
      <c r="B124" s="53" t="s">
        <v>336</v>
      </c>
      <c r="C124" s="103">
        <f>+C125+C126+C127</f>
        <v>0</v>
      </c>
      <c r="D124" s="103">
        <f>+D125+D126+D127</f>
        <v>0</v>
      </c>
    </row>
    <row r="125" spans="1:4" ht="12" customHeight="1">
      <c r="A125" s="13" t="s">
        <v>105</v>
      </c>
      <c r="B125" s="7" t="s">
        <v>337</v>
      </c>
      <c r="C125" s="96"/>
      <c r="D125" s="96"/>
    </row>
    <row r="126" spans="1:4" ht="12" customHeight="1">
      <c r="A126" s="13" t="s">
        <v>106</v>
      </c>
      <c r="B126" s="7" t="s">
        <v>338</v>
      </c>
      <c r="C126" s="96"/>
      <c r="D126" s="96"/>
    </row>
    <row r="127" spans="1:4" ht="12" customHeight="1" thickBot="1">
      <c r="A127" s="11" t="s">
        <v>107</v>
      </c>
      <c r="B127" s="5" t="s">
        <v>339</v>
      </c>
      <c r="C127" s="96"/>
      <c r="D127" s="96"/>
    </row>
    <row r="128" spans="1:4" ht="12" customHeight="1" thickBot="1">
      <c r="A128" s="18" t="s">
        <v>55</v>
      </c>
      <c r="B128" s="53" t="s">
        <v>382</v>
      </c>
      <c r="C128" s="103">
        <f>+C129+C130+C131+C132</f>
        <v>0</v>
      </c>
      <c r="D128" s="103">
        <f>+D129+D130+D131+D132</f>
        <v>0</v>
      </c>
    </row>
    <row r="129" spans="1:10" ht="12" customHeight="1">
      <c r="A129" s="13" t="s">
        <v>108</v>
      </c>
      <c r="B129" s="7" t="s">
        <v>340</v>
      </c>
      <c r="C129" s="96"/>
      <c r="D129" s="96"/>
    </row>
    <row r="130" spans="1:10" ht="12" customHeight="1">
      <c r="A130" s="13" t="s">
        <v>109</v>
      </c>
      <c r="B130" s="7" t="s">
        <v>341</v>
      </c>
      <c r="C130" s="96"/>
      <c r="D130" s="96"/>
    </row>
    <row r="131" spans="1:10" ht="12" customHeight="1">
      <c r="A131" s="13" t="s">
        <v>244</v>
      </c>
      <c r="B131" s="7" t="s">
        <v>342</v>
      </c>
      <c r="C131" s="96"/>
      <c r="D131" s="96"/>
    </row>
    <row r="132" spans="1:10" ht="12" customHeight="1" thickBot="1">
      <c r="A132" s="11" t="s">
        <v>245</v>
      </c>
      <c r="B132" s="5" t="s">
        <v>343</v>
      </c>
      <c r="C132" s="96"/>
      <c r="D132" s="96"/>
    </row>
    <row r="133" spans="1:10" ht="12" customHeight="1" thickBot="1">
      <c r="A133" s="18" t="s">
        <v>56</v>
      </c>
      <c r="B133" s="53" t="s">
        <v>344</v>
      </c>
      <c r="C133" s="109">
        <f>+C134+C135+C136+C137</f>
        <v>0</v>
      </c>
      <c r="D133" s="109">
        <f>+D134+D135+D136+D137</f>
        <v>0</v>
      </c>
    </row>
    <row r="134" spans="1:10" ht="12" customHeight="1">
      <c r="A134" s="13" t="s">
        <v>110</v>
      </c>
      <c r="B134" s="7" t="s">
        <v>345</v>
      </c>
      <c r="C134" s="96"/>
      <c r="D134" s="96"/>
    </row>
    <row r="135" spans="1:10" ht="12" customHeight="1">
      <c r="A135" s="13" t="s">
        <v>111</v>
      </c>
      <c r="B135" s="7" t="s">
        <v>355</v>
      </c>
      <c r="C135" s="96"/>
      <c r="D135" s="96"/>
    </row>
    <row r="136" spans="1:10" ht="12" customHeight="1">
      <c r="A136" s="13" t="s">
        <v>256</v>
      </c>
      <c r="B136" s="7" t="s">
        <v>346</v>
      </c>
      <c r="C136" s="96"/>
      <c r="D136" s="96"/>
    </row>
    <row r="137" spans="1:10" ht="12" customHeight="1" thickBot="1">
      <c r="A137" s="11" t="s">
        <v>257</v>
      </c>
      <c r="B137" s="5" t="s">
        <v>347</v>
      </c>
      <c r="C137" s="96"/>
      <c r="D137" s="96"/>
    </row>
    <row r="138" spans="1:10" ht="12" customHeight="1" thickBot="1">
      <c r="A138" s="18" t="s">
        <v>57</v>
      </c>
      <c r="B138" s="53" t="s">
        <v>348</v>
      </c>
      <c r="C138" s="112">
        <f>+C139+C140+C141+C142</f>
        <v>0</v>
      </c>
      <c r="D138" s="112">
        <f>+D139+D140+D141+D142</f>
        <v>0</v>
      </c>
    </row>
    <row r="139" spans="1:10" ht="12" customHeight="1">
      <c r="A139" s="13" t="s">
        <v>154</v>
      </c>
      <c r="B139" s="7" t="s">
        <v>349</v>
      </c>
      <c r="C139" s="96"/>
      <c r="D139" s="96"/>
    </row>
    <row r="140" spans="1:10" ht="12" customHeight="1">
      <c r="A140" s="13" t="s">
        <v>155</v>
      </c>
      <c r="B140" s="7" t="s">
        <v>350</v>
      </c>
      <c r="C140" s="96"/>
      <c r="D140" s="96"/>
    </row>
    <row r="141" spans="1:10" ht="12" customHeight="1">
      <c r="A141" s="13" t="s">
        <v>179</v>
      </c>
      <c r="B141" s="7" t="s">
        <v>351</v>
      </c>
      <c r="C141" s="96"/>
      <c r="D141" s="96"/>
    </row>
    <row r="142" spans="1:10" ht="12" customHeight="1" thickBot="1">
      <c r="A142" s="13" t="s">
        <v>259</v>
      </c>
      <c r="B142" s="7" t="s">
        <v>352</v>
      </c>
      <c r="C142" s="96"/>
      <c r="D142" s="96"/>
    </row>
    <row r="143" spans="1:10" ht="15" customHeight="1" thickBot="1">
      <c r="A143" s="18" t="s">
        <v>58</v>
      </c>
      <c r="B143" s="53" t="s">
        <v>353</v>
      </c>
      <c r="C143" s="213">
        <f>+C124+C128+C133+C138</f>
        <v>0</v>
      </c>
      <c r="D143" s="213">
        <f>+D124+D128+D133+D138</f>
        <v>0</v>
      </c>
      <c r="G143" s="214"/>
      <c r="H143" s="215"/>
      <c r="I143" s="215"/>
      <c r="J143" s="215"/>
    </row>
    <row r="144" spans="1:10" s="200" customFormat="1" ht="12.95" customHeight="1" thickBot="1">
      <c r="A144" s="101" t="s">
        <v>59</v>
      </c>
      <c r="B144" s="178" t="s">
        <v>354</v>
      </c>
      <c r="C144" s="213">
        <f>+C123+C143</f>
        <v>4650</v>
      </c>
      <c r="D144" s="213">
        <f>+D123+D143</f>
        <v>4650</v>
      </c>
    </row>
    <row r="145" spans="1:5" ht="7.5" customHeight="1"/>
    <row r="146" spans="1:5">
      <c r="A146" s="615" t="s">
        <v>356</v>
      </c>
      <c r="B146" s="615"/>
      <c r="C146" s="615"/>
      <c r="D146" s="615"/>
    </row>
    <row r="147" spans="1:5" ht="15" customHeight="1" thickBot="1">
      <c r="A147" s="612" t="s">
        <v>137</v>
      </c>
      <c r="B147" s="612"/>
      <c r="C147" s="470"/>
      <c r="D147" s="113" t="s">
        <v>178</v>
      </c>
    </row>
    <row r="148" spans="1:5" ht="13.5" customHeight="1" thickBot="1">
      <c r="A148" s="18">
        <v>1</v>
      </c>
      <c r="B148" s="23" t="s">
        <v>357</v>
      </c>
      <c r="C148" s="477"/>
      <c r="D148" s="103">
        <f>+D60-D123</f>
        <v>0</v>
      </c>
      <c r="E148" s="216"/>
    </row>
    <row r="149" spans="1:5" ht="27.75" customHeight="1" thickBot="1">
      <c r="A149" s="18" t="s">
        <v>51</v>
      </c>
      <c r="B149" s="23" t="s">
        <v>358</v>
      </c>
      <c r="C149" s="477"/>
      <c r="D149" s="103">
        <f>+D83-D143</f>
        <v>0</v>
      </c>
    </row>
  </sheetData>
  <mergeCells count="6">
    <mergeCell ref="A146:D146"/>
    <mergeCell ref="A147:B147"/>
    <mergeCell ref="A1:D1"/>
    <mergeCell ref="A2:B2"/>
    <mergeCell ref="A86:D86"/>
    <mergeCell ref="A87:B87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2015. ÉVI KÖLTSÉGVETÉS
ÖNKÉNT VÁLLALT FELADATAINAK MÉRLEGE
&amp;R&amp;"Times New Roman CE,Félkövér dőlt"&amp;11 1.3. mell. az 1/2015. (I.27.) önkorm-i rend-hez
3. mell. a 10/2015. (VI.30.) önkorm-i rend-hez</oddHeader>
  </headerFooter>
  <rowBreaks count="1" manualBreakCount="1">
    <brk id="85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9"/>
  <sheetViews>
    <sheetView view="pageLayout" topLeftCell="B1" zoomScaleNormal="120" zoomScaleSheetLayoutView="100" workbookViewId="0">
      <selection activeCell="F3" sqref="F3"/>
    </sheetView>
  </sheetViews>
  <sheetFormatPr defaultRowHeight="15.75"/>
  <cols>
    <col min="1" max="1" width="9.5" style="179" customWidth="1"/>
    <col min="2" max="2" width="60" style="179" customWidth="1"/>
    <col min="3" max="3" width="15.1640625" style="179" customWidth="1"/>
    <col min="4" max="4" width="16.33203125" style="180" customWidth="1"/>
    <col min="5" max="5" width="9" style="198" customWidth="1"/>
    <col min="6" max="16384" width="9.33203125" style="198"/>
  </cols>
  <sheetData>
    <row r="1" spans="1:4" ht="15.95" customHeight="1">
      <c r="A1" s="613" t="s">
        <v>48</v>
      </c>
      <c r="B1" s="613"/>
      <c r="C1" s="613"/>
      <c r="D1" s="613"/>
    </row>
    <row r="2" spans="1:4" ht="15.95" customHeight="1" thickBot="1">
      <c r="A2" s="612" t="s">
        <v>135</v>
      </c>
      <c r="B2" s="612"/>
      <c r="C2" s="470"/>
      <c r="D2" s="113" t="s">
        <v>178</v>
      </c>
    </row>
    <row r="3" spans="1:4" ht="38.1" customHeight="1" thickBot="1">
      <c r="A3" s="21" t="s">
        <v>100</v>
      </c>
      <c r="B3" s="22" t="s">
        <v>49</v>
      </c>
      <c r="C3" s="28" t="s">
        <v>500</v>
      </c>
      <c r="D3" s="28" t="s">
        <v>583</v>
      </c>
    </row>
    <row r="4" spans="1:4" s="199" customFormat="1" ht="12" customHeight="1" thickBot="1">
      <c r="A4" s="193">
        <v>1</v>
      </c>
      <c r="B4" s="194">
        <v>2</v>
      </c>
      <c r="C4" s="195">
        <v>3</v>
      </c>
      <c r="D4" s="195">
        <v>4</v>
      </c>
    </row>
    <row r="5" spans="1:4" s="200" customFormat="1" ht="12" customHeight="1" thickBot="1">
      <c r="A5" s="18" t="s">
        <v>50</v>
      </c>
      <c r="B5" s="19" t="s">
        <v>200</v>
      </c>
      <c r="C5" s="103">
        <f>+C6+C7+C8+C9+C10+C11</f>
        <v>95361</v>
      </c>
      <c r="D5" s="103">
        <f>+D6+D7+D8+D9+D10+D11</f>
        <v>93190</v>
      </c>
    </row>
    <row r="6" spans="1:4" s="200" customFormat="1" ht="12" customHeight="1">
      <c r="A6" s="13" t="s">
        <v>112</v>
      </c>
      <c r="B6" s="201" t="s">
        <v>201</v>
      </c>
      <c r="C6" s="106">
        <v>95361</v>
      </c>
      <c r="D6" s="106">
        <v>93190</v>
      </c>
    </row>
    <row r="7" spans="1:4" s="200" customFormat="1" ht="12" customHeight="1">
      <c r="A7" s="12" t="s">
        <v>113</v>
      </c>
      <c r="B7" s="202" t="s">
        <v>202</v>
      </c>
      <c r="C7" s="105"/>
      <c r="D7" s="105"/>
    </row>
    <row r="8" spans="1:4" s="200" customFormat="1" ht="12" customHeight="1">
      <c r="A8" s="12" t="s">
        <v>114</v>
      </c>
      <c r="B8" s="202" t="s">
        <v>203</v>
      </c>
      <c r="C8" s="105"/>
      <c r="D8" s="105"/>
    </row>
    <row r="9" spans="1:4" s="200" customFormat="1" ht="12" customHeight="1">
      <c r="A9" s="12" t="s">
        <v>115</v>
      </c>
      <c r="B9" s="202" t="s">
        <v>204</v>
      </c>
      <c r="C9" s="105"/>
      <c r="D9" s="105"/>
    </row>
    <row r="10" spans="1:4" s="200" customFormat="1" ht="12" customHeight="1">
      <c r="A10" s="12" t="s">
        <v>132</v>
      </c>
      <c r="B10" s="202" t="s">
        <v>205</v>
      </c>
      <c r="C10" s="105"/>
      <c r="D10" s="105"/>
    </row>
    <row r="11" spans="1:4" s="200" customFormat="1" ht="12" customHeight="1" thickBot="1">
      <c r="A11" s="14" t="s">
        <v>116</v>
      </c>
      <c r="B11" s="203" t="s">
        <v>206</v>
      </c>
      <c r="C11" s="105"/>
      <c r="D11" s="105"/>
    </row>
    <row r="12" spans="1:4" s="200" customFormat="1" ht="12" customHeight="1" thickBot="1">
      <c r="A12" s="18" t="s">
        <v>51</v>
      </c>
      <c r="B12" s="98" t="s">
        <v>207</v>
      </c>
      <c r="C12" s="103">
        <f>+C13+C14+C15+C16+C17</f>
        <v>0</v>
      </c>
      <c r="D12" s="103">
        <f>+D13+D14+D15+D16+D17</f>
        <v>0</v>
      </c>
    </row>
    <row r="13" spans="1:4" s="200" customFormat="1" ht="12" customHeight="1">
      <c r="A13" s="13" t="s">
        <v>118</v>
      </c>
      <c r="B13" s="201" t="s">
        <v>208</v>
      </c>
      <c r="C13" s="106"/>
      <c r="D13" s="106"/>
    </row>
    <row r="14" spans="1:4" s="200" customFormat="1" ht="12" customHeight="1">
      <c r="A14" s="12" t="s">
        <v>119</v>
      </c>
      <c r="B14" s="202" t="s">
        <v>209</v>
      </c>
      <c r="C14" s="105"/>
      <c r="D14" s="105"/>
    </row>
    <row r="15" spans="1:4" s="200" customFormat="1" ht="12" customHeight="1">
      <c r="A15" s="12" t="s">
        <v>120</v>
      </c>
      <c r="B15" s="202" t="s">
        <v>415</v>
      </c>
      <c r="C15" s="105"/>
      <c r="D15" s="105"/>
    </row>
    <row r="16" spans="1:4" s="200" customFormat="1" ht="12" customHeight="1">
      <c r="A16" s="12" t="s">
        <v>121</v>
      </c>
      <c r="B16" s="202" t="s">
        <v>416</v>
      </c>
      <c r="C16" s="105"/>
      <c r="D16" s="105"/>
    </row>
    <row r="17" spans="1:4" s="200" customFormat="1" ht="12" customHeight="1">
      <c r="A17" s="12" t="s">
        <v>122</v>
      </c>
      <c r="B17" s="202" t="s">
        <v>210</v>
      </c>
      <c r="C17" s="105"/>
      <c r="D17" s="105"/>
    </row>
    <row r="18" spans="1:4" s="200" customFormat="1" ht="12" customHeight="1" thickBot="1">
      <c r="A18" s="14" t="s">
        <v>128</v>
      </c>
      <c r="B18" s="203" t="s">
        <v>211</v>
      </c>
      <c r="C18" s="107"/>
      <c r="D18" s="107"/>
    </row>
    <row r="19" spans="1:4" s="200" customFormat="1" ht="12" customHeight="1" thickBot="1">
      <c r="A19" s="18" t="s">
        <v>52</v>
      </c>
      <c r="B19" s="19" t="s">
        <v>212</v>
      </c>
      <c r="C19" s="103">
        <f>+C20+C21+C22+C23+C24</f>
        <v>0</v>
      </c>
      <c r="D19" s="103">
        <f>+D20+D21+D22+D23+D24</f>
        <v>0</v>
      </c>
    </row>
    <row r="20" spans="1:4" s="200" customFormat="1" ht="12" customHeight="1">
      <c r="A20" s="13" t="s">
        <v>101</v>
      </c>
      <c r="B20" s="201" t="s">
        <v>213</v>
      </c>
      <c r="C20" s="106"/>
      <c r="D20" s="106"/>
    </row>
    <row r="21" spans="1:4" s="200" customFormat="1" ht="12" customHeight="1">
      <c r="A21" s="12" t="s">
        <v>102</v>
      </c>
      <c r="B21" s="202" t="s">
        <v>214</v>
      </c>
      <c r="C21" s="105"/>
      <c r="D21" s="105"/>
    </row>
    <row r="22" spans="1:4" s="200" customFormat="1" ht="12" customHeight="1">
      <c r="A22" s="12" t="s">
        <v>103</v>
      </c>
      <c r="B22" s="202" t="s">
        <v>417</v>
      </c>
      <c r="C22" s="105"/>
      <c r="D22" s="105"/>
    </row>
    <row r="23" spans="1:4" s="200" customFormat="1" ht="12" customHeight="1">
      <c r="A23" s="12" t="s">
        <v>104</v>
      </c>
      <c r="B23" s="202" t="s">
        <v>418</v>
      </c>
      <c r="C23" s="105"/>
      <c r="D23" s="105"/>
    </row>
    <row r="24" spans="1:4" s="200" customFormat="1" ht="12" customHeight="1">
      <c r="A24" s="12" t="s">
        <v>144</v>
      </c>
      <c r="B24" s="202" t="s">
        <v>215</v>
      </c>
      <c r="C24" s="105"/>
      <c r="D24" s="105"/>
    </row>
    <row r="25" spans="1:4" s="200" customFormat="1" ht="12" customHeight="1" thickBot="1">
      <c r="A25" s="14" t="s">
        <v>145</v>
      </c>
      <c r="B25" s="203" t="s">
        <v>216</v>
      </c>
      <c r="C25" s="107"/>
      <c r="D25" s="107"/>
    </row>
    <row r="26" spans="1:4" s="200" customFormat="1" ht="12" customHeight="1" thickBot="1">
      <c r="A26" s="18" t="s">
        <v>146</v>
      </c>
      <c r="B26" s="19" t="s">
        <v>217</v>
      </c>
      <c r="C26" s="109">
        <f>+C27+C30+C31+C32</f>
        <v>0</v>
      </c>
      <c r="D26" s="109">
        <f>+D27+D30+D31+D32</f>
        <v>0</v>
      </c>
    </row>
    <row r="27" spans="1:4" s="200" customFormat="1" ht="12" customHeight="1">
      <c r="A27" s="13" t="s">
        <v>218</v>
      </c>
      <c r="B27" s="201" t="s">
        <v>224</v>
      </c>
      <c r="C27" s="196">
        <f>+C28+C29</f>
        <v>0</v>
      </c>
      <c r="D27" s="196">
        <f>+D28+D29</f>
        <v>0</v>
      </c>
    </row>
    <row r="28" spans="1:4" s="200" customFormat="1" ht="12" customHeight="1">
      <c r="A28" s="12" t="s">
        <v>219</v>
      </c>
      <c r="B28" s="202" t="s">
        <v>225</v>
      </c>
      <c r="C28" s="105"/>
      <c r="D28" s="105"/>
    </row>
    <row r="29" spans="1:4" s="200" customFormat="1" ht="12" customHeight="1">
      <c r="A29" s="12" t="s">
        <v>220</v>
      </c>
      <c r="B29" s="202" t="s">
        <v>226</v>
      </c>
      <c r="C29" s="105"/>
      <c r="D29" s="105"/>
    </row>
    <row r="30" spans="1:4" s="200" customFormat="1" ht="12" customHeight="1">
      <c r="A30" s="12" t="s">
        <v>221</v>
      </c>
      <c r="B30" s="202" t="s">
        <v>227</v>
      </c>
      <c r="C30" s="105"/>
      <c r="D30" s="105"/>
    </row>
    <row r="31" spans="1:4" s="200" customFormat="1" ht="12" customHeight="1">
      <c r="A31" s="12" t="s">
        <v>222</v>
      </c>
      <c r="B31" s="202" t="s">
        <v>228</v>
      </c>
      <c r="C31" s="105"/>
      <c r="D31" s="105"/>
    </row>
    <row r="32" spans="1:4" s="200" customFormat="1" ht="12" customHeight="1" thickBot="1">
      <c r="A32" s="14" t="s">
        <v>223</v>
      </c>
      <c r="B32" s="203" t="s">
        <v>229</v>
      </c>
      <c r="C32" s="107"/>
      <c r="D32" s="107"/>
    </row>
    <row r="33" spans="1:4" s="200" customFormat="1" ht="12" customHeight="1" thickBot="1">
      <c r="A33" s="18" t="s">
        <v>54</v>
      </c>
      <c r="B33" s="19" t="s">
        <v>230</v>
      </c>
      <c r="C33" s="103">
        <f>SUM(C34:C43)</f>
        <v>0</v>
      </c>
      <c r="D33" s="103">
        <f>SUM(D34:D43)</f>
        <v>0</v>
      </c>
    </row>
    <row r="34" spans="1:4" s="200" customFormat="1" ht="12" customHeight="1">
      <c r="A34" s="13" t="s">
        <v>105</v>
      </c>
      <c r="B34" s="201" t="s">
        <v>233</v>
      </c>
      <c r="C34" s="106"/>
      <c r="D34" s="106"/>
    </row>
    <row r="35" spans="1:4" s="200" customFormat="1" ht="12" customHeight="1">
      <c r="A35" s="12" t="s">
        <v>106</v>
      </c>
      <c r="B35" s="202" t="s">
        <v>234</v>
      </c>
      <c r="C35" s="105"/>
      <c r="D35" s="105"/>
    </row>
    <row r="36" spans="1:4" s="200" customFormat="1" ht="12" customHeight="1">
      <c r="A36" s="12" t="s">
        <v>107</v>
      </c>
      <c r="B36" s="202" t="s">
        <v>235</v>
      </c>
      <c r="C36" s="105"/>
      <c r="D36" s="105"/>
    </row>
    <row r="37" spans="1:4" s="200" customFormat="1" ht="12" customHeight="1">
      <c r="A37" s="12" t="s">
        <v>148</v>
      </c>
      <c r="B37" s="202" t="s">
        <v>236</v>
      </c>
      <c r="C37" s="105"/>
      <c r="D37" s="105"/>
    </row>
    <row r="38" spans="1:4" s="200" customFormat="1" ht="12" customHeight="1">
      <c r="A38" s="12" t="s">
        <v>149</v>
      </c>
      <c r="B38" s="202" t="s">
        <v>237</v>
      </c>
      <c r="C38" s="105"/>
      <c r="D38" s="105"/>
    </row>
    <row r="39" spans="1:4" s="200" customFormat="1" ht="12" customHeight="1">
      <c r="A39" s="12" t="s">
        <v>150</v>
      </c>
      <c r="B39" s="202" t="s">
        <v>238</v>
      </c>
      <c r="C39" s="105"/>
      <c r="D39" s="105"/>
    </row>
    <row r="40" spans="1:4" s="200" customFormat="1" ht="12" customHeight="1">
      <c r="A40" s="12" t="s">
        <v>151</v>
      </c>
      <c r="B40" s="202" t="s">
        <v>239</v>
      </c>
      <c r="C40" s="105"/>
      <c r="D40" s="105"/>
    </row>
    <row r="41" spans="1:4" s="200" customFormat="1" ht="12" customHeight="1">
      <c r="A41" s="12" t="s">
        <v>152</v>
      </c>
      <c r="B41" s="202" t="s">
        <v>240</v>
      </c>
      <c r="C41" s="105"/>
      <c r="D41" s="105"/>
    </row>
    <row r="42" spans="1:4" s="200" customFormat="1" ht="12" customHeight="1">
      <c r="A42" s="12" t="s">
        <v>231</v>
      </c>
      <c r="B42" s="202" t="s">
        <v>241</v>
      </c>
      <c r="C42" s="108"/>
      <c r="D42" s="108"/>
    </row>
    <row r="43" spans="1:4" s="200" customFormat="1" ht="12" customHeight="1" thickBot="1">
      <c r="A43" s="14" t="s">
        <v>232</v>
      </c>
      <c r="B43" s="203" t="s">
        <v>242</v>
      </c>
      <c r="C43" s="190"/>
      <c r="D43" s="190"/>
    </row>
    <row r="44" spans="1:4" s="200" customFormat="1" ht="12" customHeight="1" thickBot="1">
      <c r="A44" s="18" t="s">
        <v>55</v>
      </c>
      <c r="B44" s="19" t="s">
        <v>243</v>
      </c>
      <c r="C44" s="103">
        <f>SUM(C45:C49)</f>
        <v>0</v>
      </c>
      <c r="D44" s="103">
        <f>SUM(D45:D49)</f>
        <v>0</v>
      </c>
    </row>
    <row r="45" spans="1:4" s="200" customFormat="1" ht="12" customHeight="1">
      <c r="A45" s="13" t="s">
        <v>108</v>
      </c>
      <c r="B45" s="201" t="s">
        <v>247</v>
      </c>
      <c r="C45" s="247"/>
      <c r="D45" s="247"/>
    </row>
    <row r="46" spans="1:4" s="200" customFormat="1" ht="12" customHeight="1">
      <c r="A46" s="12" t="s">
        <v>109</v>
      </c>
      <c r="B46" s="202" t="s">
        <v>248</v>
      </c>
      <c r="C46" s="108"/>
      <c r="D46" s="108"/>
    </row>
    <row r="47" spans="1:4" s="200" customFormat="1" ht="12" customHeight="1">
      <c r="A47" s="12" t="s">
        <v>244</v>
      </c>
      <c r="B47" s="202" t="s">
        <v>249</v>
      </c>
      <c r="C47" s="108"/>
      <c r="D47" s="108"/>
    </row>
    <row r="48" spans="1:4" s="200" customFormat="1" ht="12" customHeight="1">
      <c r="A48" s="12" t="s">
        <v>245</v>
      </c>
      <c r="B48" s="202" t="s">
        <v>250</v>
      </c>
      <c r="C48" s="108"/>
      <c r="D48" s="108"/>
    </row>
    <row r="49" spans="1:4" s="200" customFormat="1" ht="12" customHeight="1" thickBot="1">
      <c r="A49" s="14" t="s">
        <v>246</v>
      </c>
      <c r="B49" s="203" t="s">
        <v>251</v>
      </c>
      <c r="C49" s="190"/>
      <c r="D49" s="190"/>
    </row>
    <row r="50" spans="1:4" s="200" customFormat="1" ht="12" customHeight="1" thickBot="1">
      <c r="A50" s="18" t="s">
        <v>153</v>
      </c>
      <c r="B50" s="19" t="s">
        <v>252</v>
      </c>
      <c r="C50" s="103">
        <f>SUM(C51:C53)</f>
        <v>0</v>
      </c>
      <c r="D50" s="103">
        <f>SUM(D51:D53)</f>
        <v>102</v>
      </c>
    </row>
    <row r="51" spans="1:4" s="200" customFormat="1" ht="12" customHeight="1">
      <c r="A51" s="13" t="s">
        <v>110</v>
      </c>
      <c r="B51" s="201" t="s">
        <v>253</v>
      </c>
      <c r="C51" s="106"/>
      <c r="D51" s="106"/>
    </row>
    <row r="52" spans="1:4" s="200" customFormat="1" ht="12" customHeight="1">
      <c r="A52" s="12" t="s">
        <v>111</v>
      </c>
      <c r="B52" s="202" t="s">
        <v>419</v>
      </c>
      <c r="C52" s="105"/>
      <c r="D52" s="105"/>
    </row>
    <row r="53" spans="1:4" s="200" customFormat="1" ht="12" customHeight="1">
      <c r="A53" s="12" t="s">
        <v>256</v>
      </c>
      <c r="B53" s="202" t="s">
        <v>254</v>
      </c>
      <c r="C53" s="105"/>
      <c r="D53" s="105">
        <v>102</v>
      </c>
    </row>
    <row r="54" spans="1:4" s="200" customFormat="1" ht="12" customHeight="1" thickBot="1">
      <c r="A54" s="14" t="s">
        <v>257</v>
      </c>
      <c r="B54" s="203" t="s">
        <v>255</v>
      </c>
      <c r="C54" s="107"/>
      <c r="D54" s="107"/>
    </row>
    <row r="55" spans="1:4" s="200" customFormat="1" ht="12" customHeight="1" thickBot="1">
      <c r="A55" s="18" t="s">
        <v>57</v>
      </c>
      <c r="B55" s="98" t="s">
        <v>258</v>
      </c>
      <c r="C55" s="103">
        <f>SUM(C56:C58)</f>
        <v>0</v>
      </c>
      <c r="D55" s="103">
        <f>SUM(D56:D58)</f>
        <v>0</v>
      </c>
    </row>
    <row r="56" spans="1:4" s="200" customFormat="1" ht="12" customHeight="1">
      <c r="A56" s="13" t="s">
        <v>154</v>
      </c>
      <c r="B56" s="201" t="s">
        <v>260</v>
      </c>
      <c r="C56" s="108"/>
      <c r="D56" s="108"/>
    </row>
    <row r="57" spans="1:4" s="200" customFormat="1" ht="12" customHeight="1">
      <c r="A57" s="12" t="s">
        <v>155</v>
      </c>
      <c r="B57" s="202" t="s">
        <v>420</v>
      </c>
      <c r="C57" s="108"/>
      <c r="D57" s="108"/>
    </row>
    <row r="58" spans="1:4" s="200" customFormat="1" ht="12" customHeight="1">
      <c r="A58" s="12" t="s">
        <v>179</v>
      </c>
      <c r="B58" s="202" t="s">
        <v>261</v>
      </c>
      <c r="C58" s="108"/>
      <c r="D58" s="108"/>
    </row>
    <row r="59" spans="1:4" s="200" customFormat="1" ht="12" customHeight="1" thickBot="1">
      <c r="A59" s="14" t="s">
        <v>259</v>
      </c>
      <c r="B59" s="203" t="s">
        <v>262</v>
      </c>
      <c r="C59" s="108"/>
      <c r="D59" s="108"/>
    </row>
    <row r="60" spans="1:4" s="200" customFormat="1" ht="12" customHeight="1" thickBot="1">
      <c r="A60" s="18" t="s">
        <v>58</v>
      </c>
      <c r="B60" s="19" t="s">
        <v>263</v>
      </c>
      <c r="C60" s="109">
        <f>+C5+C12+C19+C26+C33+C44+C50+C55</f>
        <v>95361</v>
      </c>
      <c r="D60" s="109">
        <f>+D5+D12+D19+D26+D33+D44+D50+D55</f>
        <v>93292</v>
      </c>
    </row>
    <row r="61" spans="1:4" s="200" customFormat="1" ht="12" customHeight="1" thickBot="1">
      <c r="A61" s="204" t="s">
        <v>264</v>
      </c>
      <c r="B61" s="98" t="s">
        <v>265</v>
      </c>
      <c r="C61" s="103">
        <f>SUM(C62:C64)</f>
        <v>0</v>
      </c>
      <c r="D61" s="103">
        <f>SUM(D62:D64)</f>
        <v>0</v>
      </c>
    </row>
    <row r="62" spans="1:4" s="200" customFormat="1" ht="12" customHeight="1">
      <c r="A62" s="13" t="s">
        <v>298</v>
      </c>
      <c r="B62" s="201" t="s">
        <v>266</v>
      </c>
      <c r="C62" s="108"/>
      <c r="D62" s="108"/>
    </row>
    <row r="63" spans="1:4" s="200" customFormat="1" ht="12" customHeight="1">
      <c r="A63" s="12" t="s">
        <v>307</v>
      </c>
      <c r="B63" s="202" t="s">
        <v>267</v>
      </c>
      <c r="C63" s="108"/>
      <c r="D63" s="108"/>
    </row>
    <row r="64" spans="1:4" s="200" customFormat="1" ht="12" customHeight="1" thickBot="1">
      <c r="A64" s="14" t="s">
        <v>308</v>
      </c>
      <c r="B64" s="205" t="s">
        <v>268</v>
      </c>
      <c r="C64" s="108"/>
      <c r="D64" s="108"/>
    </row>
    <row r="65" spans="1:4" s="200" customFormat="1" ht="12" customHeight="1" thickBot="1">
      <c r="A65" s="204" t="s">
        <v>269</v>
      </c>
      <c r="B65" s="98" t="s">
        <v>270</v>
      </c>
      <c r="C65" s="103">
        <f>SUM(C66:C69)</f>
        <v>0</v>
      </c>
      <c r="D65" s="103">
        <f>SUM(D66:D69)</f>
        <v>0</v>
      </c>
    </row>
    <row r="66" spans="1:4" s="200" customFormat="1" ht="12" customHeight="1">
      <c r="A66" s="13" t="s">
        <v>133</v>
      </c>
      <c r="B66" s="201" t="s">
        <v>271</v>
      </c>
      <c r="C66" s="108"/>
      <c r="D66" s="108"/>
    </row>
    <row r="67" spans="1:4" s="200" customFormat="1" ht="12" customHeight="1">
      <c r="A67" s="12" t="s">
        <v>134</v>
      </c>
      <c r="B67" s="202" t="s">
        <v>272</v>
      </c>
      <c r="C67" s="108"/>
      <c r="D67" s="108"/>
    </row>
    <row r="68" spans="1:4" s="200" customFormat="1" ht="12" customHeight="1">
      <c r="A68" s="12" t="s">
        <v>299</v>
      </c>
      <c r="B68" s="202" t="s">
        <v>273</v>
      </c>
      <c r="C68" s="108"/>
      <c r="D68" s="108"/>
    </row>
    <row r="69" spans="1:4" s="200" customFormat="1" ht="12" customHeight="1" thickBot="1">
      <c r="A69" s="14" t="s">
        <v>300</v>
      </c>
      <c r="B69" s="203" t="s">
        <v>274</v>
      </c>
      <c r="C69" s="108"/>
      <c r="D69" s="108"/>
    </row>
    <row r="70" spans="1:4" s="200" customFormat="1" ht="12" customHeight="1" thickBot="1">
      <c r="A70" s="204" t="s">
        <v>275</v>
      </c>
      <c r="B70" s="98" t="s">
        <v>276</v>
      </c>
      <c r="C70" s="103">
        <f>SUM(C71:C72)</f>
        <v>0</v>
      </c>
      <c r="D70" s="103">
        <f>SUM(D71:D72)</f>
        <v>97</v>
      </c>
    </row>
    <row r="71" spans="1:4" s="200" customFormat="1" ht="12" customHeight="1">
      <c r="A71" s="13" t="s">
        <v>301</v>
      </c>
      <c r="B71" s="201" t="s">
        <v>277</v>
      </c>
      <c r="C71" s="108"/>
      <c r="D71" s="108">
        <v>97</v>
      </c>
    </row>
    <row r="72" spans="1:4" s="200" customFormat="1" ht="12" customHeight="1" thickBot="1">
      <c r="A72" s="14" t="s">
        <v>302</v>
      </c>
      <c r="B72" s="203" t="s">
        <v>278</v>
      </c>
      <c r="C72" s="108"/>
      <c r="D72" s="108"/>
    </row>
    <row r="73" spans="1:4" s="200" customFormat="1" ht="12" customHeight="1" thickBot="1">
      <c r="A73" s="204" t="s">
        <v>279</v>
      </c>
      <c r="B73" s="98" t="s">
        <v>280</v>
      </c>
      <c r="C73" s="103">
        <f>SUM(C74:C76)</f>
        <v>0</v>
      </c>
      <c r="D73" s="103">
        <f>SUM(D74:D76)</f>
        <v>0</v>
      </c>
    </row>
    <row r="74" spans="1:4" s="200" customFormat="1" ht="12" customHeight="1">
      <c r="A74" s="13" t="s">
        <v>303</v>
      </c>
      <c r="B74" s="201" t="s">
        <v>281</v>
      </c>
      <c r="C74" s="108"/>
      <c r="D74" s="108"/>
    </row>
    <row r="75" spans="1:4" s="200" customFormat="1" ht="12" customHeight="1">
      <c r="A75" s="12" t="s">
        <v>304</v>
      </c>
      <c r="B75" s="202" t="s">
        <v>282</v>
      </c>
      <c r="C75" s="108"/>
      <c r="D75" s="108"/>
    </row>
    <row r="76" spans="1:4" s="200" customFormat="1" ht="12" customHeight="1" thickBot="1">
      <c r="A76" s="14" t="s">
        <v>305</v>
      </c>
      <c r="B76" s="203" t="s">
        <v>283</v>
      </c>
      <c r="C76" s="108"/>
      <c r="D76" s="108"/>
    </row>
    <row r="77" spans="1:4" s="200" customFormat="1" ht="12" customHeight="1" thickBot="1">
      <c r="A77" s="204" t="s">
        <v>284</v>
      </c>
      <c r="B77" s="98" t="s">
        <v>306</v>
      </c>
      <c r="C77" s="103">
        <f>SUM(C78:C81)</f>
        <v>0</v>
      </c>
      <c r="D77" s="103">
        <f>SUM(D78:D81)</f>
        <v>0</v>
      </c>
    </row>
    <row r="78" spans="1:4" s="200" customFormat="1" ht="12" customHeight="1">
      <c r="A78" s="206" t="s">
        <v>285</v>
      </c>
      <c r="B78" s="201" t="s">
        <v>286</v>
      </c>
      <c r="C78" s="108"/>
      <c r="D78" s="108"/>
    </row>
    <row r="79" spans="1:4" s="200" customFormat="1" ht="12" customHeight="1">
      <c r="A79" s="207" t="s">
        <v>287</v>
      </c>
      <c r="B79" s="202" t="s">
        <v>288</v>
      </c>
      <c r="C79" s="108"/>
      <c r="D79" s="108"/>
    </row>
    <row r="80" spans="1:4" s="200" customFormat="1" ht="12" customHeight="1">
      <c r="A80" s="207" t="s">
        <v>289</v>
      </c>
      <c r="B80" s="202" t="s">
        <v>290</v>
      </c>
      <c r="C80" s="108"/>
      <c r="D80" s="108"/>
    </row>
    <row r="81" spans="1:4" s="200" customFormat="1" ht="12" customHeight="1" thickBot="1">
      <c r="A81" s="208" t="s">
        <v>291</v>
      </c>
      <c r="B81" s="203" t="s">
        <v>292</v>
      </c>
      <c r="C81" s="108"/>
      <c r="D81" s="108"/>
    </row>
    <row r="82" spans="1:4" s="200" customFormat="1" ht="13.5" customHeight="1" thickBot="1">
      <c r="A82" s="204" t="s">
        <v>293</v>
      </c>
      <c r="B82" s="98" t="s">
        <v>294</v>
      </c>
      <c r="C82" s="248"/>
      <c r="D82" s="248"/>
    </row>
    <row r="83" spans="1:4" s="200" customFormat="1" ht="15.75" customHeight="1" thickBot="1">
      <c r="A83" s="204" t="s">
        <v>295</v>
      </c>
      <c r="B83" s="209" t="s">
        <v>296</v>
      </c>
      <c r="C83" s="109">
        <f>+C61+C65+C70+C73+C77+C82</f>
        <v>0</v>
      </c>
      <c r="D83" s="109">
        <f>+D61+D65+D70+D73+D77+D82</f>
        <v>97</v>
      </c>
    </row>
    <row r="84" spans="1:4" s="200" customFormat="1" ht="16.5" customHeight="1" thickBot="1">
      <c r="A84" s="210" t="s">
        <v>309</v>
      </c>
      <c r="B84" s="211" t="s">
        <v>297</v>
      </c>
      <c r="C84" s="109">
        <f>+C60+C83</f>
        <v>95361</v>
      </c>
      <c r="D84" s="109">
        <f>+D60+D83</f>
        <v>93389</v>
      </c>
    </row>
    <row r="85" spans="1:4" s="200" customFormat="1" ht="83.25" customHeight="1">
      <c r="A85" s="3"/>
      <c r="B85" s="4"/>
      <c r="C85" s="4"/>
      <c r="D85" s="110"/>
    </row>
    <row r="86" spans="1:4" ht="16.5" customHeight="1">
      <c r="A86" s="613" t="s">
        <v>78</v>
      </c>
      <c r="B86" s="613"/>
      <c r="C86" s="613"/>
      <c r="D86" s="613"/>
    </row>
    <row r="87" spans="1:4" s="212" customFormat="1" ht="16.5" customHeight="1" thickBot="1">
      <c r="A87" s="614" t="s">
        <v>136</v>
      </c>
      <c r="B87" s="614"/>
      <c r="C87" s="471"/>
      <c r="D87" s="56" t="s">
        <v>178</v>
      </c>
    </row>
    <row r="88" spans="1:4" ht="38.1" customHeight="1" thickBot="1">
      <c r="A88" s="21" t="s">
        <v>100</v>
      </c>
      <c r="B88" s="22" t="s">
        <v>79</v>
      </c>
      <c r="C88" s="28" t="s">
        <v>500</v>
      </c>
      <c r="D88" s="28" t="s">
        <v>583</v>
      </c>
    </row>
    <row r="89" spans="1:4" s="199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50</v>
      </c>
      <c r="B90" s="24" t="s">
        <v>312</v>
      </c>
      <c r="C90" s="102">
        <f>SUM(C91:C95)</f>
        <v>95684</v>
      </c>
      <c r="D90" s="102">
        <f>SUM(D91:D95)</f>
        <v>93139</v>
      </c>
    </row>
    <row r="91" spans="1:4" ht="12" customHeight="1">
      <c r="A91" s="15" t="s">
        <v>112</v>
      </c>
      <c r="B91" s="8" t="s">
        <v>80</v>
      </c>
      <c r="C91" s="104">
        <v>60341</v>
      </c>
      <c r="D91" s="104">
        <v>60699</v>
      </c>
    </row>
    <row r="92" spans="1:4" ht="12" customHeight="1">
      <c r="A92" s="12" t="s">
        <v>113</v>
      </c>
      <c r="B92" s="6" t="s">
        <v>156</v>
      </c>
      <c r="C92" s="105">
        <v>16473</v>
      </c>
      <c r="D92" s="105">
        <v>16570</v>
      </c>
    </row>
    <row r="93" spans="1:4" ht="12" customHeight="1">
      <c r="A93" s="12" t="s">
        <v>114</v>
      </c>
      <c r="B93" s="6" t="s">
        <v>131</v>
      </c>
      <c r="C93" s="107">
        <v>18870</v>
      </c>
      <c r="D93" s="107">
        <v>15870</v>
      </c>
    </row>
    <row r="94" spans="1:4" ht="12" customHeight="1">
      <c r="A94" s="12" t="s">
        <v>115</v>
      </c>
      <c r="B94" s="9" t="s">
        <v>157</v>
      </c>
      <c r="C94" s="107"/>
      <c r="D94" s="107"/>
    </row>
    <row r="95" spans="1:4" ht="12" customHeight="1">
      <c r="A95" s="12" t="s">
        <v>123</v>
      </c>
      <c r="B95" s="17" t="s">
        <v>158</v>
      </c>
      <c r="C95" s="107"/>
      <c r="D95" s="107"/>
    </row>
    <row r="96" spans="1:4" ht="12" customHeight="1">
      <c r="A96" s="12" t="s">
        <v>116</v>
      </c>
      <c r="B96" s="6" t="s">
        <v>313</v>
      </c>
      <c r="C96" s="107"/>
      <c r="D96" s="107"/>
    </row>
    <row r="97" spans="1:4" ht="12" customHeight="1">
      <c r="A97" s="12" t="s">
        <v>117</v>
      </c>
      <c r="B97" s="58" t="s">
        <v>314</v>
      </c>
      <c r="C97" s="107"/>
      <c r="D97" s="107"/>
    </row>
    <row r="98" spans="1:4" ht="12" customHeight="1">
      <c r="A98" s="12" t="s">
        <v>124</v>
      </c>
      <c r="B98" s="59" t="s">
        <v>315</v>
      </c>
      <c r="C98" s="107"/>
      <c r="D98" s="107"/>
    </row>
    <row r="99" spans="1:4" ht="12" customHeight="1">
      <c r="A99" s="12" t="s">
        <v>125</v>
      </c>
      <c r="B99" s="59" t="s">
        <v>316</v>
      </c>
      <c r="C99" s="107"/>
      <c r="D99" s="107"/>
    </row>
    <row r="100" spans="1:4" ht="12" customHeight="1">
      <c r="A100" s="12" t="s">
        <v>126</v>
      </c>
      <c r="B100" s="58" t="s">
        <v>317</v>
      </c>
      <c r="C100" s="107"/>
      <c r="D100" s="107"/>
    </row>
    <row r="101" spans="1:4" ht="12" customHeight="1">
      <c r="A101" s="12" t="s">
        <v>127</v>
      </c>
      <c r="B101" s="58" t="s">
        <v>318</v>
      </c>
      <c r="C101" s="107"/>
      <c r="D101" s="107"/>
    </row>
    <row r="102" spans="1:4" ht="12" customHeight="1">
      <c r="A102" s="12" t="s">
        <v>129</v>
      </c>
      <c r="B102" s="59" t="s">
        <v>319</v>
      </c>
      <c r="C102" s="107"/>
      <c r="D102" s="107"/>
    </row>
    <row r="103" spans="1:4" ht="12" customHeight="1">
      <c r="A103" s="11" t="s">
        <v>159</v>
      </c>
      <c r="B103" s="60" t="s">
        <v>320</v>
      </c>
      <c r="C103" s="107"/>
      <c r="D103" s="107"/>
    </row>
    <row r="104" spans="1:4" ht="12" customHeight="1">
      <c r="A104" s="12" t="s">
        <v>310</v>
      </c>
      <c r="B104" s="60" t="s">
        <v>321</v>
      </c>
      <c r="C104" s="107"/>
      <c r="D104" s="107"/>
    </row>
    <row r="105" spans="1:4" ht="12" customHeight="1" thickBot="1">
      <c r="A105" s="16" t="s">
        <v>311</v>
      </c>
      <c r="B105" s="61" t="s">
        <v>322</v>
      </c>
      <c r="C105" s="111"/>
      <c r="D105" s="111"/>
    </row>
    <row r="106" spans="1:4" ht="12" customHeight="1" thickBot="1">
      <c r="A106" s="18" t="s">
        <v>51</v>
      </c>
      <c r="B106" s="23" t="s">
        <v>323</v>
      </c>
      <c r="C106" s="103">
        <f>+C107+C109+C111</f>
        <v>250</v>
      </c>
      <c r="D106" s="103">
        <f>+D107+D109+D111</f>
        <v>250</v>
      </c>
    </row>
    <row r="107" spans="1:4" ht="12" customHeight="1">
      <c r="A107" s="13" t="s">
        <v>118</v>
      </c>
      <c r="B107" s="6" t="s">
        <v>177</v>
      </c>
      <c r="C107" s="106">
        <v>250</v>
      </c>
      <c r="D107" s="106">
        <v>250</v>
      </c>
    </row>
    <row r="108" spans="1:4" ht="12" customHeight="1">
      <c r="A108" s="13" t="s">
        <v>119</v>
      </c>
      <c r="B108" s="10" t="s">
        <v>327</v>
      </c>
      <c r="C108" s="106"/>
      <c r="D108" s="106"/>
    </row>
    <row r="109" spans="1:4" ht="12" customHeight="1">
      <c r="A109" s="13" t="s">
        <v>120</v>
      </c>
      <c r="B109" s="10" t="s">
        <v>160</v>
      </c>
      <c r="C109" s="105"/>
      <c r="D109" s="105"/>
    </row>
    <row r="110" spans="1:4" ht="12" customHeight="1">
      <c r="A110" s="13" t="s">
        <v>121</v>
      </c>
      <c r="B110" s="10" t="s">
        <v>328</v>
      </c>
      <c r="C110" s="96"/>
      <c r="D110" s="96"/>
    </row>
    <row r="111" spans="1:4" ht="12" customHeight="1">
      <c r="A111" s="13" t="s">
        <v>122</v>
      </c>
      <c r="B111" s="100" t="s">
        <v>180</v>
      </c>
      <c r="C111" s="96"/>
      <c r="D111" s="96"/>
    </row>
    <row r="112" spans="1:4" ht="12" customHeight="1">
      <c r="A112" s="13" t="s">
        <v>128</v>
      </c>
      <c r="B112" s="99" t="s">
        <v>421</v>
      </c>
      <c r="C112" s="96"/>
      <c r="D112" s="96"/>
    </row>
    <row r="113" spans="1:4" ht="12" customHeight="1">
      <c r="A113" s="13" t="s">
        <v>130</v>
      </c>
      <c r="B113" s="197" t="s">
        <v>333</v>
      </c>
      <c r="C113" s="96"/>
      <c r="D113" s="96"/>
    </row>
    <row r="114" spans="1:4" ht="22.5">
      <c r="A114" s="13" t="s">
        <v>161</v>
      </c>
      <c r="B114" s="59" t="s">
        <v>316</v>
      </c>
      <c r="C114" s="96"/>
      <c r="D114" s="96"/>
    </row>
    <row r="115" spans="1:4" ht="12" customHeight="1">
      <c r="A115" s="13" t="s">
        <v>162</v>
      </c>
      <c r="B115" s="59" t="s">
        <v>332</v>
      </c>
      <c r="C115" s="96"/>
      <c r="D115" s="96"/>
    </row>
    <row r="116" spans="1:4" ht="12" customHeight="1">
      <c r="A116" s="13" t="s">
        <v>163</v>
      </c>
      <c r="B116" s="59" t="s">
        <v>331</v>
      </c>
      <c r="C116" s="96"/>
      <c r="D116" s="96"/>
    </row>
    <row r="117" spans="1:4" ht="12" customHeight="1">
      <c r="A117" s="13" t="s">
        <v>324</v>
      </c>
      <c r="B117" s="59" t="s">
        <v>319</v>
      </c>
      <c r="C117" s="96"/>
      <c r="D117" s="96"/>
    </row>
    <row r="118" spans="1:4" ht="12" customHeight="1">
      <c r="A118" s="13" t="s">
        <v>325</v>
      </c>
      <c r="B118" s="59" t="s">
        <v>330</v>
      </c>
      <c r="C118" s="96"/>
      <c r="D118" s="96"/>
    </row>
    <row r="119" spans="1:4" ht="23.25" thickBot="1">
      <c r="A119" s="11" t="s">
        <v>326</v>
      </c>
      <c r="B119" s="59" t="s">
        <v>329</v>
      </c>
      <c r="C119" s="97"/>
      <c r="D119" s="97"/>
    </row>
    <row r="120" spans="1:4" ht="12" customHeight="1" thickBot="1">
      <c r="A120" s="18" t="s">
        <v>52</v>
      </c>
      <c r="B120" s="53" t="s">
        <v>334</v>
      </c>
      <c r="C120" s="103">
        <f>+C121+C122</f>
        <v>0</v>
      </c>
      <c r="D120" s="103">
        <f>+D121+D122</f>
        <v>0</v>
      </c>
    </row>
    <row r="121" spans="1:4" ht="12" customHeight="1">
      <c r="A121" s="13" t="s">
        <v>101</v>
      </c>
      <c r="B121" s="7" t="s">
        <v>88</v>
      </c>
      <c r="C121" s="106"/>
      <c r="D121" s="106"/>
    </row>
    <row r="122" spans="1:4" ht="12" customHeight="1" thickBot="1">
      <c r="A122" s="14" t="s">
        <v>102</v>
      </c>
      <c r="B122" s="10" t="s">
        <v>89</v>
      </c>
      <c r="C122" s="107"/>
      <c r="D122" s="107"/>
    </row>
    <row r="123" spans="1:4" ht="12" customHeight="1" thickBot="1">
      <c r="A123" s="18" t="s">
        <v>53</v>
      </c>
      <c r="B123" s="53" t="s">
        <v>335</v>
      </c>
      <c r="C123" s="103">
        <f>+C90+C106+C120</f>
        <v>95934</v>
      </c>
      <c r="D123" s="103">
        <f>+D90+D106+D120</f>
        <v>93389</v>
      </c>
    </row>
    <row r="124" spans="1:4" ht="12" customHeight="1" thickBot="1">
      <c r="A124" s="18" t="s">
        <v>54</v>
      </c>
      <c r="B124" s="53" t="s">
        <v>336</v>
      </c>
      <c r="C124" s="103">
        <f>+C125+C126+C127</f>
        <v>0</v>
      </c>
      <c r="D124" s="103">
        <f>+D125+D126+D127</f>
        <v>0</v>
      </c>
    </row>
    <row r="125" spans="1:4" ht="12" customHeight="1">
      <c r="A125" s="13" t="s">
        <v>105</v>
      </c>
      <c r="B125" s="7" t="s">
        <v>337</v>
      </c>
      <c r="C125" s="96"/>
      <c r="D125" s="96"/>
    </row>
    <row r="126" spans="1:4" ht="12" customHeight="1">
      <c r="A126" s="13" t="s">
        <v>106</v>
      </c>
      <c r="B126" s="7" t="s">
        <v>338</v>
      </c>
      <c r="C126" s="96"/>
      <c r="D126" s="96"/>
    </row>
    <row r="127" spans="1:4" ht="12" customHeight="1" thickBot="1">
      <c r="A127" s="11" t="s">
        <v>107</v>
      </c>
      <c r="B127" s="5" t="s">
        <v>339</v>
      </c>
      <c r="C127" s="96"/>
      <c r="D127" s="96"/>
    </row>
    <row r="128" spans="1:4" ht="12" customHeight="1" thickBot="1">
      <c r="A128" s="18" t="s">
        <v>55</v>
      </c>
      <c r="B128" s="53" t="s">
        <v>382</v>
      </c>
      <c r="C128" s="103">
        <f>+C129+C130+C131+C132</f>
        <v>0</v>
      </c>
      <c r="D128" s="103">
        <f>+D129+D130+D131+D132</f>
        <v>0</v>
      </c>
    </row>
    <row r="129" spans="1:10" ht="12" customHeight="1">
      <c r="A129" s="13" t="s">
        <v>108</v>
      </c>
      <c r="B129" s="7" t="s">
        <v>340</v>
      </c>
      <c r="C129" s="96"/>
      <c r="D129" s="96"/>
    </row>
    <row r="130" spans="1:10" ht="12" customHeight="1">
      <c r="A130" s="13" t="s">
        <v>109</v>
      </c>
      <c r="B130" s="7" t="s">
        <v>341</v>
      </c>
      <c r="C130" s="96"/>
      <c r="D130" s="96"/>
    </row>
    <row r="131" spans="1:10" ht="12" customHeight="1">
      <c r="A131" s="13" t="s">
        <v>244</v>
      </c>
      <c r="B131" s="7" t="s">
        <v>342</v>
      </c>
      <c r="C131" s="96"/>
      <c r="D131" s="96"/>
    </row>
    <row r="132" spans="1:10" ht="12" customHeight="1" thickBot="1">
      <c r="A132" s="11" t="s">
        <v>245</v>
      </c>
      <c r="B132" s="5" t="s">
        <v>343</v>
      </c>
      <c r="C132" s="96"/>
      <c r="D132" s="96"/>
    </row>
    <row r="133" spans="1:10" ht="12" customHeight="1" thickBot="1">
      <c r="A133" s="18" t="s">
        <v>56</v>
      </c>
      <c r="B133" s="53" t="s">
        <v>344</v>
      </c>
      <c r="C133" s="109">
        <f>+C134+C135+C136+C137</f>
        <v>0</v>
      </c>
      <c r="D133" s="109">
        <f>+D134+D135+D136+D137</f>
        <v>0</v>
      </c>
    </row>
    <row r="134" spans="1:10" ht="12" customHeight="1">
      <c r="A134" s="13" t="s">
        <v>110</v>
      </c>
      <c r="B134" s="7" t="s">
        <v>345</v>
      </c>
      <c r="C134" s="96"/>
      <c r="D134" s="96"/>
    </row>
    <row r="135" spans="1:10" ht="12" customHeight="1">
      <c r="A135" s="13" t="s">
        <v>111</v>
      </c>
      <c r="B135" s="7" t="s">
        <v>355</v>
      </c>
      <c r="C135" s="96"/>
      <c r="D135" s="96"/>
    </row>
    <row r="136" spans="1:10" ht="12" customHeight="1">
      <c r="A136" s="13" t="s">
        <v>256</v>
      </c>
      <c r="B136" s="7" t="s">
        <v>346</v>
      </c>
      <c r="C136" s="96"/>
      <c r="D136" s="96"/>
    </row>
    <row r="137" spans="1:10" ht="12" customHeight="1" thickBot="1">
      <c r="A137" s="11" t="s">
        <v>257</v>
      </c>
      <c r="B137" s="5" t="s">
        <v>347</v>
      </c>
      <c r="C137" s="96"/>
      <c r="D137" s="96"/>
    </row>
    <row r="138" spans="1:10" ht="12" customHeight="1" thickBot="1">
      <c r="A138" s="18" t="s">
        <v>57</v>
      </c>
      <c r="B138" s="53" t="s">
        <v>348</v>
      </c>
      <c r="C138" s="112">
        <f>+C139+C140+C141+C142</f>
        <v>0</v>
      </c>
      <c r="D138" s="112">
        <f>+D139+D140+D141+D142</f>
        <v>0</v>
      </c>
    </row>
    <row r="139" spans="1:10" ht="12" customHeight="1">
      <c r="A139" s="13" t="s">
        <v>154</v>
      </c>
      <c r="B139" s="7" t="s">
        <v>349</v>
      </c>
      <c r="C139" s="96"/>
      <c r="D139" s="96"/>
    </row>
    <row r="140" spans="1:10" ht="12" customHeight="1">
      <c r="A140" s="13" t="s">
        <v>155</v>
      </c>
      <c r="B140" s="7" t="s">
        <v>350</v>
      </c>
      <c r="C140" s="96"/>
      <c r="D140" s="96"/>
    </row>
    <row r="141" spans="1:10" ht="12" customHeight="1">
      <c r="A141" s="13" t="s">
        <v>179</v>
      </c>
      <c r="B141" s="7" t="s">
        <v>351</v>
      </c>
      <c r="C141" s="96"/>
      <c r="D141" s="96"/>
    </row>
    <row r="142" spans="1:10" ht="12" customHeight="1" thickBot="1">
      <c r="A142" s="13" t="s">
        <v>259</v>
      </c>
      <c r="B142" s="7" t="s">
        <v>352</v>
      </c>
      <c r="C142" s="96"/>
      <c r="D142" s="96"/>
    </row>
    <row r="143" spans="1:10" ht="15" customHeight="1" thickBot="1">
      <c r="A143" s="18" t="s">
        <v>58</v>
      </c>
      <c r="B143" s="53" t="s">
        <v>353</v>
      </c>
      <c r="C143" s="213">
        <f>+C124+C128+C133+C138</f>
        <v>0</v>
      </c>
      <c r="D143" s="213">
        <f>+D124+D128+D133+D138</f>
        <v>0</v>
      </c>
      <c r="G143" s="214"/>
      <c r="H143" s="215"/>
      <c r="I143" s="215"/>
      <c r="J143" s="215"/>
    </row>
    <row r="144" spans="1:10" s="200" customFormat="1" ht="12.95" customHeight="1" thickBot="1">
      <c r="A144" s="101" t="s">
        <v>59</v>
      </c>
      <c r="B144" s="178" t="s">
        <v>354</v>
      </c>
      <c r="C144" s="213">
        <f>+C123+C143</f>
        <v>95934</v>
      </c>
      <c r="D144" s="213">
        <f>+D123+D143</f>
        <v>93389</v>
      </c>
    </row>
    <row r="145" spans="1:5" ht="7.5" customHeight="1"/>
    <row r="146" spans="1:5">
      <c r="A146" s="615" t="s">
        <v>356</v>
      </c>
      <c r="B146" s="615"/>
      <c r="C146" s="615"/>
      <c r="D146" s="615"/>
    </row>
    <row r="147" spans="1:5" ht="15" customHeight="1" thickBot="1">
      <c r="A147" s="612" t="s">
        <v>137</v>
      </c>
      <c r="B147" s="612"/>
      <c r="C147" s="470"/>
      <c r="D147" s="113" t="s">
        <v>178</v>
      </c>
    </row>
    <row r="148" spans="1:5" ht="13.5" customHeight="1" thickBot="1">
      <c r="A148" s="18">
        <v>1</v>
      </c>
      <c r="B148" s="23" t="s">
        <v>357</v>
      </c>
      <c r="C148" s="477"/>
      <c r="D148" s="103">
        <f>+D60-D123</f>
        <v>-97</v>
      </c>
      <c r="E148" s="216"/>
    </row>
    <row r="149" spans="1:5" ht="27.75" customHeight="1" thickBot="1">
      <c r="A149" s="18" t="s">
        <v>51</v>
      </c>
      <c r="B149" s="23" t="s">
        <v>358</v>
      </c>
      <c r="C149" s="477"/>
      <c r="D149" s="103">
        <f>+D83-D143</f>
        <v>97</v>
      </c>
    </row>
  </sheetData>
  <mergeCells count="6">
    <mergeCell ref="A146:D146"/>
    <mergeCell ref="A147:B147"/>
    <mergeCell ref="A1:D1"/>
    <mergeCell ref="A2:B2"/>
    <mergeCell ref="A86:D86"/>
    <mergeCell ref="A87:B87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Tát Város Önkormányzat
2015. ÉVI KÖLTSÉGVETÉS
ÁLLAMI (ÁLLAMIGAZGATÁSI) FELADATOK MÉRLEGE
&amp;R&amp;"Times New Roman CE,Félkövér dőlt"&amp;11 1.4. m. az 1/2015. (I.27.) önk-i rend-hez
4. m. a 10/2015. (VI.30.) önk-i rend-hez
</oddHeader>
  </headerFooter>
  <rowBreaks count="1" manualBreakCount="1">
    <brk id="8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31"/>
  <sheetViews>
    <sheetView zoomScale="115" zoomScaleNormal="115" zoomScaleSheetLayoutView="100" workbookViewId="0">
      <selection activeCell="H1" sqref="H1:H30"/>
    </sheetView>
  </sheetViews>
  <sheetFormatPr defaultRowHeight="12.75"/>
  <cols>
    <col min="1" max="1" width="6.83203125" style="38" customWidth="1"/>
    <col min="2" max="2" width="46.83203125" style="62" customWidth="1"/>
    <col min="3" max="3" width="11.33203125" style="62" customWidth="1"/>
    <col min="4" max="4" width="12.83203125" style="38" customWidth="1"/>
    <col min="5" max="5" width="48.5" style="38" customWidth="1"/>
    <col min="6" max="6" width="12.1640625" style="38" customWidth="1"/>
    <col min="7" max="7" width="11.6640625" style="38" customWidth="1"/>
    <col min="8" max="8" width="5.33203125" style="38" customWidth="1"/>
    <col min="9" max="9" width="4.83203125" style="38" customWidth="1"/>
    <col min="10" max="16384" width="9.33203125" style="38"/>
  </cols>
  <sheetData>
    <row r="1" spans="1:9" ht="39.75" customHeight="1">
      <c r="B1" s="125" t="s">
        <v>140</v>
      </c>
      <c r="C1" s="125"/>
      <c r="D1" s="126"/>
      <c r="E1" s="126"/>
      <c r="F1" s="126"/>
      <c r="G1" s="126"/>
      <c r="H1" s="618" t="s">
        <v>614</v>
      </c>
      <c r="I1" s="618" t="s">
        <v>511</v>
      </c>
    </row>
    <row r="2" spans="1:9" ht="14.25" thickBot="1">
      <c r="G2" s="127" t="s">
        <v>92</v>
      </c>
      <c r="H2" s="618"/>
      <c r="I2" s="618"/>
    </row>
    <row r="3" spans="1:9" ht="18" customHeight="1" thickBot="1">
      <c r="A3" s="616" t="s">
        <v>100</v>
      </c>
      <c r="B3" s="128" t="s">
        <v>85</v>
      </c>
      <c r="C3" s="489"/>
      <c r="D3" s="129"/>
      <c r="E3" s="128" t="s">
        <v>86</v>
      </c>
      <c r="F3" s="492"/>
      <c r="G3" s="130"/>
      <c r="H3" s="618"/>
      <c r="I3" s="618"/>
    </row>
    <row r="4" spans="1:9" s="131" customFormat="1" ht="35.25" customHeight="1" thickBot="1">
      <c r="A4" s="617"/>
      <c r="B4" s="63" t="s">
        <v>93</v>
      </c>
      <c r="C4" s="490" t="s">
        <v>500</v>
      </c>
      <c r="D4" s="490" t="s">
        <v>583</v>
      </c>
      <c r="E4" s="63" t="s">
        <v>93</v>
      </c>
      <c r="F4" s="493" t="s">
        <v>500</v>
      </c>
      <c r="G4" s="34" t="s">
        <v>583</v>
      </c>
      <c r="H4" s="618"/>
      <c r="I4" s="618"/>
    </row>
    <row r="5" spans="1:9" s="136" customFormat="1" ht="12" customHeight="1" thickBot="1">
      <c r="A5" s="132">
        <v>1</v>
      </c>
      <c r="B5" s="133">
        <v>2</v>
      </c>
      <c r="C5" s="491" t="s">
        <v>52</v>
      </c>
      <c r="D5" s="491" t="s">
        <v>53</v>
      </c>
      <c r="E5" s="133" t="s">
        <v>54</v>
      </c>
      <c r="F5" s="494" t="s">
        <v>55</v>
      </c>
      <c r="G5" s="135" t="s">
        <v>56</v>
      </c>
      <c r="H5" s="618"/>
      <c r="I5" s="618"/>
    </row>
    <row r="6" spans="1:9" ht="12.95" customHeight="1">
      <c r="A6" s="137" t="s">
        <v>50</v>
      </c>
      <c r="B6" s="510" t="s">
        <v>359</v>
      </c>
      <c r="C6" s="514">
        <v>343101</v>
      </c>
      <c r="D6" s="496">
        <v>351159</v>
      </c>
      <c r="E6" s="138" t="s">
        <v>94</v>
      </c>
      <c r="F6" s="516">
        <v>168647</v>
      </c>
      <c r="G6" s="120">
        <v>178416</v>
      </c>
      <c r="H6" s="618"/>
      <c r="I6" s="618"/>
    </row>
    <row r="7" spans="1:9" ht="12.95" customHeight="1">
      <c r="A7" s="139" t="s">
        <v>51</v>
      </c>
      <c r="B7" s="511" t="s">
        <v>360</v>
      </c>
      <c r="C7" s="115">
        <v>16465</v>
      </c>
      <c r="D7" s="497">
        <v>19789</v>
      </c>
      <c r="E7" s="140" t="s">
        <v>156</v>
      </c>
      <c r="F7" s="498">
        <v>46599</v>
      </c>
      <c r="G7" s="121">
        <v>48873</v>
      </c>
      <c r="H7" s="618"/>
      <c r="I7" s="618"/>
    </row>
    <row r="8" spans="1:9" ht="12.95" customHeight="1">
      <c r="A8" s="139" t="s">
        <v>52</v>
      </c>
      <c r="B8" s="511" t="s">
        <v>384</v>
      </c>
      <c r="C8" s="115">
        <v>3917</v>
      </c>
      <c r="D8" s="497">
        <v>3917</v>
      </c>
      <c r="E8" s="140" t="s">
        <v>183</v>
      </c>
      <c r="F8" s="498">
        <v>217968</v>
      </c>
      <c r="G8" s="121">
        <v>223855</v>
      </c>
      <c r="H8" s="618"/>
      <c r="I8" s="618"/>
    </row>
    <row r="9" spans="1:9" ht="12.95" customHeight="1">
      <c r="A9" s="139" t="s">
        <v>53</v>
      </c>
      <c r="B9" s="511" t="s">
        <v>147</v>
      </c>
      <c r="C9" s="115">
        <v>114350</v>
      </c>
      <c r="D9" s="497">
        <v>114350</v>
      </c>
      <c r="E9" s="140" t="s">
        <v>157</v>
      </c>
      <c r="F9" s="498">
        <v>9611</v>
      </c>
      <c r="G9" s="121">
        <v>11121</v>
      </c>
      <c r="H9" s="618"/>
      <c r="I9" s="618"/>
    </row>
    <row r="10" spans="1:9" ht="12.95" customHeight="1">
      <c r="A10" s="139" t="s">
        <v>54</v>
      </c>
      <c r="B10" s="141" t="s">
        <v>361</v>
      </c>
      <c r="C10" s="115">
        <v>53885</v>
      </c>
      <c r="D10" s="497">
        <v>54986</v>
      </c>
      <c r="E10" s="140" t="s">
        <v>158</v>
      </c>
      <c r="F10" s="498">
        <v>161368</v>
      </c>
      <c r="G10" s="121">
        <v>166091</v>
      </c>
      <c r="H10" s="618"/>
      <c r="I10" s="618"/>
    </row>
    <row r="11" spans="1:9" ht="12.95" customHeight="1">
      <c r="A11" s="139" t="s">
        <v>55</v>
      </c>
      <c r="B11" s="511" t="s">
        <v>362</v>
      </c>
      <c r="C11" s="115"/>
      <c r="D11" s="498"/>
      <c r="E11" s="140" t="s">
        <v>608</v>
      </c>
      <c r="F11" s="498">
        <v>30612</v>
      </c>
      <c r="G11" s="121">
        <v>46250</v>
      </c>
      <c r="H11" s="618"/>
      <c r="I11" s="618"/>
    </row>
    <row r="12" spans="1:9" ht="12.95" customHeight="1">
      <c r="A12" s="139" t="s">
        <v>56</v>
      </c>
      <c r="B12" s="511" t="s">
        <v>414</v>
      </c>
      <c r="C12" s="115">
        <v>107004</v>
      </c>
      <c r="D12" s="497">
        <v>117145</v>
      </c>
      <c r="E12" s="32"/>
      <c r="F12" s="498"/>
      <c r="G12" s="121"/>
      <c r="H12" s="618"/>
      <c r="I12" s="618"/>
    </row>
    <row r="13" spans="1:9" ht="12.95" customHeight="1">
      <c r="A13" s="139" t="s">
        <v>57</v>
      </c>
      <c r="B13" s="512"/>
      <c r="C13" s="115"/>
      <c r="D13" s="497"/>
      <c r="E13" s="32"/>
      <c r="F13" s="498"/>
      <c r="G13" s="121"/>
      <c r="H13" s="618"/>
      <c r="I13" s="618"/>
    </row>
    <row r="14" spans="1:9" ht="12.95" customHeight="1">
      <c r="A14" s="139" t="s">
        <v>58</v>
      </c>
      <c r="B14" s="217"/>
      <c r="C14" s="115"/>
      <c r="D14" s="498"/>
      <c r="E14" s="32"/>
      <c r="F14" s="498"/>
      <c r="G14" s="121"/>
      <c r="H14" s="618"/>
      <c r="I14" s="618"/>
    </row>
    <row r="15" spans="1:9" ht="12.95" customHeight="1">
      <c r="A15" s="139" t="s">
        <v>59</v>
      </c>
      <c r="B15" s="512"/>
      <c r="C15" s="115"/>
      <c r="D15" s="497"/>
      <c r="E15" s="32"/>
      <c r="F15" s="498"/>
      <c r="G15" s="121"/>
      <c r="H15" s="618"/>
      <c r="I15" s="618"/>
    </row>
    <row r="16" spans="1:9" ht="12.95" customHeight="1">
      <c r="A16" s="139" t="s">
        <v>60</v>
      </c>
      <c r="B16" s="512"/>
      <c r="C16" s="115"/>
      <c r="D16" s="497"/>
      <c r="E16" s="32"/>
      <c r="F16" s="498"/>
      <c r="G16" s="121"/>
      <c r="H16" s="618"/>
      <c r="I16" s="618"/>
    </row>
    <row r="17" spans="1:9" ht="12.95" customHeight="1" thickBot="1">
      <c r="A17" s="139" t="s">
        <v>61</v>
      </c>
      <c r="B17" s="513"/>
      <c r="C17" s="515"/>
      <c r="D17" s="499"/>
      <c r="E17" s="32"/>
      <c r="F17" s="517"/>
      <c r="G17" s="122"/>
      <c r="H17" s="618"/>
      <c r="I17" s="618"/>
    </row>
    <row r="18" spans="1:9" ht="15.95" customHeight="1" thickBot="1">
      <c r="A18" s="142" t="s">
        <v>62</v>
      </c>
      <c r="B18" s="54" t="s">
        <v>385</v>
      </c>
      <c r="C18" s="500">
        <f>+C6+C7+C9+C10+C12+C13+C14+C15+C16+C17</f>
        <v>634805</v>
      </c>
      <c r="D18" s="500">
        <f>+D6+D7+D9+D10+D12+D13+D14+D15+D16+D17</f>
        <v>657429</v>
      </c>
      <c r="E18" s="54" t="s">
        <v>370</v>
      </c>
      <c r="F18" s="518">
        <f>SUM(F6:F17)</f>
        <v>634805</v>
      </c>
      <c r="G18" s="123">
        <f>SUM(G6:G17)</f>
        <v>674606</v>
      </c>
      <c r="H18" s="618"/>
      <c r="I18" s="618"/>
    </row>
    <row r="19" spans="1:9" ht="12.95" customHeight="1">
      <c r="A19" s="143" t="s">
        <v>63</v>
      </c>
      <c r="B19" s="144" t="s">
        <v>365</v>
      </c>
      <c r="C19" s="501">
        <f>+C20+C21+C22+C23</f>
        <v>0</v>
      </c>
      <c r="D19" s="501">
        <f>+D20+D21+D22+D23</f>
        <v>17177</v>
      </c>
      <c r="E19" s="145" t="s">
        <v>164</v>
      </c>
      <c r="F19" s="519"/>
      <c r="G19" s="124"/>
      <c r="H19" s="618"/>
      <c r="I19" s="618"/>
    </row>
    <row r="20" spans="1:9" ht="12.95" customHeight="1">
      <c r="A20" s="146" t="s">
        <v>64</v>
      </c>
      <c r="B20" s="145" t="s">
        <v>175</v>
      </c>
      <c r="C20" s="55"/>
      <c r="D20" s="55">
        <v>17177</v>
      </c>
      <c r="E20" s="145" t="s">
        <v>369</v>
      </c>
      <c r="F20" s="520"/>
      <c r="G20" s="43"/>
      <c r="H20" s="618"/>
      <c r="I20" s="618"/>
    </row>
    <row r="21" spans="1:9" ht="12.95" customHeight="1">
      <c r="A21" s="146" t="s">
        <v>65</v>
      </c>
      <c r="B21" s="145" t="s">
        <v>176</v>
      </c>
      <c r="C21" s="55"/>
      <c r="D21" s="55"/>
      <c r="E21" s="145" t="s">
        <v>138</v>
      </c>
      <c r="F21" s="520"/>
      <c r="G21" s="43"/>
      <c r="H21" s="618"/>
      <c r="I21" s="618"/>
    </row>
    <row r="22" spans="1:9" ht="12.95" customHeight="1">
      <c r="A22" s="146" t="s">
        <v>66</v>
      </c>
      <c r="B22" s="145" t="s">
        <v>181</v>
      </c>
      <c r="C22" s="55"/>
      <c r="D22" s="55"/>
      <c r="E22" s="145" t="s">
        <v>139</v>
      </c>
      <c r="F22" s="520"/>
      <c r="G22" s="43"/>
      <c r="H22" s="618"/>
      <c r="I22" s="618"/>
    </row>
    <row r="23" spans="1:9" ht="12.95" customHeight="1">
      <c r="A23" s="146" t="s">
        <v>67</v>
      </c>
      <c r="B23" s="145" t="s">
        <v>182</v>
      </c>
      <c r="C23" s="55"/>
      <c r="D23" s="55"/>
      <c r="E23" s="144" t="s">
        <v>184</v>
      </c>
      <c r="F23" s="520"/>
      <c r="G23" s="43"/>
      <c r="H23" s="618"/>
      <c r="I23" s="618"/>
    </row>
    <row r="24" spans="1:9" ht="12.95" customHeight="1">
      <c r="A24" s="146" t="s">
        <v>68</v>
      </c>
      <c r="B24" s="145" t="s">
        <v>366</v>
      </c>
      <c r="C24" s="502">
        <f>+C25+C26</f>
        <v>0</v>
      </c>
      <c r="D24" s="502">
        <f>+D25+D26</f>
        <v>0</v>
      </c>
      <c r="E24" s="145" t="s">
        <v>165</v>
      </c>
      <c r="F24" s="520"/>
      <c r="G24" s="43"/>
      <c r="H24" s="618"/>
      <c r="I24" s="618"/>
    </row>
    <row r="25" spans="1:9" ht="12.95" customHeight="1">
      <c r="A25" s="143" t="s">
        <v>69</v>
      </c>
      <c r="B25" s="144" t="s">
        <v>363</v>
      </c>
      <c r="C25" s="503"/>
      <c r="D25" s="503"/>
      <c r="E25" s="138" t="s">
        <v>166</v>
      </c>
      <c r="F25" s="519"/>
      <c r="G25" s="124"/>
      <c r="H25" s="618"/>
      <c r="I25" s="618"/>
    </row>
    <row r="26" spans="1:9" ht="12.95" customHeight="1" thickBot="1">
      <c r="A26" s="146" t="s">
        <v>70</v>
      </c>
      <c r="B26" s="145" t="s">
        <v>364</v>
      </c>
      <c r="C26" s="55"/>
      <c r="D26" s="55"/>
      <c r="E26" s="32"/>
      <c r="F26" s="520"/>
      <c r="G26" s="43"/>
      <c r="H26" s="618"/>
      <c r="I26" s="618"/>
    </row>
    <row r="27" spans="1:9" ht="15.95" customHeight="1" thickBot="1">
      <c r="A27" s="142" t="s">
        <v>71</v>
      </c>
      <c r="B27" s="54" t="s">
        <v>367</v>
      </c>
      <c r="C27" s="500">
        <f>+C19+C24</f>
        <v>0</v>
      </c>
      <c r="D27" s="500">
        <f>+D19+D24</f>
        <v>17177</v>
      </c>
      <c r="E27" s="54" t="s">
        <v>371</v>
      </c>
      <c r="F27" s="518">
        <f>SUM(F19:F26)</f>
        <v>0</v>
      </c>
      <c r="G27" s="123">
        <f>SUM(G19:G26)</f>
        <v>0</v>
      </c>
      <c r="H27" s="618"/>
      <c r="I27" s="618"/>
    </row>
    <row r="28" spans="1:9" ht="13.5" thickBot="1">
      <c r="A28" s="142" t="s">
        <v>72</v>
      </c>
      <c r="B28" s="148" t="s">
        <v>368</v>
      </c>
      <c r="C28" s="509">
        <f>+C18+C27</f>
        <v>634805</v>
      </c>
      <c r="D28" s="149">
        <f>+D18+D27</f>
        <v>674606</v>
      </c>
      <c r="E28" s="148" t="s">
        <v>372</v>
      </c>
      <c r="F28" s="521">
        <f>+F18+F27</f>
        <v>634805</v>
      </c>
      <c r="G28" s="522">
        <f>+G18+G27</f>
        <v>674606</v>
      </c>
      <c r="H28" s="618"/>
      <c r="I28" s="618"/>
    </row>
    <row r="29" spans="1:9" ht="13.5" thickBot="1">
      <c r="A29" s="142" t="s">
        <v>73</v>
      </c>
      <c r="B29" s="148" t="s">
        <v>142</v>
      </c>
      <c r="C29" s="509" t="str">
        <f>IF(C18-F18&lt;0,F18-C18,"-")</f>
        <v>-</v>
      </c>
      <c r="D29" s="149">
        <f>IF(D18-G18&lt;0,G18-D18,"-")</f>
        <v>17177</v>
      </c>
      <c r="E29" s="148" t="s">
        <v>143</v>
      </c>
      <c r="F29" s="521" t="str">
        <f>IF(C18-F18&gt;0,C18-F18,"-")</f>
        <v>-</v>
      </c>
      <c r="G29" s="522" t="str">
        <f>IF(D18-G18&gt;0,D18-G18,"-")</f>
        <v>-</v>
      </c>
      <c r="H29" s="618"/>
      <c r="I29" s="618"/>
    </row>
    <row r="30" spans="1:9" ht="13.5" thickBot="1">
      <c r="A30" s="142" t="s">
        <v>74</v>
      </c>
      <c r="B30" s="148" t="s">
        <v>185</v>
      </c>
      <c r="C30" s="509" t="str">
        <f>IF(C18+C19-F28&lt;0,F28-(C18+C19),"-")</f>
        <v>-</v>
      </c>
      <c r="D30" s="149" t="str">
        <f>IF(D18+D19-G28&lt;0,G28-(D18+D19),"-")</f>
        <v>-</v>
      </c>
      <c r="E30" s="148" t="s">
        <v>186</v>
      </c>
      <c r="F30" s="521" t="str">
        <f>IF(C18+C19-F28&gt;0,C18+C19-F28,"-")</f>
        <v>-</v>
      </c>
      <c r="G30" s="522" t="str">
        <f>IF(D18+D19-G28&gt;0,D18+D19-G28,"-")</f>
        <v>-</v>
      </c>
      <c r="H30" s="618"/>
      <c r="I30" s="618"/>
    </row>
    <row r="31" spans="1:9" ht="18.75">
      <c r="B31" s="619"/>
      <c r="C31" s="619"/>
      <c r="D31" s="619"/>
      <c r="E31" s="619"/>
      <c r="F31" s="495"/>
    </row>
  </sheetData>
  <mergeCells count="4">
    <mergeCell ref="A3:A4"/>
    <mergeCell ref="H1:H30"/>
    <mergeCell ref="B31:E31"/>
    <mergeCell ref="I1:I30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zoomScaleNormal="100" zoomScaleSheetLayoutView="115" workbookViewId="0">
      <selection activeCell="J1" sqref="J1:J33"/>
    </sheetView>
  </sheetViews>
  <sheetFormatPr defaultRowHeight="12.75"/>
  <cols>
    <col min="1" max="1" width="6.83203125" style="38" customWidth="1"/>
    <col min="2" max="2" width="48.33203125" style="62" customWidth="1"/>
    <col min="3" max="3" width="13.33203125" style="62" customWidth="1"/>
    <col min="4" max="4" width="13.83203125" style="38" customWidth="1"/>
    <col min="5" max="5" width="48.33203125" style="38" customWidth="1"/>
    <col min="6" max="6" width="12.5" style="38" customWidth="1"/>
    <col min="7" max="7" width="13" style="38" customWidth="1"/>
    <col min="8" max="8" width="6.83203125" style="38" customWidth="1"/>
    <col min="9" max="9" width="4.83203125" style="38" customWidth="1"/>
    <col min="10" max="16384" width="9.33203125" style="38"/>
  </cols>
  <sheetData>
    <row r="1" spans="1:10" ht="31.5">
      <c r="B1" s="125" t="s">
        <v>141</v>
      </c>
      <c r="C1" s="125"/>
      <c r="D1" s="126"/>
      <c r="E1" s="126"/>
      <c r="F1" s="126"/>
      <c r="G1" s="126"/>
      <c r="H1" s="618" t="s">
        <v>615</v>
      </c>
      <c r="I1" s="618" t="s">
        <v>512</v>
      </c>
      <c r="J1" s="618"/>
    </row>
    <row r="2" spans="1:10" ht="14.25" thickBot="1">
      <c r="G2" s="127" t="s">
        <v>92</v>
      </c>
      <c r="H2" s="618"/>
      <c r="I2" s="618"/>
      <c r="J2" s="618"/>
    </row>
    <row r="3" spans="1:10" ht="13.5" thickBot="1">
      <c r="A3" s="620" t="s">
        <v>100</v>
      </c>
      <c r="B3" s="128" t="s">
        <v>85</v>
      </c>
      <c r="C3" s="489"/>
      <c r="D3" s="129"/>
      <c r="E3" s="128" t="s">
        <v>86</v>
      </c>
      <c r="F3" s="492"/>
      <c r="G3" s="130"/>
      <c r="H3" s="618"/>
      <c r="I3" s="618"/>
      <c r="J3" s="618"/>
    </row>
    <row r="4" spans="1:10" s="131" customFormat="1" ht="36.75" thickBot="1">
      <c r="A4" s="621"/>
      <c r="B4" s="63" t="s">
        <v>93</v>
      </c>
      <c r="C4" s="64" t="s">
        <v>500</v>
      </c>
      <c r="D4" s="64" t="s">
        <v>583</v>
      </c>
      <c r="E4" s="63" t="s">
        <v>93</v>
      </c>
      <c r="F4" s="64" t="s">
        <v>500</v>
      </c>
      <c r="G4" s="64" t="s">
        <v>583</v>
      </c>
      <c r="H4" s="618"/>
      <c r="I4" s="618"/>
      <c r="J4" s="618"/>
    </row>
    <row r="5" spans="1:10" s="131" customFormat="1" ht="13.5" thickBot="1">
      <c r="A5" s="132">
        <v>1</v>
      </c>
      <c r="B5" s="133">
        <v>2</v>
      </c>
      <c r="C5" s="134">
        <v>3</v>
      </c>
      <c r="D5" s="134">
        <v>4</v>
      </c>
      <c r="E5" s="133">
        <v>5</v>
      </c>
      <c r="F5" s="135">
        <v>6</v>
      </c>
      <c r="G5" s="135">
        <v>7</v>
      </c>
      <c r="H5" s="618"/>
      <c r="I5" s="618"/>
      <c r="J5" s="618"/>
    </row>
    <row r="6" spans="1:10" ht="25.5" customHeight="1">
      <c r="A6" s="137" t="s">
        <v>50</v>
      </c>
      <c r="B6" s="138" t="s">
        <v>489</v>
      </c>
      <c r="C6" s="114">
        <v>99485</v>
      </c>
      <c r="D6" s="114">
        <v>99485</v>
      </c>
      <c r="E6" s="138" t="s">
        <v>177</v>
      </c>
      <c r="F6" s="120">
        <v>78997</v>
      </c>
      <c r="G6" s="120">
        <v>114461</v>
      </c>
      <c r="H6" s="618"/>
      <c r="I6" s="618"/>
      <c r="J6" s="618"/>
    </row>
    <row r="7" spans="1:10">
      <c r="A7" s="139" t="s">
        <v>51</v>
      </c>
      <c r="B7" s="140" t="s">
        <v>373</v>
      </c>
      <c r="C7" s="115">
        <v>92039</v>
      </c>
      <c r="D7" s="115">
        <v>92039</v>
      </c>
      <c r="E7" s="140" t="s">
        <v>376</v>
      </c>
      <c r="F7" s="121">
        <v>911</v>
      </c>
      <c r="G7" s="121">
        <v>911</v>
      </c>
      <c r="H7" s="618"/>
      <c r="I7" s="618"/>
      <c r="J7" s="618"/>
    </row>
    <row r="8" spans="1:10" ht="12.95" customHeight="1">
      <c r="A8" s="139" t="s">
        <v>52</v>
      </c>
      <c r="B8" s="140" t="s">
        <v>47</v>
      </c>
      <c r="C8" s="115"/>
      <c r="D8" s="115">
        <v>3643</v>
      </c>
      <c r="E8" s="140" t="s">
        <v>160</v>
      </c>
      <c r="F8" s="121">
        <v>182000</v>
      </c>
      <c r="G8" s="121">
        <v>146651</v>
      </c>
      <c r="H8" s="618"/>
      <c r="I8" s="618"/>
      <c r="J8" s="618"/>
    </row>
    <row r="9" spans="1:10" ht="12.95" customHeight="1">
      <c r="A9" s="139" t="s">
        <v>53</v>
      </c>
      <c r="B9" s="140" t="s">
        <v>612</v>
      </c>
      <c r="C9" s="115">
        <v>109155</v>
      </c>
      <c r="D9" s="115">
        <v>109155</v>
      </c>
      <c r="E9" s="140" t="s">
        <v>377</v>
      </c>
      <c r="F9" s="121"/>
      <c r="G9" s="121"/>
      <c r="H9" s="618"/>
      <c r="I9" s="618"/>
      <c r="J9" s="618"/>
    </row>
    <row r="10" spans="1:10" ht="12.75" customHeight="1">
      <c r="A10" s="139" t="s">
        <v>54</v>
      </c>
      <c r="B10" s="140" t="s">
        <v>374</v>
      </c>
      <c r="C10" s="115"/>
      <c r="D10" s="115"/>
      <c r="E10" s="140" t="s">
        <v>180</v>
      </c>
      <c r="F10" s="121">
        <v>50838</v>
      </c>
      <c r="G10" s="121">
        <v>52435</v>
      </c>
      <c r="H10" s="618"/>
      <c r="I10" s="618"/>
      <c r="J10" s="618"/>
    </row>
    <row r="11" spans="1:10" ht="12.95" customHeight="1">
      <c r="A11" s="139" t="s">
        <v>55</v>
      </c>
      <c r="B11" s="140"/>
      <c r="C11" s="116"/>
      <c r="D11" s="116"/>
      <c r="E11" s="32" t="s">
        <v>607</v>
      </c>
      <c r="F11" s="121">
        <v>71544</v>
      </c>
      <c r="G11" s="121">
        <v>73475</v>
      </c>
      <c r="H11" s="618"/>
      <c r="I11" s="618"/>
      <c r="J11" s="618"/>
    </row>
    <row r="12" spans="1:10" ht="12.95" customHeight="1">
      <c r="A12" s="139" t="s">
        <v>56</v>
      </c>
      <c r="B12" s="32"/>
      <c r="C12" s="115"/>
      <c r="D12" s="115"/>
      <c r="E12" s="32" t="s">
        <v>89</v>
      </c>
      <c r="F12" s="121">
        <v>48876</v>
      </c>
      <c r="G12" s="121">
        <v>48876</v>
      </c>
      <c r="H12" s="618"/>
      <c r="I12" s="618"/>
      <c r="J12" s="618"/>
    </row>
    <row r="13" spans="1:10" ht="12.95" customHeight="1">
      <c r="A13" s="139" t="s">
        <v>57</v>
      </c>
      <c r="B13" s="32"/>
      <c r="C13" s="115"/>
      <c r="D13" s="115"/>
      <c r="E13" s="32"/>
      <c r="F13" s="121"/>
      <c r="G13" s="121"/>
      <c r="H13" s="618"/>
      <c r="I13" s="618"/>
      <c r="J13" s="618"/>
    </row>
    <row r="14" spans="1:10" ht="12.95" customHeight="1">
      <c r="A14" s="139" t="s">
        <v>58</v>
      </c>
      <c r="B14" s="32"/>
      <c r="C14" s="116"/>
      <c r="D14" s="116"/>
      <c r="E14" s="32"/>
      <c r="F14" s="121"/>
      <c r="G14" s="121"/>
      <c r="H14" s="618"/>
      <c r="I14" s="618"/>
      <c r="J14" s="618"/>
    </row>
    <row r="15" spans="1:10">
      <c r="A15" s="139" t="s">
        <v>59</v>
      </c>
      <c r="B15" s="32"/>
      <c r="C15" s="116"/>
      <c r="D15" s="116"/>
      <c r="E15" s="32"/>
      <c r="F15" s="121"/>
      <c r="G15" s="121"/>
      <c r="H15" s="618"/>
      <c r="I15" s="618"/>
      <c r="J15" s="618"/>
    </row>
    <row r="16" spans="1:10" ht="12.95" customHeight="1" thickBot="1">
      <c r="A16" s="187" t="s">
        <v>60</v>
      </c>
      <c r="B16" s="218"/>
      <c r="C16" s="189"/>
      <c r="D16" s="189"/>
      <c r="E16" s="188"/>
      <c r="F16" s="167"/>
      <c r="G16" s="167"/>
      <c r="H16" s="618"/>
      <c r="I16" s="618"/>
      <c r="J16" s="618"/>
    </row>
    <row r="17" spans="1:10" ht="15.95" customHeight="1" thickBot="1">
      <c r="A17" s="142" t="s">
        <v>61</v>
      </c>
      <c r="B17" s="54" t="s">
        <v>386</v>
      </c>
      <c r="C17" s="118">
        <f>+C6+C8+C9+C11+C12+C13+C14+C15+C16</f>
        <v>208640</v>
      </c>
      <c r="D17" s="118">
        <f>+D6+D8+D9+D11+D12+D13+D14+D15+D16</f>
        <v>212283</v>
      </c>
      <c r="E17" s="54" t="s">
        <v>387</v>
      </c>
      <c r="F17" s="123">
        <f>+F6+F8+F10+F11+F12+F13+F14+F15+F16</f>
        <v>432255</v>
      </c>
      <c r="G17" s="123">
        <f>+G6+G8+G10+G11+G12+G13+G14+G15+G16</f>
        <v>435898</v>
      </c>
      <c r="H17" s="618"/>
      <c r="I17" s="618"/>
      <c r="J17" s="618"/>
    </row>
    <row r="18" spans="1:10" ht="12.95" customHeight="1">
      <c r="A18" s="137" t="s">
        <v>62</v>
      </c>
      <c r="B18" s="152" t="s">
        <v>198</v>
      </c>
      <c r="C18" s="159">
        <v>223615</v>
      </c>
      <c r="D18" s="159">
        <v>223615</v>
      </c>
      <c r="E18" s="145" t="s">
        <v>164</v>
      </c>
      <c r="F18" s="41"/>
      <c r="G18" s="41"/>
      <c r="H18" s="618"/>
      <c r="I18" s="618"/>
      <c r="J18" s="618"/>
    </row>
    <row r="19" spans="1:10" ht="12.95" customHeight="1">
      <c r="A19" s="139" t="s">
        <v>63</v>
      </c>
      <c r="B19" s="153" t="s">
        <v>187</v>
      </c>
      <c r="C19" s="42">
        <v>223615</v>
      </c>
      <c r="D19" s="42">
        <v>223615</v>
      </c>
      <c r="E19" s="145" t="s">
        <v>167</v>
      </c>
      <c r="F19" s="43"/>
      <c r="G19" s="43"/>
      <c r="H19" s="618"/>
      <c r="I19" s="618"/>
      <c r="J19" s="618"/>
    </row>
    <row r="20" spans="1:10" ht="12.95" customHeight="1">
      <c r="A20" s="137" t="s">
        <v>64</v>
      </c>
      <c r="B20" s="153" t="s">
        <v>188</v>
      </c>
      <c r="C20" s="42"/>
      <c r="D20" s="42"/>
      <c r="E20" s="145" t="s">
        <v>138</v>
      </c>
      <c r="F20" s="43"/>
      <c r="G20" s="43"/>
      <c r="H20" s="618"/>
      <c r="I20" s="618"/>
      <c r="J20" s="618"/>
    </row>
    <row r="21" spans="1:10" ht="12.95" customHeight="1">
      <c r="A21" s="139" t="s">
        <v>65</v>
      </c>
      <c r="B21" s="153" t="s">
        <v>189</v>
      </c>
      <c r="C21" s="42"/>
      <c r="D21" s="42"/>
      <c r="E21" s="145" t="s">
        <v>139</v>
      </c>
      <c r="F21" s="43"/>
      <c r="G21" s="43"/>
      <c r="H21" s="618"/>
      <c r="I21" s="618"/>
      <c r="J21" s="618"/>
    </row>
    <row r="22" spans="1:10" ht="12.95" customHeight="1">
      <c r="A22" s="137" t="s">
        <v>66</v>
      </c>
      <c r="B22" s="153" t="s">
        <v>190</v>
      </c>
      <c r="C22" s="42"/>
      <c r="D22" s="42"/>
      <c r="E22" s="144" t="s">
        <v>184</v>
      </c>
      <c r="F22" s="43"/>
      <c r="G22" s="43"/>
      <c r="H22" s="618"/>
      <c r="I22" s="618"/>
      <c r="J22" s="618"/>
    </row>
    <row r="23" spans="1:10" ht="12.95" customHeight="1">
      <c r="A23" s="139" t="s">
        <v>67</v>
      </c>
      <c r="B23" s="154" t="s">
        <v>191</v>
      </c>
      <c r="C23" s="42"/>
      <c r="D23" s="42"/>
      <c r="E23" s="145" t="s">
        <v>168</v>
      </c>
      <c r="F23" s="43"/>
      <c r="G23" s="43"/>
      <c r="H23" s="618"/>
      <c r="I23" s="618"/>
      <c r="J23" s="618"/>
    </row>
    <row r="24" spans="1:10" ht="12.95" customHeight="1">
      <c r="A24" s="137" t="s">
        <v>68</v>
      </c>
      <c r="B24" s="155" t="s">
        <v>192</v>
      </c>
      <c r="C24" s="147">
        <f>+C25+C26+C27+C28+C29</f>
        <v>0</v>
      </c>
      <c r="D24" s="147">
        <f>+D25+D26+D27+D28+D29</f>
        <v>0</v>
      </c>
      <c r="E24" s="156" t="s">
        <v>166</v>
      </c>
      <c r="F24" s="43"/>
      <c r="G24" s="43"/>
      <c r="H24" s="618"/>
      <c r="I24" s="618"/>
      <c r="J24" s="618"/>
    </row>
    <row r="25" spans="1:10" ht="12.95" customHeight="1">
      <c r="A25" s="139" t="s">
        <v>69</v>
      </c>
      <c r="B25" s="154" t="s">
        <v>193</v>
      </c>
      <c r="C25" s="42"/>
      <c r="D25" s="42"/>
      <c r="E25" s="156" t="s">
        <v>378</v>
      </c>
      <c r="F25" s="43"/>
      <c r="G25" s="43"/>
      <c r="H25" s="618"/>
      <c r="I25" s="618"/>
      <c r="J25" s="618"/>
    </row>
    <row r="26" spans="1:10" ht="12.95" customHeight="1">
      <c r="A26" s="137" t="s">
        <v>70</v>
      </c>
      <c r="B26" s="154" t="s">
        <v>194</v>
      </c>
      <c r="C26" s="42"/>
      <c r="D26" s="42"/>
      <c r="E26" s="151"/>
      <c r="F26" s="43"/>
      <c r="G26" s="43"/>
      <c r="H26" s="618"/>
      <c r="I26" s="618"/>
      <c r="J26" s="618"/>
    </row>
    <row r="27" spans="1:10" ht="12.95" customHeight="1">
      <c r="A27" s="139" t="s">
        <v>71</v>
      </c>
      <c r="B27" s="153" t="s">
        <v>195</v>
      </c>
      <c r="C27" s="42"/>
      <c r="D27" s="42"/>
      <c r="E27" s="52"/>
      <c r="F27" s="43"/>
      <c r="G27" s="43"/>
      <c r="H27" s="618"/>
      <c r="I27" s="618"/>
      <c r="J27" s="618"/>
    </row>
    <row r="28" spans="1:10" ht="12.95" customHeight="1">
      <c r="A28" s="137" t="s">
        <v>72</v>
      </c>
      <c r="B28" s="157" t="s">
        <v>196</v>
      </c>
      <c r="C28" s="42"/>
      <c r="D28" s="42"/>
      <c r="E28" s="32"/>
      <c r="F28" s="43"/>
      <c r="G28" s="43"/>
      <c r="H28" s="618"/>
      <c r="I28" s="618"/>
      <c r="J28" s="618"/>
    </row>
    <row r="29" spans="1:10" ht="12.95" customHeight="1" thickBot="1">
      <c r="A29" s="139" t="s">
        <v>73</v>
      </c>
      <c r="B29" s="158" t="s">
        <v>197</v>
      </c>
      <c r="C29" s="42"/>
      <c r="D29" s="42"/>
      <c r="E29" s="52"/>
      <c r="F29" s="43"/>
      <c r="G29" s="43"/>
      <c r="H29" s="618"/>
      <c r="I29" s="618"/>
      <c r="J29" s="618"/>
    </row>
    <row r="30" spans="1:10" ht="21.75" customHeight="1" thickBot="1">
      <c r="A30" s="142" t="s">
        <v>74</v>
      </c>
      <c r="B30" s="54" t="s">
        <v>375</v>
      </c>
      <c r="C30" s="118">
        <f>+C18+C24</f>
        <v>223615</v>
      </c>
      <c r="D30" s="118">
        <f>+D18+D24</f>
        <v>223615</v>
      </c>
      <c r="E30" s="54" t="s">
        <v>379</v>
      </c>
      <c r="F30" s="123">
        <f>SUM(F18:F29)</f>
        <v>0</v>
      </c>
      <c r="G30" s="123">
        <f>SUM(G18:G29)</f>
        <v>0</v>
      </c>
      <c r="H30" s="618"/>
      <c r="I30" s="618"/>
      <c r="J30" s="618"/>
    </row>
    <row r="31" spans="1:10" ht="13.5" thickBot="1">
      <c r="A31" s="142" t="s">
        <v>75</v>
      </c>
      <c r="B31" s="148" t="s">
        <v>380</v>
      </c>
      <c r="C31" s="149">
        <f>+C17+C30</f>
        <v>432255</v>
      </c>
      <c r="D31" s="149">
        <f>+D17+D30</f>
        <v>435898</v>
      </c>
      <c r="E31" s="148" t="s">
        <v>381</v>
      </c>
      <c r="F31" s="149">
        <f>+F17+F30</f>
        <v>432255</v>
      </c>
      <c r="G31" s="149">
        <f>+G17+G30</f>
        <v>435898</v>
      </c>
      <c r="H31" s="618"/>
      <c r="I31" s="618"/>
      <c r="J31" s="618"/>
    </row>
    <row r="32" spans="1:10" ht="13.5" thickBot="1">
      <c r="A32" s="142" t="s">
        <v>76</v>
      </c>
      <c r="B32" s="148" t="s">
        <v>142</v>
      </c>
      <c r="C32" s="149">
        <f>IF(C17-F17&lt;0,F17-C17,"-")</f>
        <v>223615</v>
      </c>
      <c r="D32" s="149">
        <f>IF(D17-G17&lt;0,G17-D17,"-")</f>
        <v>223615</v>
      </c>
      <c r="E32" s="148" t="s">
        <v>143</v>
      </c>
      <c r="F32" s="149" t="str">
        <f>IF(C17-F17&gt;0,C17-F17,"-")</f>
        <v>-</v>
      </c>
      <c r="G32" s="149" t="str">
        <f>IF(D17-G17&gt;0,D17-G17,"-")</f>
        <v>-</v>
      </c>
      <c r="H32" s="618"/>
      <c r="I32" s="618"/>
      <c r="J32" s="618"/>
    </row>
    <row r="33" spans="1:10" ht="13.5" thickBot="1">
      <c r="A33" s="142" t="s">
        <v>77</v>
      </c>
      <c r="B33" s="148" t="s">
        <v>185</v>
      </c>
      <c r="C33" s="149" t="str">
        <f>IF(C17+C18-F31&lt;0,E31-(C17+C18),"-")</f>
        <v>-</v>
      </c>
      <c r="D33" s="149" t="str">
        <f>IF(D17+D18-G31&lt;0,G31-(D17+D18),"-")</f>
        <v>-</v>
      </c>
      <c r="E33" s="148" t="s">
        <v>186</v>
      </c>
      <c r="F33" s="149" t="str">
        <f>IF(C17+C18-F31&gt;0,C17+C18-F31,"-")</f>
        <v>-</v>
      </c>
      <c r="G33" s="149" t="str">
        <f>IF(D17+D18-G31&gt;0,D17+D18-G31,"-")</f>
        <v>-</v>
      </c>
      <c r="H33" s="618"/>
      <c r="I33" s="618"/>
      <c r="J33" s="618"/>
    </row>
  </sheetData>
  <mergeCells count="4">
    <mergeCell ref="A3:A4"/>
    <mergeCell ref="H1:H33"/>
    <mergeCell ref="I1:I33"/>
    <mergeCell ref="J1:J33"/>
  </mergeCells>
  <phoneticPr fontId="0" type="noConversion"/>
  <printOptions horizontalCentered="1"/>
  <pageMargins left="0" right="0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3"/>
  <sheetViews>
    <sheetView view="pageLayout" zoomScaleNormal="100" workbookViewId="0">
      <selection activeCell="D1" sqref="D1:G1"/>
    </sheetView>
  </sheetViews>
  <sheetFormatPr defaultRowHeight="12.75"/>
  <cols>
    <col min="1" max="1" width="50.1640625" style="30" customWidth="1"/>
    <col min="2" max="2" width="13.1640625" style="29" customWidth="1"/>
    <col min="3" max="3" width="14" style="29" customWidth="1"/>
    <col min="4" max="5" width="13.6640625" style="29" customWidth="1"/>
    <col min="6" max="6" width="16.6640625" style="29" customWidth="1"/>
    <col min="7" max="7" width="15.83203125" style="38" customWidth="1"/>
    <col min="8" max="9" width="12.83203125" style="29" customWidth="1"/>
    <col min="10" max="10" width="13.83203125" style="29" customWidth="1"/>
    <col min="11" max="16384" width="9.33203125" style="29"/>
  </cols>
  <sheetData>
    <row r="1" spans="1:7" ht="15">
      <c r="D1" s="622" t="s">
        <v>616</v>
      </c>
      <c r="E1" s="622"/>
      <c r="F1" s="622"/>
      <c r="G1" s="622"/>
    </row>
    <row r="2" spans="1:7" ht="25.5" customHeight="1">
      <c r="A2" s="623" t="s">
        <v>42</v>
      </c>
      <c r="B2" s="623"/>
      <c r="C2" s="623"/>
      <c r="D2" s="623"/>
      <c r="E2" s="623"/>
      <c r="F2" s="623"/>
      <c r="G2" s="623"/>
    </row>
    <row r="3" spans="1:7" ht="25.5" customHeight="1" thickBot="1">
      <c r="A3" s="62"/>
      <c r="B3" s="38"/>
      <c r="C3" s="38"/>
      <c r="D3" s="38"/>
      <c r="E3" s="38"/>
      <c r="F3" s="38"/>
      <c r="G3" s="33" t="s">
        <v>613</v>
      </c>
    </row>
    <row r="4" spans="1:7" s="31" customFormat="1" ht="44.25" customHeight="1" thickBot="1">
      <c r="A4" s="63" t="s">
        <v>96</v>
      </c>
      <c r="B4" s="64" t="s">
        <v>97</v>
      </c>
      <c r="C4" s="64" t="s">
        <v>98</v>
      </c>
      <c r="D4" s="64" t="s">
        <v>510</v>
      </c>
      <c r="E4" s="64" t="s">
        <v>500</v>
      </c>
      <c r="F4" s="64" t="s">
        <v>583</v>
      </c>
      <c r="G4" s="34" t="s">
        <v>537</v>
      </c>
    </row>
    <row r="5" spans="1:7" s="38" customFormat="1" ht="12" customHeight="1" thickBot="1">
      <c r="A5" s="417">
        <v>1</v>
      </c>
      <c r="B5" s="418">
        <v>2</v>
      </c>
      <c r="C5" s="418">
        <v>3</v>
      </c>
      <c r="D5" s="418">
        <v>4</v>
      </c>
      <c r="E5" s="418">
        <v>5</v>
      </c>
      <c r="F5" s="418">
        <v>6</v>
      </c>
      <c r="G5" s="419" t="s">
        <v>584</v>
      </c>
    </row>
    <row r="6" spans="1:7" s="38" customFormat="1" ht="12" customHeight="1">
      <c r="A6" s="433" t="s">
        <v>542</v>
      </c>
      <c r="B6" s="439">
        <v>77603</v>
      </c>
      <c r="C6" s="440" t="s">
        <v>580</v>
      </c>
      <c r="D6" s="439"/>
      <c r="E6" s="439">
        <v>77603</v>
      </c>
      <c r="F6" s="439">
        <v>77603</v>
      </c>
      <c r="G6" s="441">
        <f>B6-D6-F6</f>
        <v>0</v>
      </c>
    </row>
    <row r="7" spans="1:7" ht="15.95" customHeight="1">
      <c r="A7" s="420" t="s">
        <v>539</v>
      </c>
      <c r="B7" s="421">
        <v>65891</v>
      </c>
      <c r="C7" s="432" t="s">
        <v>538</v>
      </c>
      <c r="D7" s="421"/>
      <c r="E7" s="421">
        <v>911</v>
      </c>
      <c r="F7" s="421">
        <v>911</v>
      </c>
      <c r="G7" s="422">
        <f t="shared" ref="G7:G22" si="0">B7-D7-F7</f>
        <v>64980</v>
      </c>
    </row>
    <row r="8" spans="1:7" ht="15.95" customHeight="1" thickBot="1">
      <c r="A8" s="472" t="s">
        <v>593</v>
      </c>
      <c r="B8" s="473">
        <v>35349</v>
      </c>
      <c r="C8" s="474" t="s">
        <v>541</v>
      </c>
      <c r="D8" s="473"/>
      <c r="E8" s="473">
        <v>0</v>
      </c>
      <c r="F8" s="473">
        <v>35349</v>
      </c>
      <c r="G8" s="475"/>
    </row>
    <row r="9" spans="1:7" ht="15.95" customHeight="1" thickBot="1">
      <c r="A9" s="436" t="s">
        <v>543</v>
      </c>
      <c r="B9" s="437"/>
      <c r="C9" s="442"/>
      <c r="D9" s="437"/>
      <c r="E9" s="437">
        <v>78514</v>
      </c>
      <c r="F9" s="437">
        <f>SUM(F6:F8)</f>
        <v>113863</v>
      </c>
      <c r="G9" s="438"/>
    </row>
    <row r="10" spans="1:7" ht="15.95" customHeight="1">
      <c r="A10" s="433" t="s">
        <v>540</v>
      </c>
      <c r="B10" s="439">
        <v>250</v>
      </c>
      <c r="C10" s="440" t="s">
        <v>541</v>
      </c>
      <c r="D10" s="439"/>
      <c r="E10" s="439">
        <v>250</v>
      </c>
      <c r="F10" s="439">
        <v>250</v>
      </c>
      <c r="G10" s="441">
        <f t="shared" si="0"/>
        <v>0</v>
      </c>
    </row>
    <row r="11" spans="1:7" ht="15.95" customHeight="1">
      <c r="A11" s="624" t="s">
        <v>535</v>
      </c>
      <c r="B11" s="626">
        <v>466</v>
      </c>
      <c r="C11" s="628" t="s">
        <v>199</v>
      </c>
      <c r="D11" s="626"/>
      <c r="E11" s="626">
        <v>233</v>
      </c>
      <c r="F11" s="626">
        <v>233</v>
      </c>
      <c r="G11" s="630"/>
    </row>
    <row r="12" spans="1:7" ht="15.95" customHeight="1">
      <c r="A12" s="625"/>
      <c r="B12" s="627"/>
      <c r="C12" s="629"/>
      <c r="D12" s="627"/>
      <c r="E12" s="627"/>
      <c r="F12" s="627"/>
      <c r="G12" s="631"/>
    </row>
    <row r="13" spans="1:7" ht="15.95" customHeight="1" thickBot="1">
      <c r="A13" s="602" t="s">
        <v>611</v>
      </c>
      <c r="B13" s="603"/>
      <c r="C13" s="604"/>
      <c r="D13" s="603"/>
      <c r="E13" s="603"/>
      <c r="F13" s="603">
        <v>115</v>
      </c>
      <c r="G13" s="605"/>
    </row>
    <row r="14" spans="1:7" ht="15.95" customHeight="1" thickBot="1">
      <c r="A14" s="436" t="s">
        <v>544</v>
      </c>
      <c r="B14" s="437"/>
      <c r="C14" s="442"/>
      <c r="D14" s="437"/>
      <c r="E14" s="437">
        <f>SUM(E10+E11)</f>
        <v>483</v>
      </c>
      <c r="F14" s="437">
        <f>SUM(F10:F13)</f>
        <v>598</v>
      </c>
      <c r="G14" s="438"/>
    </row>
    <row r="15" spans="1:7" ht="15.95" customHeight="1">
      <c r="A15" s="430"/>
      <c r="B15" s="434"/>
      <c r="C15" s="443"/>
      <c r="D15" s="434"/>
      <c r="E15" s="434"/>
      <c r="F15" s="434"/>
      <c r="G15" s="435">
        <f t="shared" si="0"/>
        <v>0</v>
      </c>
    </row>
    <row r="16" spans="1:7" ht="15.95" customHeight="1">
      <c r="A16" s="420"/>
      <c r="B16" s="421"/>
      <c r="C16" s="432"/>
      <c r="D16" s="421"/>
      <c r="E16" s="421"/>
      <c r="F16" s="421"/>
      <c r="G16" s="422">
        <f t="shared" si="0"/>
        <v>0</v>
      </c>
    </row>
    <row r="17" spans="1:7" ht="15.95" customHeight="1">
      <c r="A17" s="420"/>
      <c r="B17" s="421"/>
      <c r="C17" s="432"/>
      <c r="D17" s="421"/>
      <c r="E17" s="421"/>
      <c r="F17" s="421"/>
      <c r="G17" s="422">
        <f t="shared" si="0"/>
        <v>0</v>
      </c>
    </row>
    <row r="18" spans="1:7" ht="15.95" customHeight="1">
      <c r="A18" s="420"/>
      <c r="B18" s="421"/>
      <c r="C18" s="432"/>
      <c r="D18" s="421"/>
      <c r="E18" s="421"/>
      <c r="F18" s="421"/>
      <c r="G18" s="422">
        <f t="shared" si="0"/>
        <v>0</v>
      </c>
    </row>
    <row r="19" spans="1:7" ht="15.95" customHeight="1">
      <c r="A19" s="420"/>
      <c r="B19" s="421"/>
      <c r="C19" s="432"/>
      <c r="D19" s="421"/>
      <c r="E19" s="421"/>
      <c r="F19" s="421"/>
      <c r="G19" s="422">
        <f t="shared" si="0"/>
        <v>0</v>
      </c>
    </row>
    <row r="20" spans="1:7" ht="15.95" customHeight="1">
      <c r="A20" s="420"/>
      <c r="B20" s="421"/>
      <c r="C20" s="432"/>
      <c r="D20" s="421"/>
      <c r="E20" s="421"/>
      <c r="F20" s="421"/>
      <c r="G20" s="422">
        <f t="shared" si="0"/>
        <v>0</v>
      </c>
    </row>
    <row r="21" spans="1:7" ht="15.95" customHeight="1">
      <c r="A21" s="420"/>
      <c r="B21" s="421"/>
      <c r="C21" s="432"/>
      <c r="D21" s="421"/>
      <c r="E21" s="421"/>
      <c r="F21" s="421"/>
      <c r="G21" s="422">
        <f t="shared" si="0"/>
        <v>0</v>
      </c>
    </row>
    <row r="22" spans="1:7" ht="15.95" customHeight="1" thickBot="1">
      <c r="A22" s="423"/>
      <c r="B22" s="424"/>
      <c r="C22" s="444"/>
      <c r="D22" s="424"/>
      <c r="E22" s="424"/>
      <c r="F22" s="424"/>
      <c r="G22" s="425">
        <f t="shared" si="0"/>
        <v>0</v>
      </c>
    </row>
    <row r="23" spans="1:7" s="39" customFormat="1" ht="18" customHeight="1" thickBot="1">
      <c r="A23" s="426" t="s">
        <v>95</v>
      </c>
      <c r="B23" s="427"/>
      <c r="C23" s="428"/>
      <c r="D23" s="427">
        <f>SUM(D7:D22)</f>
        <v>0</v>
      </c>
      <c r="E23" s="427">
        <f>SUM(E9+E14)</f>
        <v>78997</v>
      </c>
      <c r="F23" s="427">
        <f>SUM(F9+F14)</f>
        <v>114461</v>
      </c>
      <c r="G23" s="429">
        <f>SUM(G7:G22)</f>
        <v>64980</v>
      </c>
    </row>
  </sheetData>
  <mergeCells count="9">
    <mergeCell ref="D1:G1"/>
    <mergeCell ref="A2:G2"/>
    <mergeCell ref="A11:A12"/>
    <mergeCell ref="B11:B12"/>
    <mergeCell ref="C11:C12"/>
    <mergeCell ref="D11:D12"/>
    <mergeCell ref="F11:F12"/>
    <mergeCell ref="G11:G12"/>
    <mergeCell ref="E11:E12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az 1/2015. (I.27.)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H24"/>
  <sheetViews>
    <sheetView view="pageLayout" zoomScaleNormal="100" workbookViewId="0">
      <selection activeCell="G2" sqref="G2:H2"/>
    </sheetView>
  </sheetViews>
  <sheetFormatPr defaultRowHeight="12.75"/>
  <cols>
    <col min="1" max="1" width="41.83203125" style="30" customWidth="1"/>
    <col min="2" max="2" width="14" style="29" customWidth="1"/>
    <col min="3" max="3" width="16.33203125" style="29" customWidth="1"/>
    <col min="4" max="4" width="14.83203125" style="29" customWidth="1"/>
    <col min="5" max="5" width="15.33203125" style="29" customWidth="1"/>
    <col min="6" max="6" width="15.83203125" style="29" customWidth="1"/>
    <col min="7" max="7" width="12.6640625" style="29" customWidth="1"/>
    <col min="8" max="8" width="16.6640625" style="29" customWidth="1"/>
    <col min="9" max="10" width="12.83203125" style="29" customWidth="1"/>
    <col min="11" max="11" width="13.83203125" style="29" customWidth="1"/>
    <col min="12" max="16384" width="9.33203125" style="29"/>
  </cols>
  <sheetData>
    <row r="1" spans="1:8" ht="24.75" customHeight="1">
      <c r="A1" s="623" t="s">
        <v>43</v>
      </c>
      <c r="B1" s="623"/>
      <c r="C1" s="623"/>
      <c r="D1" s="623"/>
      <c r="E1" s="623"/>
      <c r="F1" s="623"/>
      <c r="G1" s="623"/>
      <c r="H1" s="623"/>
    </row>
    <row r="2" spans="1:8" ht="23.25" customHeight="1" thickBot="1">
      <c r="A2" s="62"/>
      <c r="B2" s="38"/>
      <c r="C2" s="38"/>
      <c r="D2" s="38"/>
      <c r="E2" s="38"/>
      <c r="F2" s="38"/>
      <c r="G2" s="38"/>
      <c r="H2" s="33" t="s">
        <v>92</v>
      </c>
    </row>
    <row r="3" spans="1:8" s="31" customFormat="1" ht="48.75" customHeight="1" thickBot="1">
      <c r="A3" s="63" t="s">
        <v>99</v>
      </c>
      <c r="B3" s="64" t="s">
        <v>97</v>
      </c>
      <c r="C3" s="64" t="s">
        <v>98</v>
      </c>
      <c r="D3" s="64" t="s">
        <v>498</v>
      </c>
      <c r="E3" s="64" t="s">
        <v>500</v>
      </c>
      <c r="F3" s="64" t="s">
        <v>583</v>
      </c>
      <c r="G3" s="398" t="s">
        <v>40</v>
      </c>
      <c r="H3" s="34" t="s">
        <v>585</v>
      </c>
    </row>
    <row r="4" spans="1:8" s="38" customFormat="1" ht="15" customHeight="1" thickBot="1">
      <c r="A4" s="35">
        <v>1</v>
      </c>
      <c r="B4" s="36">
        <v>2</v>
      </c>
      <c r="C4" s="36">
        <v>3</v>
      </c>
      <c r="D4" s="36">
        <v>4</v>
      </c>
      <c r="E4" s="36">
        <v>5</v>
      </c>
      <c r="F4" s="36">
        <v>6</v>
      </c>
      <c r="G4" s="399">
        <v>7</v>
      </c>
      <c r="H4" s="37">
        <v>8</v>
      </c>
    </row>
    <row r="5" spans="1:8" ht="15.95" customHeight="1" thickBot="1">
      <c r="A5" s="394" t="s">
        <v>497</v>
      </c>
      <c r="B5" s="395">
        <v>181000</v>
      </c>
      <c r="C5" s="396" t="s">
        <v>499</v>
      </c>
      <c r="D5" s="395">
        <v>181000</v>
      </c>
      <c r="E5" s="395">
        <v>181000</v>
      </c>
      <c r="F5" s="395">
        <v>145651</v>
      </c>
      <c r="G5" s="401">
        <v>145651</v>
      </c>
      <c r="H5" s="397">
        <v>0</v>
      </c>
    </row>
    <row r="6" spans="1:8" ht="15.95" customHeight="1" thickBot="1">
      <c r="A6" s="455" t="s">
        <v>543</v>
      </c>
      <c r="B6" s="450"/>
      <c r="C6" s="451"/>
      <c r="D6" s="450"/>
      <c r="E6" s="454">
        <v>181000</v>
      </c>
      <c r="F6" s="454">
        <v>145651</v>
      </c>
      <c r="G6" s="452">
        <v>145651</v>
      </c>
      <c r="H6" s="453">
        <v>0</v>
      </c>
    </row>
    <row r="7" spans="1:8" ht="15.95" customHeight="1" thickBot="1">
      <c r="A7" s="457" t="s">
        <v>545</v>
      </c>
      <c r="B7" s="458">
        <v>1000</v>
      </c>
      <c r="C7" s="459" t="s">
        <v>199</v>
      </c>
      <c r="D7" s="458">
        <v>1000</v>
      </c>
      <c r="E7" s="458">
        <v>1000</v>
      </c>
      <c r="F7" s="458">
        <v>1000</v>
      </c>
      <c r="G7" s="460">
        <v>1000</v>
      </c>
      <c r="H7" s="456">
        <v>0</v>
      </c>
    </row>
    <row r="8" spans="1:8" ht="15.95" customHeight="1" thickBot="1">
      <c r="A8" s="455" t="s">
        <v>543</v>
      </c>
      <c r="B8" s="450"/>
      <c r="C8" s="451"/>
      <c r="D8" s="450"/>
      <c r="E8" s="454">
        <v>1000</v>
      </c>
      <c r="F8" s="454">
        <v>1000</v>
      </c>
      <c r="G8" s="452">
        <v>1000</v>
      </c>
      <c r="H8" s="453">
        <v>0</v>
      </c>
    </row>
    <row r="9" spans="1:8" ht="15.95" customHeight="1">
      <c r="A9" s="445"/>
      <c r="B9" s="446"/>
      <c r="C9" s="447"/>
      <c r="D9" s="446"/>
      <c r="E9" s="446"/>
      <c r="F9" s="446"/>
      <c r="G9" s="448"/>
      <c r="H9" s="449">
        <f t="shared" ref="H9:H23" si="0">B9-D9-E9</f>
        <v>0</v>
      </c>
    </row>
    <row r="10" spans="1:8" ht="15.95" customHeight="1">
      <c r="A10" s="393"/>
      <c r="B10" s="386"/>
      <c r="C10" s="387"/>
      <c r="D10" s="386"/>
      <c r="E10" s="386"/>
      <c r="F10" s="386"/>
      <c r="G10" s="400"/>
      <c r="H10" s="388">
        <f t="shared" si="0"/>
        <v>0</v>
      </c>
    </row>
    <row r="11" spans="1:8" ht="15.95" customHeight="1">
      <c r="A11" s="393"/>
      <c r="B11" s="386"/>
      <c r="C11" s="387"/>
      <c r="D11" s="386"/>
      <c r="E11" s="386"/>
      <c r="F11" s="386"/>
      <c r="G11" s="400"/>
      <c r="H11" s="388">
        <f t="shared" si="0"/>
        <v>0</v>
      </c>
    </row>
    <row r="12" spans="1:8" ht="15.95" customHeight="1">
      <c r="A12" s="393"/>
      <c r="B12" s="386"/>
      <c r="C12" s="387"/>
      <c r="D12" s="386"/>
      <c r="E12" s="386"/>
      <c r="F12" s="386"/>
      <c r="G12" s="400"/>
      <c r="H12" s="388">
        <f t="shared" si="0"/>
        <v>0</v>
      </c>
    </row>
    <row r="13" spans="1:8" ht="15.95" customHeight="1">
      <c r="A13" s="393"/>
      <c r="B13" s="386"/>
      <c r="C13" s="387"/>
      <c r="D13" s="386"/>
      <c r="E13" s="386"/>
      <c r="F13" s="386"/>
      <c r="G13" s="400"/>
      <c r="H13" s="388">
        <f t="shared" si="0"/>
        <v>0</v>
      </c>
    </row>
    <row r="14" spans="1:8" ht="15.95" customHeight="1">
      <c r="A14" s="393"/>
      <c r="B14" s="386"/>
      <c r="C14" s="387"/>
      <c r="D14" s="386"/>
      <c r="E14" s="386"/>
      <c r="F14" s="386"/>
      <c r="G14" s="400"/>
      <c r="H14" s="388">
        <f t="shared" si="0"/>
        <v>0</v>
      </c>
    </row>
    <row r="15" spans="1:8" ht="15.95" customHeight="1">
      <c r="A15" s="393"/>
      <c r="B15" s="386"/>
      <c r="C15" s="387"/>
      <c r="D15" s="386"/>
      <c r="E15" s="386"/>
      <c r="F15" s="386"/>
      <c r="G15" s="400"/>
      <c r="H15" s="388">
        <f t="shared" si="0"/>
        <v>0</v>
      </c>
    </row>
    <row r="16" spans="1:8" ht="15.95" customHeight="1">
      <c r="A16" s="393"/>
      <c r="B16" s="386"/>
      <c r="C16" s="387"/>
      <c r="D16" s="386"/>
      <c r="E16" s="386"/>
      <c r="F16" s="386"/>
      <c r="G16" s="400"/>
      <c r="H16" s="388">
        <f t="shared" si="0"/>
        <v>0</v>
      </c>
    </row>
    <row r="17" spans="1:8" ht="15.95" customHeight="1">
      <c r="A17" s="393"/>
      <c r="B17" s="386"/>
      <c r="C17" s="387"/>
      <c r="D17" s="386"/>
      <c r="E17" s="386"/>
      <c r="F17" s="386"/>
      <c r="G17" s="400"/>
      <c r="H17" s="388">
        <f t="shared" si="0"/>
        <v>0</v>
      </c>
    </row>
    <row r="18" spans="1:8" ht="15.95" customHeight="1">
      <c r="A18" s="393"/>
      <c r="B18" s="386"/>
      <c r="C18" s="387"/>
      <c r="D18" s="386"/>
      <c r="E18" s="386"/>
      <c r="F18" s="386"/>
      <c r="G18" s="400"/>
      <c r="H18" s="388">
        <f t="shared" si="0"/>
        <v>0</v>
      </c>
    </row>
    <row r="19" spans="1:8" ht="15.95" customHeight="1">
      <c r="A19" s="393"/>
      <c r="B19" s="386"/>
      <c r="C19" s="387"/>
      <c r="D19" s="386"/>
      <c r="E19" s="386"/>
      <c r="F19" s="386"/>
      <c r="G19" s="400"/>
      <c r="H19" s="388">
        <f t="shared" si="0"/>
        <v>0</v>
      </c>
    </row>
    <row r="20" spans="1:8" ht="15.95" customHeight="1">
      <c r="A20" s="393"/>
      <c r="B20" s="386"/>
      <c r="C20" s="387"/>
      <c r="D20" s="386"/>
      <c r="E20" s="386"/>
      <c r="F20" s="386"/>
      <c r="G20" s="400"/>
      <c r="H20" s="388">
        <f t="shared" si="0"/>
        <v>0</v>
      </c>
    </row>
    <row r="21" spans="1:8" ht="15.95" customHeight="1">
      <c r="A21" s="393"/>
      <c r="B21" s="386"/>
      <c r="C21" s="387"/>
      <c r="D21" s="386"/>
      <c r="E21" s="386"/>
      <c r="F21" s="386"/>
      <c r="G21" s="400"/>
      <c r="H21" s="388">
        <f t="shared" si="0"/>
        <v>0</v>
      </c>
    </row>
    <row r="22" spans="1:8" ht="15.95" customHeight="1">
      <c r="A22" s="393"/>
      <c r="B22" s="386"/>
      <c r="C22" s="387"/>
      <c r="D22" s="386"/>
      <c r="E22" s="386"/>
      <c r="F22" s="386"/>
      <c r="G22" s="400"/>
      <c r="H22" s="388">
        <f t="shared" si="0"/>
        <v>0</v>
      </c>
    </row>
    <row r="23" spans="1:8" ht="15.95" customHeight="1" thickBot="1">
      <c r="A23" s="394"/>
      <c r="B23" s="395"/>
      <c r="C23" s="396"/>
      <c r="D23" s="395"/>
      <c r="E23" s="395"/>
      <c r="F23" s="395"/>
      <c r="G23" s="401"/>
      <c r="H23" s="397">
        <f t="shared" si="0"/>
        <v>0</v>
      </c>
    </row>
    <row r="24" spans="1:8" s="39" customFormat="1" ht="18" customHeight="1" thickBot="1">
      <c r="A24" s="389" t="s">
        <v>95</v>
      </c>
      <c r="B24" s="390">
        <f>SUM(B5:B23)</f>
        <v>182000</v>
      </c>
      <c r="C24" s="391"/>
      <c r="D24" s="390">
        <f>SUM(D5:D23)</f>
        <v>182000</v>
      </c>
      <c r="E24" s="390">
        <v>182000</v>
      </c>
      <c r="F24" s="390">
        <v>146651</v>
      </c>
      <c r="G24" s="402"/>
      <c r="H24" s="392">
        <f>SUM(H5:H23)</f>
        <v>0</v>
      </c>
    </row>
  </sheetData>
  <mergeCells count="1">
    <mergeCell ref="A1:H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az 1/2015. (I.27.) önkormányzati rendelethez
8. melléklet a 10/2015. (VI.30.) önkormányzati rendelethez&amp;"Times New Roman CE,Normál"&amp;10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L154"/>
  <sheetViews>
    <sheetView zoomScaleNormal="100" zoomScaleSheetLayoutView="85" workbookViewId="0">
      <selection activeCell="D2" sqref="D2"/>
    </sheetView>
  </sheetViews>
  <sheetFormatPr defaultRowHeight="12.75"/>
  <cols>
    <col min="1" max="1" width="12.6640625" style="184" customWidth="1"/>
    <col min="2" max="2" width="72" style="185" customWidth="1"/>
    <col min="3" max="3" width="16.1640625" style="185" customWidth="1"/>
    <col min="4" max="4" width="15.6640625" style="186" customWidth="1"/>
    <col min="5" max="16384" width="9.33203125" style="2"/>
  </cols>
  <sheetData>
    <row r="1" spans="1:4" s="1" customFormat="1" ht="16.5" customHeight="1">
      <c r="A1" s="70"/>
      <c r="B1" s="72"/>
      <c r="C1" s="72"/>
      <c r="D1" s="94" t="s">
        <v>513</v>
      </c>
    </row>
    <row r="2" spans="1:4" s="1" customFormat="1" ht="16.5" customHeight="1" thickBot="1">
      <c r="A2" s="70"/>
      <c r="B2" s="72"/>
      <c r="C2" s="72"/>
      <c r="D2" s="94" t="s">
        <v>617</v>
      </c>
    </row>
    <row r="3" spans="1:4" s="46" customFormat="1" ht="21" customHeight="1">
      <c r="A3" s="191" t="s">
        <v>93</v>
      </c>
      <c r="B3" s="160" t="s">
        <v>174</v>
      </c>
      <c r="C3" s="524"/>
      <c r="D3" s="162" t="s">
        <v>81</v>
      </c>
    </row>
    <row r="4" spans="1:4" s="46" customFormat="1" ht="39.75" customHeight="1" thickBot="1">
      <c r="A4" s="523" t="s">
        <v>169</v>
      </c>
      <c r="B4" s="161" t="s">
        <v>388</v>
      </c>
      <c r="C4" s="161"/>
      <c r="D4" s="163">
        <v>1</v>
      </c>
    </row>
    <row r="5" spans="1:4" s="47" customFormat="1" ht="15.95" customHeight="1" thickBot="1">
      <c r="A5" s="73"/>
      <c r="B5" s="73"/>
      <c r="C5" s="73"/>
      <c r="D5" s="74" t="s">
        <v>82</v>
      </c>
    </row>
    <row r="6" spans="1:4" ht="13.5" thickBot="1">
      <c r="A6" s="192" t="s">
        <v>171</v>
      </c>
      <c r="B6" s="75" t="s">
        <v>83</v>
      </c>
      <c r="C6" s="164" t="s">
        <v>84</v>
      </c>
      <c r="D6" s="164" t="s">
        <v>84</v>
      </c>
    </row>
    <row r="7" spans="1:4" s="40" customFormat="1" ht="12.95" customHeight="1" thickBot="1">
      <c r="A7" s="66">
        <v>1</v>
      </c>
      <c r="B7" s="67">
        <v>2</v>
      </c>
      <c r="C7" s="68">
        <v>3</v>
      </c>
      <c r="D7" s="68">
        <v>4</v>
      </c>
    </row>
    <row r="8" spans="1:4" s="40" customFormat="1" ht="15.95" customHeight="1" thickBot="1">
      <c r="A8" s="77"/>
      <c r="B8" s="78" t="s">
        <v>85</v>
      </c>
      <c r="C8" s="165"/>
      <c r="D8" s="165"/>
    </row>
    <row r="9" spans="1:4" s="40" customFormat="1" ht="12" customHeight="1" thickBot="1">
      <c r="A9" s="25" t="s">
        <v>50</v>
      </c>
      <c r="B9" s="19" t="s">
        <v>200</v>
      </c>
      <c r="C9" s="103">
        <f>+C10+C11+C12+C13+C14+C15+C16+C17+C18</f>
        <v>343101</v>
      </c>
      <c r="D9" s="103">
        <f>+D10+D11+D12+D13+D14+D15+D16+D17+D18+D19</f>
        <v>351159</v>
      </c>
    </row>
    <row r="10" spans="1:4" s="48" customFormat="1" ht="12" customHeight="1">
      <c r="A10" s="219" t="s">
        <v>112</v>
      </c>
      <c r="B10" s="201" t="s">
        <v>201</v>
      </c>
      <c r="C10" s="120">
        <v>128864</v>
      </c>
      <c r="D10" s="120">
        <v>128864</v>
      </c>
    </row>
    <row r="11" spans="1:4" s="49" customFormat="1" ht="12" customHeight="1">
      <c r="A11" s="220" t="s">
        <v>113</v>
      </c>
      <c r="B11" s="202" t="s">
        <v>202</v>
      </c>
      <c r="C11" s="105">
        <v>97314</v>
      </c>
      <c r="D11" s="105">
        <v>97314</v>
      </c>
    </row>
    <row r="12" spans="1:4" s="49" customFormat="1" ht="12" customHeight="1">
      <c r="A12" s="220" t="s">
        <v>114</v>
      </c>
      <c r="B12" s="202" t="s">
        <v>203</v>
      </c>
      <c r="C12" s="105">
        <v>110624</v>
      </c>
      <c r="D12" s="105">
        <v>110624</v>
      </c>
    </row>
    <row r="13" spans="1:4" s="49" customFormat="1" ht="12" customHeight="1">
      <c r="A13" s="220" t="s">
        <v>115</v>
      </c>
      <c r="B13" s="202" t="s">
        <v>204</v>
      </c>
      <c r="C13" s="105">
        <v>6299</v>
      </c>
      <c r="D13" s="105">
        <v>6299</v>
      </c>
    </row>
    <row r="14" spans="1:4" s="49" customFormat="1" ht="12" customHeight="1">
      <c r="A14" s="220" t="s">
        <v>132</v>
      </c>
      <c r="B14" s="202" t="s">
        <v>205</v>
      </c>
      <c r="C14" s="245"/>
      <c r="D14" s="105"/>
    </row>
    <row r="15" spans="1:4" s="48" customFormat="1" ht="12" customHeight="1">
      <c r="A15" s="221" t="s">
        <v>116</v>
      </c>
      <c r="B15" s="203" t="s">
        <v>206</v>
      </c>
      <c r="C15" s="246"/>
      <c r="D15" s="105"/>
    </row>
    <row r="16" spans="1:4" s="48" customFormat="1" ht="12" customHeight="1">
      <c r="A16" s="221" t="s">
        <v>117</v>
      </c>
      <c r="B16" s="202" t="s">
        <v>596</v>
      </c>
      <c r="C16" s="606"/>
      <c r="D16" s="606">
        <v>1910</v>
      </c>
    </row>
    <row r="17" spans="1:4" s="48" customFormat="1" ht="12" customHeight="1">
      <c r="A17" s="221" t="s">
        <v>124</v>
      </c>
      <c r="B17" s="202" t="s">
        <v>597</v>
      </c>
      <c r="C17" s="105"/>
      <c r="D17" s="607">
        <v>3193</v>
      </c>
    </row>
    <row r="18" spans="1:4" s="48" customFormat="1" ht="12" customHeight="1">
      <c r="A18" s="220" t="s">
        <v>125</v>
      </c>
      <c r="B18" s="202" t="s">
        <v>598</v>
      </c>
      <c r="C18" s="105"/>
      <c r="D18" s="105">
        <v>2707</v>
      </c>
    </row>
    <row r="19" spans="1:4" s="48" customFormat="1" ht="12" customHeight="1" thickBot="1">
      <c r="A19" s="229" t="s">
        <v>126</v>
      </c>
      <c r="B19" s="403" t="s">
        <v>599</v>
      </c>
      <c r="C19" s="606"/>
      <c r="D19" s="606">
        <v>248</v>
      </c>
    </row>
    <row r="20" spans="1:4" s="48" customFormat="1" ht="12" customHeight="1" thickBot="1">
      <c r="A20" s="25" t="s">
        <v>51</v>
      </c>
      <c r="B20" s="98" t="s">
        <v>207</v>
      </c>
      <c r="C20" s="103">
        <f>+C21+C22+C23+C24+C25</f>
        <v>16465</v>
      </c>
      <c r="D20" s="103">
        <f>+D21+D22+D23+D24+D25</f>
        <v>19789</v>
      </c>
    </row>
    <row r="21" spans="1:4" s="48" customFormat="1" ht="12" customHeight="1">
      <c r="A21" s="219" t="s">
        <v>118</v>
      </c>
      <c r="B21" s="201" t="s">
        <v>208</v>
      </c>
      <c r="C21" s="106"/>
      <c r="D21" s="106"/>
    </row>
    <row r="22" spans="1:4" s="48" customFormat="1" ht="12" customHeight="1">
      <c r="A22" s="220" t="s">
        <v>119</v>
      </c>
      <c r="B22" s="202" t="s">
        <v>595</v>
      </c>
      <c r="C22" s="105"/>
      <c r="D22" s="105">
        <v>3324</v>
      </c>
    </row>
    <row r="23" spans="1:4" s="48" customFormat="1" ht="12" customHeight="1">
      <c r="A23" s="220" t="s">
        <v>120</v>
      </c>
      <c r="B23" s="202" t="s">
        <v>548</v>
      </c>
      <c r="C23" s="466">
        <v>4148</v>
      </c>
      <c r="D23" s="466">
        <v>4148</v>
      </c>
    </row>
    <row r="24" spans="1:4" s="48" customFormat="1" ht="12" customHeight="1">
      <c r="A24" s="220" t="s">
        <v>121</v>
      </c>
      <c r="B24" s="202" t="s">
        <v>526</v>
      </c>
      <c r="C24" s="105">
        <v>8400</v>
      </c>
      <c r="D24" s="105">
        <v>8400</v>
      </c>
    </row>
    <row r="25" spans="1:4" s="48" customFormat="1" ht="12" customHeight="1">
      <c r="A25" s="220" t="s">
        <v>122</v>
      </c>
      <c r="B25" s="463" t="s">
        <v>534</v>
      </c>
      <c r="C25" s="464">
        <v>3917</v>
      </c>
      <c r="D25" s="464">
        <v>3917</v>
      </c>
    </row>
    <row r="26" spans="1:4" s="49" customFormat="1" ht="12" customHeight="1" thickBot="1">
      <c r="A26" s="221" t="s">
        <v>128</v>
      </c>
      <c r="B26" s="203" t="s">
        <v>211</v>
      </c>
      <c r="C26" s="107">
        <v>3917</v>
      </c>
      <c r="D26" s="107">
        <v>3917</v>
      </c>
    </row>
    <row r="27" spans="1:4" s="49" customFormat="1" ht="12" customHeight="1" thickBot="1">
      <c r="A27" s="25" t="s">
        <v>52</v>
      </c>
      <c r="B27" s="19" t="s">
        <v>212</v>
      </c>
      <c r="C27" s="103">
        <f>+C28+C29+C30+C31+C32</f>
        <v>99485</v>
      </c>
      <c r="D27" s="103">
        <f>+D28+D29+D30+D31+D32</f>
        <v>99485</v>
      </c>
    </row>
    <row r="28" spans="1:4" s="49" customFormat="1" ht="12" customHeight="1">
      <c r="A28" s="219" t="s">
        <v>101</v>
      </c>
      <c r="B28" s="201" t="s">
        <v>213</v>
      </c>
      <c r="C28" s="106"/>
      <c r="D28" s="106"/>
    </row>
    <row r="29" spans="1:4" s="48" customFormat="1" ht="12" customHeight="1">
      <c r="A29" s="220" t="s">
        <v>102</v>
      </c>
      <c r="B29" s="202" t="s">
        <v>214</v>
      </c>
      <c r="C29" s="105"/>
      <c r="D29" s="105"/>
    </row>
    <row r="30" spans="1:4" s="49" customFormat="1" ht="12" customHeight="1">
      <c r="A30" s="220" t="s">
        <v>103</v>
      </c>
      <c r="B30" s="202" t="s">
        <v>417</v>
      </c>
      <c r="C30" s="105"/>
      <c r="D30" s="105"/>
    </row>
    <row r="31" spans="1:4" s="49" customFormat="1" ht="12" customHeight="1">
      <c r="A31" s="220" t="s">
        <v>104</v>
      </c>
      <c r="B31" s="467" t="s">
        <v>557</v>
      </c>
      <c r="C31" s="466">
        <v>7446</v>
      </c>
      <c r="D31" s="466">
        <v>7446</v>
      </c>
    </row>
    <row r="32" spans="1:4" s="49" customFormat="1" ht="12" customHeight="1">
      <c r="A32" s="220" t="s">
        <v>144</v>
      </c>
      <c r="B32" s="463" t="s">
        <v>533</v>
      </c>
      <c r="C32" s="464">
        <v>92039</v>
      </c>
      <c r="D32" s="464">
        <v>92039</v>
      </c>
    </row>
    <row r="33" spans="1:4" s="49" customFormat="1" ht="12" customHeight="1" thickBot="1">
      <c r="A33" s="221" t="s">
        <v>145</v>
      </c>
      <c r="B33" s="203" t="s">
        <v>216</v>
      </c>
      <c r="C33" s="107">
        <v>92039</v>
      </c>
      <c r="D33" s="107">
        <v>92039</v>
      </c>
    </row>
    <row r="34" spans="1:4" s="49" customFormat="1" ht="12" customHeight="1" thickBot="1">
      <c r="A34" s="25" t="s">
        <v>146</v>
      </c>
      <c r="B34" s="19" t="s">
        <v>217</v>
      </c>
      <c r="C34" s="109">
        <f>+C35+C38+C39+C41+C40</f>
        <v>114350</v>
      </c>
      <c r="D34" s="109">
        <f>+D35+D38+D39+D41+D40</f>
        <v>114350</v>
      </c>
    </row>
    <row r="35" spans="1:4" s="49" customFormat="1" ht="12" customHeight="1">
      <c r="A35" s="219" t="s">
        <v>218</v>
      </c>
      <c r="B35" s="201" t="s">
        <v>224</v>
      </c>
      <c r="C35" s="196">
        <f>+C36+C37</f>
        <v>95800</v>
      </c>
      <c r="D35" s="196">
        <f>+D36+D37</f>
        <v>95800</v>
      </c>
    </row>
    <row r="36" spans="1:4" s="49" customFormat="1" ht="12" customHeight="1">
      <c r="A36" s="220" t="s">
        <v>219</v>
      </c>
      <c r="B36" s="415" t="s">
        <v>527</v>
      </c>
      <c r="C36" s="105">
        <v>5800</v>
      </c>
      <c r="D36" s="105">
        <v>5800</v>
      </c>
    </row>
    <row r="37" spans="1:4" s="49" customFormat="1" ht="12" customHeight="1">
      <c r="A37" s="220" t="s">
        <v>220</v>
      </c>
      <c r="B37" s="415" t="s">
        <v>532</v>
      </c>
      <c r="C37" s="105">
        <v>90000</v>
      </c>
      <c r="D37" s="105">
        <v>90000</v>
      </c>
    </row>
    <row r="38" spans="1:4" s="49" customFormat="1" ht="12" customHeight="1">
      <c r="A38" s="220" t="s">
        <v>221</v>
      </c>
      <c r="B38" s="202" t="s">
        <v>227</v>
      </c>
      <c r="C38" s="105">
        <v>16000</v>
      </c>
      <c r="D38" s="105">
        <v>16000</v>
      </c>
    </row>
    <row r="39" spans="1:4" s="49" customFormat="1" ht="12" customHeight="1">
      <c r="A39" s="220" t="s">
        <v>222</v>
      </c>
      <c r="B39" s="202" t="s">
        <v>528</v>
      </c>
      <c r="C39" s="105">
        <v>250</v>
      </c>
      <c r="D39" s="105">
        <v>250</v>
      </c>
    </row>
    <row r="40" spans="1:4" s="49" customFormat="1" ht="12" customHeight="1">
      <c r="A40" s="220" t="s">
        <v>223</v>
      </c>
      <c r="B40" s="203" t="s">
        <v>531</v>
      </c>
      <c r="C40" s="107">
        <v>1300</v>
      </c>
      <c r="D40" s="107">
        <v>1300</v>
      </c>
    </row>
    <row r="41" spans="1:4" s="49" customFormat="1" ht="12" customHeight="1" thickBot="1">
      <c r="A41" s="220" t="s">
        <v>529</v>
      </c>
      <c r="B41" s="203" t="s">
        <v>530</v>
      </c>
      <c r="C41" s="107">
        <v>1000</v>
      </c>
      <c r="D41" s="107">
        <v>1000</v>
      </c>
    </row>
    <row r="42" spans="1:4" s="49" customFormat="1" ht="12" customHeight="1" thickBot="1">
      <c r="A42" s="25" t="s">
        <v>54</v>
      </c>
      <c r="B42" s="19" t="s">
        <v>230</v>
      </c>
      <c r="C42" s="103">
        <f>SUM(C43:C52)</f>
        <v>26993</v>
      </c>
      <c r="D42" s="103">
        <f>SUM(D43:D52)</f>
        <v>35867</v>
      </c>
    </row>
    <row r="43" spans="1:4" s="49" customFormat="1" ht="12" customHeight="1">
      <c r="A43" s="219" t="s">
        <v>105</v>
      </c>
      <c r="B43" s="201" t="s">
        <v>233</v>
      </c>
      <c r="C43" s="106"/>
      <c r="D43" s="106"/>
    </row>
    <row r="44" spans="1:4" s="49" customFormat="1" ht="12" customHeight="1">
      <c r="A44" s="220" t="s">
        <v>106</v>
      </c>
      <c r="B44" s="202" t="s">
        <v>234</v>
      </c>
      <c r="C44" s="105"/>
      <c r="D44" s="105">
        <v>5623</v>
      </c>
    </row>
    <row r="45" spans="1:4" s="49" customFormat="1" ht="12" customHeight="1">
      <c r="A45" s="220" t="s">
        <v>107</v>
      </c>
      <c r="B45" s="202" t="s">
        <v>235</v>
      </c>
      <c r="C45" s="105">
        <v>300</v>
      </c>
      <c r="D45" s="105">
        <v>300</v>
      </c>
    </row>
    <row r="46" spans="1:4" s="49" customFormat="1" ht="12" customHeight="1">
      <c r="A46" s="220" t="s">
        <v>148</v>
      </c>
      <c r="B46" s="202" t="s">
        <v>236</v>
      </c>
      <c r="C46" s="105">
        <v>6200</v>
      </c>
      <c r="D46" s="105">
        <v>6200</v>
      </c>
    </row>
    <row r="47" spans="1:4" s="49" customFormat="1" ht="12" customHeight="1">
      <c r="A47" s="220" t="s">
        <v>149</v>
      </c>
      <c r="B47" s="202" t="s">
        <v>237</v>
      </c>
      <c r="C47" s="105">
        <v>14955</v>
      </c>
      <c r="D47" s="105">
        <v>16855</v>
      </c>
    </row>
    <row r="48" spans="1:4" s="49" customFormat="1" ht="12" customHeight="1">
      <c r="A48" s="220" t="s">
        <v>150</v>
      </c>
      <c r="B48" s="202" t="s">
        <v>238</v>
      </c>
      <c r="C48" s="105">
        <v>4038</v>
      </c>
      <c r="D48" s="105">
        <v>4038</v>
      </c>
    </row>
    <row r="49" spans="1:4" s="49" customFormat="1" ht="12" customHeight="1">
      <c r="A49" s="220" t="s">
        <v>151</v>
      </c>
      <c r="B49" s="202" t="s">
        <v>239</v>
      </c>
      <c r="C49" s="105"/>
      <c r="D49" s="105">
        <v>1351</v>
      </c>
    </row>
    <row r="50" spans="1:4" s="49" customFormat="1" ht="12" customHeight="1">
      <c r="A50" s="220" t="s">
        <v>152</v>
      </c>
      <c r="B50" s="202" t="s">
        <v>240</v>
      </c>
      <c r="C50" s="105">
        <v>1500</v>
      </c>
      <c r="D50" s="105">
        <v>1500</v>
      </c>
    </row>
    <row r="51" spans="1:4" s="49" customFormat="1" ht="12" customHeight="1">
      <c r="A51" s="220" t="s">
        <v>231</v>
      </c>
      <c r="B51" s="202" t="s">
        <v>241</v>
      </c>
      <c r="C51" s="108"/>
      <c r="D51" s="108"/>
    </row>
    <row r="52" spans="1:4" s="49" customFormat="1" ht="12" customHeight="1" thickBot="1">
      <c r="A52" s="221" t="s">
        <v>232</v>
      </c>
      <c r="B52" s="203" t="s">
        <v>242</v>
      </c>
      <c r="C52" s="190"/>
      <c r="D52" s="190"/>
    </row>
    <row r="53" spans="1:4" s="49" customFormat="1" ht="12" customHeight="1" thickBot="1">
      <c r="A53" s="25" t="s">
        <v>55</v>
      </c>
      <c r="B53" s="19" t="s">
        <v>243</v>
      </c>
      <c r="C53" s="103">
        <f>SUM(C54:C58)</f>
        <v>0</v>
      </c>
      <c r="D53" s="103">
        <f>SUM(D54:D58)</f>
        <v>3643</v>
      </c>
    </row>
    <row r="54" spans="1:4" s="49" customFormat="1" ht="12" customHeight="1">
      <c r="A54" s="219" t="s">
        <v>108</v>
      </c>
      <c r="B54" s="201" t="s">
        <v>247</v>
      </c>
      <c r="C54" s="247"/>
      <c r="D54" s="247"/>
    </row>
    <row r="55" spans="1:4" s="49" customFormat="1" ht="12" customHeight="1">
      <c r="A55" s="220" t="s">
        <v>109</v>
      </c>
      <c r="B55" s="202" t="s">
        <v>248</v>
      </c>
      <c r="C55" s="108"/>
      <c r="D55" s="108">
        <v>3643</v>
      </c>
    </row>
    <row r="56" spans="1:4" s="49" customFormat="1" ht="12" customHeight="1">
      <c r="A56" s="220" t="s">
        <v>244</v>
      </c>
      <c r="B56" s="202" t="s">
        <v>249</v>
      </c>
      <c r="C56" s="108"/>
      <c r="D56" s="108"/>
    </row>
    <row r="57" spans="1:4" s="49" customFormat="1" ht="12" customHeight="1">
      <c r="A57" s="220" t="s">
        <v>245</v>
      </c>
      <c r="B57" s="202" t="s">
        <v>250</v>
      </c>
      <c r="C57" s="108"/>
      <c r="D57" s="108"/>
    </row>
    <row r="58" spans="1:4" s="49" customFormat="1" ht="12" customHeight="1" thickBot="1">
      <c r="A58" s="221" t="s">
        <v>246</v>
      </c>
      <c r="B58" s="203" t="s">
        <v>251</v>
      </c>
      <c r="C58" s="190"/>
      <c r="D58" s="190"/>
    </row>
    <row r="59" spans="1:4" s="49" customFormat="1" ht="12" customHeight="1" thickBot="1">
      <c r="A59" s="25" t="s">
        <v>153</v>
      </c>
      <c r="B59" s="19" t="s">
        <v>252</v>
      </c>
      <c r="C59" s="103">
        <f>SUM(C60:C62)</f>
        <v>53885</v>
      </c>
      <c r="D59" s="103">
        <f>SUM(D60:D62)</f>
        <v>54504</v>
      </c>
    </row>
    <row r="60" spans="1:4" s="49" customFormat="1" ht="12" customHeight="1">
      <c r="A60" s="219" t="s">
        <v>110</v>
      </c>
      <c r="B60" s="201" t="s">
        <v>600</v>
      </c>
      <c r="C60" s="106"/>
      <c r="D60" s="106">
        <v>619</v>
      </c>
    </row>
    <row r="61" spans="1:4" s="49" customFormat="1" ht="12" customHeight="1">
      <c r="A61" s="220" t="s">
        <v>111</v>
      </c>
      <c r="B61" s="202" t="s">
        <v>547</v>
      </c>
      <c r="C61" s="466">
        <v>1458</v>
      </c>
      <c r="D61" s="466">
        <v>1458</v>
      </c>
    </row>
    <row r="62" spans="1:4" s="49" customFormat="1" ht="12" customHeight="1">
      <c r="A62" s="220" t="s">
        <v>256</v>
      </c>
      <c r="B62" s="202" t="s">
        <v>549</v>
      </c>
      <c r="C62" s="466">
        <v>52427</v>
      </c>
      <c r="D62" s="466">
        <v>52427</v>
      </c>
    </row>
    <row r="63" spans="1:4" s="49" customFormat="1" ht="12" customHeight="1" thickBot="1">
      <c r="A63" s="221" t="s">
        <v>257</v>
      </c>
      <c r="B63" s="203" t="s">
        <v>255</v>
      </c>
      <c r="C63" s="107"/>
      <c r="D63" s="107"/>
    </row>
    <row r="64" spans="1:4" s="49" customFormat="1" ht="12" customHeight="1" thickBot="1">
      <c r="A64" s="25" t="s">
        <v>57</v>
      </c>
      <c r="B64" s="98" t="s">
        <v>258</v>
      </c>
      <c r="C64" s="103">
        <f>SUM(C65:C67)</f>
        <v>108155</v>
      </c>
      <c r="D64" s="103">
        <f>SUM(D65:D67)</f>
        <v>108155</v>
      </c>
    </row>
    <row r="65" spans="1:4" s="49" customFormat="1" ht="12" customHeight="1">
      <c r="A65" s="219" t="s">
        <v>154</v>
      </c>
      <c r="B65" s="201" t="s">
        <v>260</v>
      </c>
      <c r="C65" s="108"/>
      <c r="D65" s="108"/>
    </row>
    <row r="66" spans="1:4" s="49" customFormat="1" ht="12" customHeight="1">
      <c r="A66" s="220" t="s">
        <v>155</v>
      </c>
      <c r="B66" s="202" t="s">
        <v>420</v>
      </c>
      <c r="C66" s="108"/>
      <c r="D66" s="108"/>
    </row>
    <row r="67" spans="1:4" s="49" customFormat="1" ht="12" customHeight="1">
      <c r="A67" s="220" t="s">
        <v>179</v>
      </c>
      <c r="B67" s="202" t="s">
        <v>550</v>
      </c>
      <c r="C67" s="465">
        <v>108155</v>
      </c>
      <c r="D67" s="465">
        <v>108155</v>
      </c>
    </row>
    <row r="68" spans="1:4" s="49" customFormat="1" ht="12" customHeight="1" thickBot="1">
      <c r="A68" s="221" t="s">
        <v>259</v>
      </c>
      <c r="B68" s="203" t="s">
        <v>262</v>
      </c>
      <c r="C68" s="108"/>
      <c r="D68" s="108"/>
    </row>
    <row r="69" spans="1:4" s="49" customFormat="1" ht="12" customHeight="1" thickBot="1">
      <c r="A69" s="25" t="s">
        <v>58</v>
      </c>
      <c r="B69" s="19" t="s">
        <v>263</v>
      </c>
      <c r="C69" s="109">
        <f>+C9+C20+C27+C34+C42+C53+C59+C64</f>
        <v>762434</v>
      </c>
      <c r="D69" s="109">
        <f>+D9+D20+D27+D34+D42+D53+D59+D64</f>
        <v>786952</v>
      </c>
    </row>
    <row r="70" spans="1:4" s="49" customFormat="1" ht="12" customHeight="1" thickBot="1">
      <c r="A70" s="222" t="s">
        <v>383</v>
      </c>
      <c r="B70" s="98" t="s">
        <v>265</v>
      </c>
      <c r="C70" s="103">
        <f>SUM(C71:C73)</f>
        <v>0</v>
      </c>
      <c r="D70" s="103">
        <f>SUM(D71:D73)</f>
        <v>0</v>
      </c>
    </row>
    <row r="71" spans="1:4" s="49" customFormat="1" ht="12" customHeight="1">
      <c r="A71" s="219" t="s">
        <v>298</v>
      </c>
      <c r="B71" s="201" t="s">
        <v>266</v>
      </c>
      <c r="C71" s="108"/>
      <c r="D71" s="108"/>
    </row>
    <row r="72" spans="1:4" s="49" customFormat="1" ht="12" customHeight="1">
      <c r="A72" s="220" t="s">
        <v>307</v>
      </c>
      <c r="B72" s="202" t="s">
        <v>267</v>
      </c>
      <c r="C72" s="108"/>
      <c r="D72" s="108"/>
    </row>
    <row r="73" spans="1:4" s="49" customFormat="1" ht="12" customHeight="1" thickBot="1">
      <c r="A73" s="221" t="s">
        <v>308</v>
      </c>
      <c r="B73" s="205" t="s">
        <v>268</v>
      </c>
      <c r="C73" s="108"/>
      <c r="D73" s="108"/>
    </row>
    <row r="74" spans="1:4" s="49" customFormat="1" ht="12" customHeight="1" thickBot="1">
      <c r="A74" s="222" t="s">
        <v>269</v>
      </c>
      <c r="B74" s="98" t="s">
        <v>270</v>
      </c>
      <c r="C74" s="103">
        <f>SUM(C75:C78)</f>
        <v>0</v>
      </c>
      <c r="D74" s="103">
        <f>SUM(D75:D78)</f>
        <v>0</v>
      </c>
    </row>
    <row r="75" spans="1:4" s="49" customFormat="1" ht="12" customHeight="1">
      <c r="A75" s="219" t="s">
        <v>133</v>
      </c>
      <c r="B75" s="201" t="s">
        <v>271</v>
      </c>
      <c r="C75" s="108"/>
      <c r="D75" s="108"/>
    </row>
    <row r="76" spans="1:4" s="49" customFormat="1" ht="12" customHeight="1">
      <c r="A76" s="220" t="s">
        <v>134</v>
      </c>
      <c r="B76" s="202" t="s">
        <v>272</v>
      </c>
      <c r="C76" s="108"/>
      <c r="D76" s="108"/>
    </row>
    <row r="77" spans="1:4" s="49" customFormat="1" ht="12" customHeight="1">
      <c r="A77" s="220" t="s">
        <v>299</v>
      </c>
      <c r="B77" s="202" t="s">
        <v>273</v>
      </c>
      <c r="C77" s="108"/>
      <c r="D77" s="108"/>
    </row>
    <row r="78" spans="1:4" s="49" customFormat="1" ht="12" customHeight="1" thickBot="1">
      <c r="A78" s="221" t="s">
        <v>300</v>
      </c>
      <c r="B78" s="203" t="s">
        <v>274</v>
      </c>
      <c r="C78" s="108"/>
      <c r="D78" s="108"/>
    </row>
    <row r="79" spans="1:4" s="49" customFormat="1" ht="12" customHeight="1" thickBot="1">
      <c r="A79" s="222" t="s">
        <v>275</v>
      </c>
      <c r="B79" s="98" t="s">
        <v>276</v>
      </c>
      <c r="C79" s="103">
        <f>SUM(C80:C81)</f>
        <v>223615</v>
      </c>
      <c r="D79" s="103">
        <f>SUM(D80:D81)</f>
        <v>240297</v>
      </c>
    </row>
    <row r="80" spans="1:4" s="49" customFormat="1" ht="12" customHeight="1">
      <c r="A80" s="219" t="s">
        <v>301</v>
      </c>
      <c r="B80" s="201" t="s">
        <v>556</v>
      </c>
      <c r="C80" s="108">
        <v>223615</v>
      </c>
      <c r="D80" s="108">
        <v>240297</v>
      </c>
    </row>
    <row r="81" spans="1:4" s="49" customFormat="1" ht="12" customHeight="1" thickBot="1">
      <c r="A81" s="221" t="s">
        <v>302</v>
      </c>
      <c r="B81" s="203" t="s">
        <v>278</v>
      </c>
      <c r="C81" s="108"/>
      <c r="D81" s="108"/>
    </row>
    <row r="82" spans="1:4" s="48" customFormat="1" ht="12" customHeight="1" thickBot="1">
      <c r="A82" s="222" t="s">
        <v>279</v>
      </c>
      <c r="B82" s="98" t="s">
        <v>280</v>
      </c>
      <c r="C82" s="103">
        <f>SUM(C83:C85)</f>
        <v>0</v>
      </c>
      <c r="D82" s="103">
        <f>SUM(D83:D85)</f>
        <v>0</v>
      </c>
    </row>
    <row r="83" spans="1:4" s="49" customFormat="1" ht="12" customHeight="1">
      <c r="A83" s="219" t="s">
        <v>303</v>
      </c>
      <c r="B83" s="201" t="s">
        <v>281</v>
      </c>
      <c r="C83" s="108"/>
      <c r="D83" s="108"/>
    </row>
    <row r="84" spans="1:4" s="49" customFormat="1" ht="12" customHeight="1">
      <c r="A84" s="220" t="s">
        <v>304</v>
      </c>
      <c r="B84" s="202" t="s">
        <v>282</v>
      </c>
      <c r="C84" s="108"/>
      <c r="D84" s="108"/>
    </row>
    <row r="85" spans="1:4" s="49" customFormat="1" ht="12" customHeight="1" thickBot="1">
      <c r="A85" s="221" t="s">
        <v>305</v>
      </c>
      <c r="B85" s="203" t="s">
        <v>283</v>
      </c>
      <c r="C85" s="108"/>
      <c r="D85" s="108"/>
    </row>
    <row r="86" spans="1:4" s="49" customFormat="1" ht="12" customHeight="1" thickBot="1">
      <c r="A86" s="222" t="s">
        <v>284</v>
      </c>
      <c r="B86" s="98" t="s">
        <v>306</v>
      </c>
      <c r="C86" s="103">
        <f>SUM(C87:C90)</f>
        <v>0</v>
      </c>
      <c r="D86" s="103">
        <f>SUM(D87:D90)</f>
        <v>0</v>
      </c>
    </row>
    <row r="87" spans="1:4" s="49" customFormat="1" ht="12" customHeight="1">
      <c r="A87" s="223" t="s">
        <v>285</v>
      </c>
      <c r="B87" s="201" t="s">
        <v>286</v>
      </c>
      <c r="C87" s="108"/>
      <c r="D87" s="108"/>
    </row>
    <row r="88" spans="1:4" s="49" customFormat="1" ht="12" customHeight="1">
      <c r="A88" s="224" t="s">
        <v>287</v>
      </c>
      <c r="B88" s="202" t="s">
        <v>288</v>
      </c>
      <c r="C88" s="108"/>
      <c r="D88" s="108"/>
    </row>
    <row r="89" spans="1:4" s="49" customFormat="1" ht="12" customHeight="1">
      <c r="A89" s="224" t="s">
        <v>289</v>
      </c>
      <c r="B89" s="202" t="s">
        <v>290</v>
      </c>
      <c r="C89" s="108"/>
      <c r="D89" s="108"/>
    </row>
    <row r="90" spans="1:4" s="48" customFormat="1" ht="12" customHeight="1" thickBot="1">
      <c r="A90" s="225" t="s">
        <v>291</v>
      </c>
      <c r="B90" s="203" t="s">
        <v>292</v>
      </c>
      <c r="C90" s="108"/>
      <c r="D90" s="108"/>
    </row>
    <row r="91" spans="1:4" s="48" customFormat="1" ht="12" customHeight="1" thickBot="1">
      <c r="A91" s="222" t="s">
        <v>293</v>
      </c>
      <c r="B91" s="98" t="s">
        <v>294</v>
      </c>
      <c r="C91" s="248"/>
      <c r="D91" s="248"/>
    </row>
    <row r="92" spans="1:4" s="48" customFormat="1" ht="12" customHeight="1" thickBot="1">
      <c r="A92" s="222" t="s">
        <v>295</v>
      </c>
      <c r="B92" s="209" t="s">
        <v>296</v>
      </c>
      <c r="C92" s="109">
        <f>+C70+C74+C79+C82+C86+C91</f>
        <v>223615</v>
      </c>
      <c r="D92" s="109">
        <f>+D70+D74+D79+D82+D86+D91</f>
        <v>240297</v>
      </c>
    </row>
    <row r="93" spans="1:4" s="48" customFormat="1" ht="12" customHeight="1" thickBot="1">
      <c r="A93" s="226" t="s">
        <v>309</v>
      </c>
      <c r="B93" s="211" t="s">
        <v>410</v>
      </c>
      <c r="C93" s="109">
        <f>+C69+C92</f>
        <v>986049</v>
      </c>
      <c r="D93" s="109">
        <f>+D69+D92</f>
        <v>1027249</v>
      </c>
    </row>
    <row r="94" spans="1:4" s="49" customFormat="1" ht="15" customHeight="1">
      <c r="A94" s="83"/>
      <c r="B94" s="84"/>
      <c r="C94" s="170"/>
      <c r="D94" s="170"/>
    </row>
    <row r="95" spans="1:4" ht="13.5" thickBot="1">
      <c r="A95" s="227"/>
      <c r="B95" s="86"/>
      <c r="C95" s="171"/>
      <c r="D95" s="171"/>
    </row>
    <row r="96" spans="1:4" s="40" customFormat="1" ht="16.5" customHeight="1" thickBot="1">
      <c r="A96" s="87"/>
      <c r="B96" s="88" t="s">
        <v>86</v>
      </c>
      <c r="C96" s="172"/>
      <c r="D96" s="172"/>
    </row>
    <row r="97" spans="1:4" s="50" customFormat="1" ht="12" customHeight="1" thickBot="1">
      <c r="A97" s="193" t="s">
        <v>50</v>
      </c>
      <c r="B97" s="24" t="s">
        <v>312</v>
      </c>
      <c r="C97" s="102">
        <f>SUM(C98:C102)</f>
        <v>524182</v>
      </c>
      <c r="D97" s="102">
        <f>SUM(D98:D102)</f>
        <v>546101</v>
      </c>
    </row>
    <row r="98" spans="1:4" ht="12" customHeight="1">
      <c r="A98" s="228" t="s">
        <v>112</v>
      </c>
      <c r="B98" s="8" t="s">
        <v>80</v>
      </c>
      <c r="C98" s="104">
        <v>36533</v>
      </c>
      <c r="D98" s="104">
        <v>41742</v>
      </c>
    </row>
    <row r="99" spans="1:4" ht="12" customHeight="1">
      <c r="A99" s="220" t="s">
        <v>113</v>
      </c>
      <c r="B99" s="6" t="s">
        <v>156</v>
      </c>
      <c r="C99" s="105">
        <v>9683</v>
      </c>
      <c r="D99" s="105">
        <v>10809</v>
      </c>
    </row>
    <row r="100" spans="1:4" ht="12" customHeight="1">
      <c r="A100" s="220" t="s">
        <v>114</v>
      </c>
      <c r="B100" s="6" t="s">
        <v>555</v>
      </c>
      <c r="C100" s="107">
        <v>133062</v>
      </c>
      <c r="D100" s="107">
        <v>133962</v>
      </c>
    </row>
    <row r="101" spans="1:4" ht="12" customHeight="1">
      <c r="A101" s="220" t="s">
        <v>115</v>
      </c>
      <c r="B101" s="9" t="s">
        <v>157</v>
      </c>
      <c r="C101" s="107">
        <v>9611</v>
      </c>
      <c r="D101" s="107">
        <v>11121</v>
      </c>
    </row>
    <row r="102" spans="1:4" ht="12" customHeight="1">
      <c r="A102" s="220" t="s">
        <v>123</v>
      </c>
      <c r="B102" s="17" t="s">
        <v>158</v>
      </c>
      <c r="C102" s="107">
        <f>SUM(C103:C112)</f>
        <v>335293</v>
      </c>
      <c r="D102" s="107">
        <f>SUM(D103:D112)</f>
        <v>348467</v>
      </c>
    </row>
    <row r="103" spans="1:4" ht="12" customHeight="1">
      <c r="A103" s="220" t="s">
        <v>116</v>
      </c>
      <c r="B103" s="6" t="s">
        <v>313</v>
      </c>
      <c r="C103" s="107"/>
      <c r="D103" s="107"/>
    </row>
    <row r="104" spans="1:4" ht="12" customHeight="1">
      <c r="A104" s="220" t="s">
        <v>117</v>
      </c>
      <c r="B104" s="58" t="s">
        <v>314</v>
      </c>
      <c r="C104" s="107"/>
      <c r="D104" s="107"/>
    </row>
    <row r="105" spans="1:4" ht="12" customHeight="1">
      <c r="A105" s="220" t="s">
        <v>124</v>
      </c>
      <c r="B105" s="59" t="s">
        <v>315</v>
      </c>
      <c r="C105" s="107"/>
      <c r="D105" s="107"/>
    </row>
    <row r="106" spans="1:4" ht="12" customHeight="1">
      <c r="A106" s="220" t="s">
        <v>125</v>
      </c>
      <c r="B106" s="59" t="s">
        <v>316</v>
      </c>
      <c r="C106" s="107"/>
      <c r="D106" s="107"/>
    </row>
    <row r="107" spans="1:4" ht="12" customHeight="1">
      <c r="A107" s="220" t="s">
        <v>126</v>
      </c>
      <c r="B107" s="58" t="s">
        <v>546</v>
      </c>
      <c r="C107" s="107">
        <v>294719</v>
      </c>
      <c r="D107" s="107">
        <v>307893</v>
      </c>
    </row>
    <row r="108" spans="1:4" ht="12" customHeight="1">
      <c r="A108" s="220" t="s">
        <v>127</v>
      </c>
      <c r="B108" s="58" t="s">
        <v>551</v>
      </c>
      <c r="C108" s="431">
        <v>27657</v>
      </c>
      <c r="D108" s="431">
        <v>27657</v>
      </c>
    </row>
    <row r="109" spans="1:4" ht="12" customHeight="1">
      <c r="A109" s="220" t="s">
        <v>129</v>
      </c>
      <c r="B109" s="59" t="s">
        <v>319</v>
      </c>
      <c r="C109" s="107"/>
      <c r="D109" s="107"/>
    </row>
    <row r="110" spans="1:4" ht="12" customHeight="1">
      <c r="A110" s="229" t="s">
        <v>159</v>
      </c>
      <c r="B110" s="60" t="s">
        <v>320</v>
      </c>
      <c r="C110" s="107"/>
      <c r="D110" s="107"/>
    </row>
    <row r="111" spans="1:4" ht="12" customHeight="1">
      <c r="A111" s="220" t="s">
        <v>310</v>
      </c>
      <c r="B111" s="59" t="s">
        <v>581</v>
      </c>
      <c r="C111" s="431">
        <v>9717</v>
      </c>
      <c r="D111" s="431">
        <v>9717</v>
      </c>
    </row>
    <row r="112" spans="1:4" ht="12" customHeight="1" thickBot="1">
      <c r="A112" s="230" t="s">
        <v>311</v>
      </c>
      <c r="B112" s="416" t="s">
        <v>536</v>
      </c>
      <c r="C112" s="111">
        <v>3200</v>
      </c>
      <c r="D112" s="111">
        <v>3200</v>
      </c>
    </row>
    <row r="113" spans="1:4" ht="12" customHeight="1" thickBot="1">
      <c r="A113" s="25" t="s">
        <v>51</v>
      </c>
      <c r="B113" s="23" t="s">
        <v>323</v>
      </c>
      <c r="C113" s="103">
        <f>+C114+C116+C118</f>
        <v>310835</v>
      </c>
      <c r="D113" s="103">
        <f>+D114+D116+D118</f>
        <v>312547</v>
      </c>
    </row>
    <row r="114" spans="1:4" ht="12" customHeight="1">
      <c r="A114" s="219" t="s">
        <v>118</v>
      </c>
      <c r="B114" s="6" t="s">
        <v>554</v>
      </c>
      <c r="C114" s="106">
        <v>78514</v>
      </c>
      <c r="D114" s="106">
        <v>113863</v>
      </c>
    </row>
    <row r="115" spans="1:4" ht="12" customHeight="1">
      <c r="A115" s="219" t="s">
        <v>119</v>
      </c>
      <c r="B115" s="10" t="s">
        <v>327</v>
      </c>
      <c r="C115" s="106"/>
      <c r="D115" s="106"/>
    </row>
    <row r="116" spans="1:4" ht="12" customHeight="1">
      <c r="A116" s="219" t="s">
        <v>120</v>
      </c>
      <c r="B116" s="10" t="s">
        <v>160</v>
      </c>
      <c r="C116" s="105">
        <v>181000</v>
      </c>
      <c r="D116" s="105">
        <v>145651</v>
      </c>
    </row>
    <row r="117" spans="1:4" ht="12" customHeight="1">
      <c r="A117" s="219" t="s">
        <v>121</v>
      </c>
      <c r="B117" s="10" t="s">
        <v>328</v>
      </c>
      <c r="C117" s="96"/>
      <c r="D117" s="96"/>
    </row>
    <row r="118" spans="1:4" ht="12" customHeight="1">
      <c r="A118" s="219" t="s">
        <v>122</v>
      </c>
      <c r="B118" s="100" t="s">
        <v>180</v>
      </c>
      <c r="C118" s="96">
        <f>SUM(C119:C126)</f>
        <v>51321</v>
      </c>
      <c r="D118" s="96">
        <f>SUM(D119:D126)</f>
        <v>53033</v>
      </c>
    </row>
    <row r="119" spans="1:4" ht="12" customHeight="1">
      <c r="A119" s="219" t="s">
        <v>128</v>
      </c>
      <c r="B119" s="99" t="s">
        <v>421</v>
      </c>
      <c r="C119" s="96"/>
      <c r="D119" s="96"/>
    </row>
    <row r="120" spans="1:4" ht="12" customHeight="1">
      <c r="A120" s="219" t="s">
        <v>130</v>
      </c>
      <c r="B120" s="197" t="s">
        <v>333</v>
      </c>
      <c r="C120" s="96"/>
      <c r="D120" s="96"/>
    </row>
    <row r="121" spans="1:4" ht="12" customHeight="1">
      <c r="A121" s="219" t="s">
        <v>161</v>
      </c>
      <c r="B121" s="462" t="s">
        <v>594</v>
      </c>
      <c r="C121" s="96">
        <v>483</v>
      </c>
      <c r="D121" s="96">
        <v>2195</v>
      </c>
    </row>
    <row r="122" spans="1:4" ht="12" customHeight="1">
      <c r="A122" s="219" t="s">
        <v>162</v>
      </c>
      <c r="B122" s="462" t="s">
        <v>553</v>
      </c>
      <c r="C122" s="461">
        <v>49638</v>
      </c>
      <c r="D122" s="461">
        <v>49638</v>
      </c>
    </row>
    <row r="123" spans="1:4" ht="12" customHeight="1">
      <c r="A123" s="219" t="s">
        <v>163</v>
      </c>
      <c r="B123" s="59" t="s">
        <v>331</v>
      </c>
      <c r="C123" s="96"/>
      <c r="D123" s="96"/>
    </row>
    <row r="124" spans="1:4" ht="12" customHeight="1">
      <c r="A124" s="219" t="s">
        <v>324</v>
      </c>
      <c r="B124" s="59" t="s">
        <v>319</v>
      </c>
      <c r="C124" s="96"/>
      <c r="D124" s="96"/>
    </row>
    <row r="125" spans="1:4" ht="12" customHeight="1">
      <c r="A125" s="219" t="s">
        <v>325</v>
      </c>
      <c r="B125" s="59" t="s">
        <v>330</v>
      </c>
      <c r="C125" s="96"/>
      <c r="D125" s="96"/>
    </row>
    <row r="126" spans="1:4" ht="12" customHeight="1" thickBot="1">
      <c r="A126" s="229" t="s">
        <v>326</v>
      </c>
      <c r="B126" s="59" t="s">
        <v>329</v>
      </c>
      <c r="C126" s="97">
        <v>1200</v>
      </c>
      <c r="D126" s="97">
        <v>1200</v>
      </c>
    </row>
    <row r="127" spans="1:4" ht="12" customHeight="1" thickBot="1">
      <c r="A127" s="25" t="s">
        <v>52</v>
      </c>
      <c r="B127" s="53" t="s">
        <v>334</v>
      </c>
      <c r="C127" s="103">
        <f>+C128+C129</f>
        <v>151032</v>
      </c>
      <c r="D127" s="103">
        <f>+D128+D129</f>
        <v>168601</v>
      </c>
    </row>
    <row r="128" spans="1:4" ht="12" customHeight="1">
      <c r="A128" s="219" t="s">
        <v>101</v>
      </c>
      <c r="B128" s="468" t="s">
        <v>559</v>
      </c>
      <c r="C128" s="469">
        <v>102156</v>
      </c>
      <c r="D128" s="469">
        <v>119725</v>
      </c>
    </row>
    <row r="129" spans="1:12" ht="12" customHeight="1" thickBot="1">
      <c r="A129" s="221" t="s">
        <v>102</v>
      </c>
      <c r="B129" s="10" t="s">
        <v>558</v>
      </c>
      <c r="C129" s="107">
        <v>48876</v>
      </c>
      <c r="D129" s="107">
        <v>48876</v>
      </c>
    </row>
    <row r="130" spans="1:12" ht="12" customHeight="1" thickBot="1">
      <c r="A130" s="25" t="s">
        <v>53</v>
      </c>
      <c r="B130" s="53" t="s">
        <v>335</v>
      </c>
      <c r="C130" s="103">
        <f>+C97+C113+C127</f>
        <v>986049</v>
      </c>
      <c r="D130" s="103">
        <f>+D97+D113+D127</f>
        <v>1027249</v>
      </c>
    </row>
    <row r="131" spans="1:12" ht="12" customHeight="1" thickBot="1">
      <c r="A131" s="25" t="s">
        <v>54</v>
      </c>
      <c r="B131" s="53" t="s">
        <v>336</v>
      </c>
      <c r="C131" s="103">
        <f>+C132+C133+C134</f>
        <v>0</v>
      </c>
      <c r="D131" s="103">
        <f>+D132+D133+D134</f>
        <v>0</v>
      </c>
    </row>
    <row r="132" spans="1:12" s="50" customFormat="1" ht="12" customHeight="1">
      <c r="A132" s="219" t="s">
        <v>105</v>
      </c>
      <c r="B132" s="7" t="s">
        <v>337</v>
      </c>
      <c r="C132" s="96"/>
      <c r="D132" s="96"/>
    </row>
    <row r="133" spans="1:12" ht="12" customHeight="1">
      <c r="A133" s="219" t="s">
        <v>106</v>
      </c>
      <c r="B133" s="7" t="s">
        <v>338</v>
      </c>
      <c r="C133" s="96"/>
      <c r="D133" s="96"/>
    </row>
    <row r="134" spans="1:12" ht="12" customHeight="1" thickBot="1">
      <c r="A134" s="229" t="s">
        <v>107</v>
      </c>
      <c r="B134" s="5" t="s">
        <v>339</v>
      </c>
      <c r="C134" s="96"/>
      <c r="D134" s="96"/>
    </row>
    <row r="135" spans="1:12" ht="12" customHeight="1" thickBot="1">
      <c r="A135" s="25" t="s">
        <v>55</v>
      </c>
      <c r="B135" s="53" t="s">
        <v>382</v>
      </c>
      <c r="C135" s="103">
        <f>+C136+C137+C138+C139</f>
        <v>0</v>
      </c>
      <c r="D135" s="103">
        <f>+D136+D137+D138+D139</f>
        <v>0</v>
      </c>
    </row>
    <row r="136" spans="1:12" ht="12" customHeight="1">
      <c r="A136" s="219" t="s">
        <v>108</v>
      </c>
      <c r="B136" s="7" t="s">
        <v>340</v>
      </c>
      <c r="C136" s="96"/>
      <c r="D136" s="96"/>
    </row>
    <row r="137" spans="1:12" ht="12" customHeight="1">
      <c r="A137" s="219" t="s">
        <v>109</v>
      </c>
      <c r="B137" s="7" t="s">
        <v>341</v>
      </c>
      <c r="C137" s="96"/>
      <c r="D137" s="96"/>
    </row>
    <row r="138" spans="1:12" ht="12" customHeight="1">
      <c r="A138" s="219" t="s">
        <v>244</v>
      </c>
      <c r="B138" s="7" t="s">
        <v>342</v>
      </c>
      <c r="C138" s="96"/>
      <c r="D138" s="96"/>
    </row>
    <row r="139" spans="1:12" s="50" customFormat="1" ht="12" customHeight="1" thickBot="1">
      <c r="A139" s="229" t="s">
        <v>245</v>
      </c>
      <c r="B139" s="5" t="s">
        <v>343</v>
      </c>
      <c r="C139" s="96"/>
      <c r="D139" s="96"/>
    </row>
    <row r="140" spans="1:12" ht="12" customHeight="1" thickBot="1">
      <c r="A140" s="25" t="s">
        <v>56</v>
      </c>
      <c r="B140" s="53" t="s">
        <v>344</v>
      </c>
      <c r="C140" s="109">
        <f>+C141+C142+C143+C144</f>
        <v>0</v>
      </c>
      <c r="D140" s="109">
        <f>+D141+D142+D143+D144</f>
        <v>0</v>
      </c>
      <c r="L140" s="95"/>
    </row>
    <row r="141" spans="1:12">
      <c r="A141" s="219" t="s">
        <v>110</v>
      </c>
      <c r="B141" s="7" t="s">
        <v>345</v>
      </c>
      <c r="C141" s="96"/>
      <c r="D141" s="96"/>
    </row>
    <row r="142" spans="1:12" ht="12" customHeight="1">
      <c r="A142" s="219" t="s">
        <v>111</v>
      </c>
      <c r="B142" s="7" t="s">
        <v>355</v>
      </c>
      <c r="C142" s="96"/>
      <c r="D142" s="96"/>
    </row>
    <row r="143" spans="1:12" s="50" customFormat="1" ht="12" customHeight="1">
      <c r="A143" s="219" t="s">
        <v>256</v>
      </c>
      <c r="B143" s="7" t="s">
        <v>346</v>
      </c>
      <c r="C143" s="96"/>
      <c r="D143" s="96"/>
    </row>
    <row r="144" spans="1:12" s="50" customFormat="1" ht="12" customHeight="1" thickBot="1">
      <c r="A144" s="229" t="s">
        <v>257</v>
      </c>
      <c r="B144" s="5" t="s">
        <v>347</v>
      </c>
      <c r="C144" s="96"/>
      <c r="D144" s="96"/>
    </row>
    <row r="145" spans="1:4" s="50" customFormat="1" ht="12" customHeight="1" thickBot="1">
      <c r="A145" s="25" t="s">
        <v>57</v>
      </c>
      <c r="B145" s="53" t="s">
        <v>348</v>
      </c>
      <c r="C145" s="112">
        <f>+C146+C147+C148+C149</f>
        <v>0</v>
      </c>
      <c r="D145" s="112">
        <f>+D146+D147+D148+D149</f>
        <v>0</v>
      </c>
    </row>
    <row r="146" spans="1:4" s="50" customFormat="1" ht="12" customHeight="1">
      <c r="A146" s="219" t="s">
        <v>154</v>
      </c>
      <c r="B146" s="7" t="s">
        <v>349</v>
      </c>
      <c r="C146" s="96"/>
      <c r="D146" s="96"/>
    </row>
    <row r="147" spans="1:4" s="50" customFormat="1" ht="12" customHeight="1">
      <c r="A147" s="219" t="s">
        <v>155</v>
      </c>
      <c r="B147" s="7" t="s">
        <v>350</v>
      </c>
      <c r="C147" s="96"/>
      <c r="D147" s="96"/>
    </row>
    <row r="148" spans="1:4" s="50" customFormat="1" ht="12" customHeight="1">
      <c r="A148" s="219" t="s">
        <v>179</v>
      </c>
      <c r="B148" s="7" t="s">
        <v>351</v>
      </c>
      <c r="C148" s="96"/>
      <c r="D148" s="96"/>
    </row>
    <row r="149" spans="1:4" ht="12.75" customHeight="1" thickBot="1">
      <c r="A149" s="219" t="s">
        <v>259</v>
      </c>
      <c r="B149" s="7" t="s">
        <v>352</v>
      </c>
      <c r="C149" s="96"/>
      <c r="D149" s="96"/>
    </row>
    <row r="150" spans="1:4" ht="12" customHeight="1" thickBot="1">
      <c r="A150" s="25" t="s">
        <v>58</v>
      </c>
      <c r="B150" s="53" t="s">
        <v>353</v>
      </c>
      <c r="C150" s="213">
        <f>+C131+C135+C140+C145</f>
        <v>0</v>
      </c>
      <c r="D150" s="213">
        <f>+D131+D135+D140+D145</f>
        <v>0</v>
      </c>
    </row>
    <row r="151" spans="1:4" ht="15" customHeight="1" thickBot="1">
      <c r="A151" s="231" t="s">
        <v>59</v>
      </c>
      <c r="B151" s="178" t="s">
        <v>354</v>
      </c>
      <c r="C151" s="213">
        <f>+C130+C150</f>
        <v>986049</v>
      </c>
      <c r="D151" s="213">
        <f>+D130+D150</f>
        <v>1027249</v>
      </c>
    </row>
    <row r="152" spans="1:4" ht="13.5" thickBot="1">
      <c r="A152" s="181"/>
      <c r="B152" s="182"/>
      <c r="C152" s="183"/>
      <c r="D152" s="183"/>
    </row>
    <row r="153" spans="1:4" ht="15" customHeight="1" thickBot="1">
      <c r="A153" s="92" t="s">
        <v>172</v>
      </c>
      <c r="B153" s="93"/>
      <c r="C153" s="51">
        <v>17</v>
      </c>
      <c r="D153" s="51">
        <v>17</v>
      </c>
    </row>
    <row r="154" spans="1:4" ht="14.25" customHeight="1" thickBot="1">
      <c r="A154" s="92" t="s">
        <v>173</v>
      </c>
      <c r="B154" s="93"/>
      <c r="C154" s="51">
        <v>15</v>
      </c>
      <c r="D154" s="51">
        <v>15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16</vt:i4>
      </vt:variant>
    </vt:vector>
  </HeadingPairs>
  <TitlesOfParts>
    <vt:vector size="43" baseType="lpstr">
      <vt:lpstr>1.sz.mell.</vt:lpstr>
      <vt:lpstr>2.sz.mell.</vt:lpstr>
      <vt:lpstr>3.sz.mell.</vt:lpstr>
      <vt:lpstr>4.sz.mell.</vt:lpstr>
      <vt:lpstr>5.sz.mell  </vt:lpstr>
      <vt:lpstr>6.sz.mell  </vt:lpstr>
      <vt:lpstr>7.sz.mell.</vt:lpstr>
      <vt:lpstr>8.sz.mell.</vt:lpstr>
      <vt:lpstr>9. sz. mell</vt:lpstr>
      <vt:lpstr>10. sz. mell </vt:lpstr>
      <vt:lpstr>11. sz .mell </vt:lpstr>
      <vt:lpstr>12. sz. mell  </vt:lpstr>
      <vt:lpstr>13. sz. mell</vt:lpstr>
      <vt:lpstr>14. sz. mell</vt:lpstr>
      <vt:lpstr>9.2.2. sz.  mell</vt:lpstr>
      <vt:lpstr>15. sz. mell</vt:lpstr>
      <vt:lpstr>16. sz. mell</vt:lpstr>
      <vt:lpstr>17. sz. mell</vt:lpstr>
      <vt:lpstr>9.3.2. sz. mell</vt:lpstr>
      <vt:lpstr>9.3.3. sz. mell</vt:lpstr>
      <vt:lpstr>18.sz.mell.</vt:lpstr>
      <vt:lpstr>19.sz.mell.</vt:lpstr>
      <vt:lpstr>9.4.2.sz.mell.</vt:lpstr>
      <vt:lpstr>9.4.3.sz.mell.</vt:lpstr>
      <vt:lpstr>1. sz tájékoztató</vt:lpstr>
      <vt:lpstr>2. sz. tájékoztató</vt:lpstr>
      <vt:lpstr>Munka1</vt:lpstr>
      <vt:lpstr>'10. sz. mell '!Nyomtatási_cím</vt:lpstr>
      <vt:lpstr>'11. sz .mell '!Nyomtatási_cím</vt:lpstr>
      <vt:lpstr>'12. sz. mell  '!Nyomtatási_cím</vt:lpstr>
      <vt:lpstr>'13. sz. mell'!Nyomtatási_cím</vt:lpstr>
      <vt:lpstr>'14. sz. mell'!Nyomtatási_cím</vt:lpstr>
      <vt:lpstr>'15. sz. mell'!Nyomtatási_cím</vt:lpstr>
      <vt:lpstr>'16. sz. mell'!Nyomtatási_cím</vt:lpstr>
      <vt:lpstr>'17. sz. mell'!Nyomtatási_cím</vt:lpstr>
      <vt:lpstr>'9. sz. mell'!Nyomtatási_cím</vt:lpstr>
      <vt:lpstr>'9.2.2. sz.  mell'!Nyomtatási_cím</vt:lpstr>
      <vt:lpstr>'9.3.2. sz. mell'!Nyomtatási_cím</vt:lpstr>
      <vt:lpstr>'9.3.3. sz. mell'!Nyomtatási_cím</vt:lpstr>
      <vt:lpstr>'1.sz.mell.'!Nyomtatási_terület</vt:lpstr>
      <vt:lpstr>'2.sz.mell.'!Nyomtatási_terület</vt:lpstr>
      <vt:lpstr>'3.sz.mell.'!Nyomtatási_terület</vt:lpstr>
      <vt:lpstr>'4.sz.mell.'!Nyomtatási_terület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Vera</cp:lastModifiedBy>
  <cp:lastPrinted>2015-06-29T13:33:25Z</cp:lastPrinted>
  <dcterms:created xsi:type="dcterms:W3CDTF">1999-10-30T10:30:45Z</dcterms:created>
  <dcterms:modified xsi:type="dcterms:W3CDTF">2015-07-02T08:30:46Z</dcterms:modified>
</cp:coreProperties>
</file>