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440" windowHeight="7935" firstSheet="23" activeTab="26"/>
  </bookViews>
  <sheets>
    <sheet name="kiemelt ei" sheetId="1" r:id="rId1"/>
    <sheet name="kiadások önkorm" sheetId="2" r:id="rId2"/>
    <sheet name="kiadások kv szerv" sheetId="15" r:id="rId3"/>
    <sheet name="kiadások összetolt" sheetId="17" r:id="rId4"/>
    <sheet name="bevételek önkormányzat" sheetId="10" r:id="rId5"/>
    <sheet name="bevételek kv szerv" sheetId="34" r:id="rId6"/>
    <sheet name="bevételek összetolt" sheetId="33" r:id="rId7"/>
    <sheet name="hitelek" sheetId="28" r:id="rId8"/>
    <sheet name="létszám" sheetId="8" r:id="rId9"/>
    <sheet name="átvett" sheetId="31" r:id="rId10"/>
    <sheet name="helyi adók" sheetId="32" r:id="rId11"/>
    <sheet name="átadott" sheetId="30" r:id="rId12"/>
    <sheet name="beruházások felújítások" sheetId="11" r:id="rId13"/>
    <sheet name="EU projektek" sheetId="18" r:id="rId14"/>
    <sheet name="stabilitási 2" sheetId="14" r:id="rId15"/>
    <sheet name="tartalékok" sheetId="12" r:id="rId16"/>
    <sheet name="szociális kiadások" sheetId="29" r:id="rId17"/>
    <sheet name="finanszírozás" sheetId="27" r:id="rId18"/>
    <sheet name="MÉRLEG" sheetId="19" r:id="rId19"/>
    <sheet name="MÉRLEG (2)" sheetId="25" r:id="rId20"/>
    <sheet name="MÉRLEG (3)" sheetId="26" r:id="rId21"/>
    <sheet name="TÖBB ÉVES" sheetId="21" r:id="rId22"/>
    <sheet name="GÖRDÜLŐ bevételek teljes" sheetId="37" r:id="rId23"/>
    <sheet name="GÖRDÜLŐ kiadások teljes" sheetId="36" r:id="rId24"/>
    <sheet name="KÖZVETETT" sheetId="22" r:id="rId25"/>
    <sheet name="EI FELHASZN TERV" sheetId="20" r:id="rId26"/>
    <sheet name="EI FELHASZN TERV (3)" sheetId="38" r:id="rId27"/>
  </sheets>
  <definedNames>
    <definedName name="foot_4_place" localSheetId="14">'stabilitási 2'!$A$18</definedName>
    <definedName name="foot_5_place" localSheetId="14">'stabilitási 2'!#REF!</definedName>
    <definedName name="foot_53_place" localSheetId="14">'stabilitási 2'!#REF!</definedName>
    <definedName name="_xlnm.Print_Titles" localSheetId="11">átadott!$5:$5</definedName>
    <definedName name="_xlnm.Print_Titles" localSheetId="5">'bevételek kv szerv'!$5:$5</definedName>
    <definedName name="_xlnm.Print_Titles" localSheetId="4">'bevételek önkormányzat'!$5:$5</definedName>
    <definedName name="_xlnm.Print_Titles" localSheetId="6">'bevételek összetolt'!$5:$5</definedName>
    <definedName name="_xlnm.Print_Titles" localSheetId="25">'EI FELHASZN TERV'!$5:$6</definedName>
    <definedName name="_xlnm.Print_Titles" localSheetId="26">'EI FELHASZN TERV (3)'!$5:$6</definedName>
    <definedName name="_xlnm.Print_Titles" localSheetId="2">'kiadások kv szerv'!$5:$5</definedName>
    <definedName name="_xlnm.Print_Titles" localSheetId="1">'kiadások önkorm'!$5:$5</definedName>
    <definedName name="_xlnm.Print_Titles" localSheetId="3">'kiadások összetolt'!$5:$5</definedName>
    <definedName name="_xlnm.Print_Area" localSheetId="11">átadott!$A$1:$C$118</definedName>
    <definedName name="_xlnm.Print_Area" localSheetId="9">átvett!$A$1:$C$116</definedName>
    <definedName name="_xlnm.Print_Area" localSheetId="12">'beruházások felújítások'!$A$1:$E$50</definedName>
    <definedName name="_xlnm.Print_Area" localSheetId="5">'bevételek kv szerv'!$A$1:$F$97</definedName>
    <definedName name="_xlnm.Print_Area" localSheetId="4">'bevételek önkormányzat'!$A$1:$F$97</definedName>
    <definedName name="_xlnm.Print_Area" localSheetId="6">'bevételek összetolt'!$A$1:$F$97</definedName>
    <definedName name="_xlnm.Print_Area" localSheetId="25">'EI FELHASZN TERV'!$A$1:$O$216</definedName>
    <definedName name="_xlnm.Print_Area" localSheetId="26">'EI FELHASZN TERV (3)'!$A$1:$O$216</definedName>
    <definedName name="_xlnm.Print_Area" localSheetId="13">'EU projektek'!$A$1:$B$28</definedName>
    <definedName name="_xlnm.Print_Area" localSheetId="17">finanszírozás!$A$1:$D$11</definedName>
    <definedName name="_xlnm.Print_Area" localSheetId="22">'GÖRDÜLŐ bevételek teljes'!$A$2:$F$96</definedName>
    <definedName name="_xlnm.Print_Area" localSheetId="23">'GÖRDÜLŐ kiadások teljes'!$A$2:$F$124</definedName>
    <definedName name="_xlnm.Print_Area" localSheetId="7">hitelek!$A$1:$D$70</definedName>
    <definedName name="_xlnm.Print_Area" localSheetId="2">'kiadások kv szerv'!$A$1:$F$123</definedName>
    <definedName name="_xlnm.Print_Area" localSheetId="1">'kiadások önkorm'!$A$1:$F$123</definedName>
    <definedName name="_xlnm.Print_Area" localSheetId="3">'kiadások összetolt'!$A$1:$F$123</definedName>
    <definedName name="_xlnm.Print_Area" localSheetId="0">'kiemelt ei'!$A$2:$A$29</definedName>
    <definedName name="_xlnm.Print_Area" localSheetId="24">KÖZVETETT!$A$1:$E$35</definedName>
    <definedName name="_xlnm.Print_Area" localSheetId="8">létszám!$A$1:$D$33</definedName>
    <definedName name="_xlnm.Print_Area" localSheetId="18">MÉRLEG!$A$1:$E$154</definedName>
    <definedName name="_xlnm.Print_Area" localSheetId="19">'MÉRLEG (2)'!$A$1:$E$154</definedName>
    <definedName name="_xlnm.Print_Area" localSheetId="20">'MÉRLEG (3)'!$A$1:$E$154</definedName>
    <definedName name="_xlnm.Print_Area" localSheetId="14">'stabilitási 2'!$A$1:$F$38</definedName>
    <definedName name="_xlnm.Print_Area" localSheetId="16">'szociális kiadások'!$A$1:$C$39</definedName>
    <definedName name="_xlnm.Print_Area" localSheetId="15">tartalékok!$A$1:$E$16</definedName>
    <definedName name="_xlnm.Print_Area" localSheetId="21">'TÖBB ÉVES'!$A$1:$I$32</definedName>
    <definedName name="_pr10" localSheetId="14">'stabilitási 2'!#REF!</definedName>
    <definedName name="_pr11" localSheetId="14">'stabilitási 2'!#REF!</definedName>
    <definedName name="_pr12" localSheetId="14">'stabilitási 2'!#REF!</definedName>
    <definedName name="_pr232" localSheetId="24">KÖZVETETT!$A$11</definedName>
    <definedName name="_pr232" localSheetId="18">MÉRLEG!#REF!</definedName>
    <definedName name="_pr232" localSheetId="19">'MÉRLEG (2)'!$A$17</definedName>
    <definedName name="_pr232" localSheetId="20">'MÉRLEG (3)'!$A$17</definedName>
    <definedName name="_pr232" localSheetId="21">'TÖBB ÉVES'!$A$17</definedName>
    <definedName name="_pr233" localSheetId="24">KÖZVETETT!$A$16</definedName>
    <definedName name="_pr233" localSheetId="18">MÉRLEG!#REF!</definedName>
    <definedName name="_pr233" localSheetId="19">'MÉRLEG (2)'!$A$18</definedName>
    <definedName name="_pr233" localSheetId="20">'MÉRLEG (3)'!$A$18</definedName>
    <definedName name="_pr233" localSheetId="21">'TÖBB ÉVES'!$A$18</definedName>
    <definedName name="_pr234" localSheetId="24">KÖZVETETT!$A$24</definedName>
    <definedName name="_pr234" localSheetId="18">MÉRLEG!#REF!</definedName>
    <definedName name="_pr234" localSheetId="19">'MÉRLEG (2)'!$A$19</definedName>
    <definedName name="_pr234" localSheetId="20">'MÉRLEG (3)'!$A$19</definedName>
    <definedName name="_pr234" localSheetId="21">'TÖBB ÉVES'!$A$19</definedName>
    <definedName name="_pr235" localSheetId="24">KÖZVETETT!$A$29</definedName>
    <definedName name="_pr235" localSheetId="18">MÉRLEG!#REF!</definedName>
    <definedName name="_pr235" localSheetId="19">'MÉRLEG (2)'!$A$20</definedName>
    <definedName name="_pr235" localSheetId="20">'MÉRLEG (3)'!$A$20</definedName>
    <definedName name="_pr235" localSheetId="21">'TÖBB ÉVES'!$A$20</definedName>
    <definedName name="_pr236" localSheetId="24">KÖZVETETT!$A$34</definedName>
    <definedName name="_pr236" localSheetId="18">MÉRLEG!#REF!</definedName>
    <definedName name="_pr236" localSheetId="19">'MÉRLEG (2)'!$A$21</definedName>
    <definedName name="_pr236" localSheetId="20">'MÉRLEG (3)'!$A$21</definedName>
    <definedName name="_pr236" localSheetId="21">'TÖBB ÉVES'!$A$21</definedName>
    <definedName name="_pr312" localSheetId="24">KÖZVETETT!#REF!</definedName>
    <definedName name="_pr312" localSheetId="18">MÉRLEG!#REF!</definedName>
    <definedName name="_pr312" localSheetId="19">'MÉRLEG (2)'!$A$8</definedName>
    <definedName name="_pr312" localSheetId="20">'MÉRLEG (3)'!$A$8</definedName>
    <definedName name="_pr312" localSheetId="21">'TÖBB ÉVES'!$A$8</definedName>
    <definedName name="_pr313" localSheetId="24">KÖZVETETT!#REF!</definedName>
    <definedName name="_pr313" localSheetId="18">MÉRLEG!#REF!</definedName>
    <definedName name="_pr313" localSheetId="19">'MÉRLEG (2)'!$A$9</definedName>
    <definedName name="_pr313" localSheetId="20">'MÉRLEG (3)'!$A$9</definedName>
    <definedName name="_pr313" localSheetId="21">'TÖBB ÉVES'!$A$3</definedName>
    <definedName name="_pr314" localSheetId="24">KÖZVETETT!$A$3</definedName>
    <definedName name="_pr314" localSheetId="18">MÉRLEG!#REF!</definedName>
    <definedName name="_pr314" localSheetId="19">'MÉRLEG (2)'!$A$10</definedName>
    <definedName name="_pr314" localSheetId="20">'MÉRLEG (3)'!$A$10</definedName>
    <definedName name="_pr314" localSheetId="21">'TÖBB ÉVES'!$A$10</definedName>
    <definedName name="_pr315" localSheetId="24">KÖZVETETT!#REF!</definedName>
    <definedName name="_pr315" localSheetId="18">MÉRLEG!#REF!</definedName>
    <definedName name="_pr315" localSheetId="19">'MÉRLEG (2)'!$A$11</definedName>
    <definedName name="_pr315" localSheetId="20">'MÉRLEG (3)'!$A$11</definedName>
    <definedName name="_pr315" localSheetId="21">'TÖBB ÉVES'!$A$11</definedName>
    <definedName name="_pr7" localSheetId="14">'stabilitási 2'!#REF!</definedName>
    <definedName name="_pr8" localSheetId="14">'stabilitási 2'!#REF!</definedName>
    <definedName name="_pr9" localSheetId="14">'stabilitási 2'!#REF!</definedName>
  </definedNames>
  <calcPr calcId="125725" fullCalcOnLoad="1"/>
</workbook>
</file>

<file path=xl/calcChain.xml><?xml version="1.0" encoding="utf-8"?>
<calcChain xmlns="http://schemas.openxmlformats.org/spreadsheetml/2006/main">
  <c r="F94" i="37"/>
  <c r="E94"/>
  <c r="D94"/>
  <c r="C94"/>
  <c r="F83"/>
  <c r="F89"/>
  <c r="F96"/>
  <c r="E83"/>
  <c r="E89"/>
  <c r="E96"/>
  <c r="D83"/>
  <c r="D89"/>
  <c r="D96"/>
  <c r="C83"/>
  <c r="C89"/>
  <c r="C96"/>
  <c r="F78"/>
  <c r="E78"/>
  <c r="D78"/>
  <c r="C78"/>
  <c r="F73"/>
  <c r="E73"/>
  <c r="D73"/>
  <c r="C73"/>
  <c r="F69"/>
  <c r="E69"/>
  <c r="F66"/>
  <c r="E66"/>
  <c r="D66"/>
  <c r="D69"/>
  <c r="F65"/>
  <c r="E65"/>
  <c r="D65"/>
  <c r="C65"/>
  <c r="F61"/>
  <c r="E61"/>
  <c r="D61"/>
  <c r="C61"/>
  <c r="F55"/>
  <c r="E55"/>
  <c r="D55"/>
  <c r="C55"/>
  <c r="C66"/>
  <c r="C69"/>
  <c r="F48"/>
  <c r="E48"/>
  <c r="D48"/>
  <c r="C48"/>
  <c r="F44"/>
  <c r="E44"/>
  <c r="D44"/>
  <c r="C44"/>
  <c r="F31"/>
  <c r="F33"/>
  <c r="E31"/>
  <c r="E33"/>
  <c r="D31"/>
  <c r="D33"/>
  <c r="C31"/>
  <c r="C33"/>
  <c r="F22"/>
  <c r="E22"/>
  <c r="D22"/>
  <c r="C22"/>
  <c r="F13"/>
  <c r="F19"/>
  <c r="E13"/>
  <c r="E19"/>
  <c r="D13"/>
  <c r="D19"/>
  <c r="C13"/>
  <c r="C19"/>
  <c r="C83" i="36"/>
  <c r="C44"/>
  <c r="F122"/>
  <c r="E122"/>
  <c r="D122"/>
  <c r="C122"/>
  <c r="F120"/>
  <c r="E120"/>
  <c r="D120"/>
  <c r="C120"/>
  <c r="F115"/>
  <c r="E115"/>
  <c r="D115"/>
  <c r="C115"/>
  <c r="F111"/>
  <c r="E111"/>
  <c r="D111"/>
  <c r="C111"/>
  <c r="F108"/>
  <c r="E108"/>
  <c r="D108"/>
  <c r="C108"/>
  <c r="F103"/>
  <c r="E103"/>
  <c r="D103"/>
  <c r="C103"/>
  <c r="F97"/>
  <c r="E97"/>
  <c r="D97"/>
  <c r="C97"/>
  <c r="F88"/>
  <c r="E88"/>
  <c r="D88"/>
  <c r="C88"/>
  <c r="F83"/>
  <c r="F98"/>
  <c r="E83"/>
  <c r="E98"/>
  <c r="D83"/>
  <c r="D98"/>
  <c r="C98"/>
  <c r="F74"/>
  <c r="E74"/>
  <c r="D74"/>
  <c r="C74"/>
  <c r="F60"/>
  <c r="E60"/>
  <c r="D60"/>
  <c r="C60"/>
  <c r="F50"/>
  <c r="E50"/>
  <c r="D50"/>
  <c r="C50"/>
  <c r="F44"/>
  <c r="E44"/>
  <c r="D44"/>
  <c r="F41"/>
  <c r="E41"/>
  <c r="D41"/>
  <c r="C41"/>
  <c r="F33"/>
  <c r="E33"/>
  <c r="D33"/>
  <c r="C33"/>
  <c r="F30"/>
  <c r="E30"/>
  <c r="D30"/>
  <c r="C30"/>
  <c r="C25"/>
  <c r="F24"/>
  <c r="E24"/>
  <c r="D24"/>
  <c r="C24"/>
  <c r="F20"/>
  <c r="F25"/>
  <c r="E20"/>
  <c r="E25"/>
  <c r="D20"/>
  <c r="D25"/>
  <c r="C20"/>
  <c r="P217" i="20"/>
  <c r="N217"/>
  <c r="L217"/>
  <c r="K217"/>
  <c r="J217"/>
  <c r="I217"/>
  <c r="H217"/>
  <c r="F217"/>
  <c r="E217"/>
  <c r="D217"/>
  <c r="C217"/>
  <c r="O213" i="38"/>
  <c r="Q213"/>
  <c r="N212"/>
  <c r="M212"/>
  <c r="L212"/>
  <c r="K212"/>
  <c r="J212"/>
  <c r="I212"/>
  <c r="H212"/>
  <c r="G212"/>
  <c r="F212"/>
  <c r="E212"/>
  <c r="D212"/>
  <c r="C212"/>
  <c r="O211"/>
  <c r="Q211"/>
  <c r="O210"/>
  <c r="Q210"/>
  <c r="O209"/>
  <c r="Q209"/>
  <c r="O208"/>
  <c r="Q208"/>
  <c r="O206"/>
  <c r="Q206"/>
  <c r="O205"/>
  <c r="Q205"/>
  <c r="O204"/>
  <c r="Q204"/>
  <c r="O203"/>
  <c r="Q203"/>
  <c r="O202"/>
  <c r="Q202"/>
  <c r="N201"/>
  <c r="N207"/>
  <c r="M201"/>
  <c r="M207"/>
  <c r="L201"/>
  <c r="L207"/>
  <c r="K201"/>
  <c r="K207"/>
  <c r="J201"/>
  <c r="J207"/>
  <c r="I201"/>
  <c r="I207"/>
  <c r="H201"/>
  <c r="H207"/>
  <c r="G201"/>
  <c r="G207"/>
  <c r="F201"/>
  <c r="F207"/>
  <c r="E201"/>
  <c r="E207"/>
  <c r="D201"/>
  <c r="D207"/>
  <c r="C201"/>
  <c r="C207"/>
  <c r="O200"/>
  <c r="Q200"/>
  <c r="O199"/>
  <c r="Q199"/>
  <c r="O198"/>
  <c r="Q198"/>
  <c r="O197"/>
  <c r="Q197"/>
  <c r="N196"/>
  <c r="M196"/>
  <c r="L196"/>
  <c r="K196"/>
  <c r="J196"/>
  <c r="I196"/>
  <c r="H196"/>
  <c r="G196"/>
  <c r="F196"/>
  <c r="E196"/>
  <c r="D196"/>
  <c r="C196"/>
  <c r="O196"/>
  <c r="Q196"/>
  <c r="O195"/>
  <c r="Q195"/>
  <c r="O194"/>
  <c r="Q194"/>
  <c r="O193"/>
  <c r="Q193"/>
  <c r="O192"/>
  <c r="Q192"/>
  <c r="N191"/>
  <c r="M191"/>
  <c r="L191"/>
  <c r="K191"/>
  <c r="J191"/>
  <c r="I191"/>
  <c r="H191"/>
  <c r="G191"/>
  <c r="F191"/>
  <c r="E191"/>
  <c r="D191"/>
  <c r="C191"/>
  <c r="O191"/>
  <c r="Q191"/>
  <c r="O190"/>
  <c r="Q190"/>
  <c r="O189"/>
  <c r="Q189"/>
  <c r="O188"/>
  <c r="Q188"/>
  <c r="N183"/>
  <c r="N184"/>
  <c r="M183"/>
  <c r="M184"/>
  <c r="L183"/>
  <c r="L184"/>
  <c r="K183"/>
  <c r="J183"/>
  <c r="I183"/>
  <c r="H183"/>
  <c r="H184"/>
  <c r="G183"/>
  <c r="G184"/>
  <c r="F183"/>
  <c r="F184"/>
  <c r="E183"/>
  <c r="E184"/>
  <c r="D183"/>
  <c r="D184"/>
  <c r="C183"/>
  <c r="C184"/>
  <c r="O182"/>
  <c r="Q182"/>
  <c r="Q181"/>
  <c r="O181"/>
  <c r="Q180"/>
  <c r="O180"/>
  <c r="N179"/>
  <c r="M179"/>
  <c r="L179"/>
  <c r="K179"/>
  <c r="J179"/>
  <c r="I179"/>
  <c r="H179"/>
  <c r="G179"/>
  <c r="F179"/>
  <c r="E179"/>
  <c r="D179"/>
  <c r="C179"/>
  <c r="O179"/>
  <c r="Q179"/>
  <c r="Q178"/>
  <c r="O178"/>
  <c r="Q177"/>
  <c r="O177"/>
  <c r="Q176"/>
  <c r="O176"/>
  <c r="Q175"/>
  <c r="O175"/>
  <c r="Q174"/>
  <c r="O174"/>
  <c r="N173"/>
  <c r="M173"/>
  <c r="L173"/>
  <c r="K173"/>
  <c r="J173"/>
  <c r="I173"/>
  <c r="H173"/>
  <c r="G173"/>
  <c r="F173"/>
  <c r="E173"/>
  <c r="D173"/>
  <c r="C173"/>
  <c r="O172"/>
  <c r="Q172"/>
  <c r="O171"/>
  <c r="Q171"/>
  <c r="O170"/>
  <c r="Q170"/>
  <c r="Q169"/>
  <c r="O169"/>
  <c r="Q168"/>
  <c r="O168"/>
  <c r="N166"/>
  <c r="M166"/>
  <c r="M167"/>
  <c r="L166"/>
  <c r="K166"/>
  <c r="K167"/>
  <c r="J166"/>
  <c r="I166"/>
  <c r="I167"/>
  <c r="H166"/>
  <c r="G166"/>
  <c r="G167"/>
  <c r="F166"/>
  <c r="E166"/>
  <c r="E167"/>
  <c r="D166"/>
  <c r="C166"/>
  <c r="C167"/>
  <c r="O165"/>
  <c r="Q165"/>
  <c r="O164"/>
  <c r="Q164"/>
  <c r="O163"/>
  <c r="Q163"/>
  <c r="N162"/>
  <c r="M162"/>
  <c r="L162"/>
  <c r="K162"/>
  <c r="J162"/>
  <c r="I162"/>
  <c r="H162"/>
  <c r="G162"/>
  <c r="F162"/>
  <c r="E162"/>
  <c r="D162"/>
  <c r="C162"/>
  <c r="O162"/>
  <c r="Q162"/>
  <c r="O161"/>
  <c r="Q161"/>
  <c r="O160"/>
  <c r="Q160"/>
  <c r="O159"/>
  <c r="Q159"/>
  <c r="Q158"/>
  <c r="O158"/>
  <c r="Q157"/>
  <c r="O157"/>
  <c r="Q156"/>
  <c r="O156"/>
  <c r="Q155"/>
  <c r="O155"/>
  <c r="Q154"/>
  <c r="O154"/>
  <c r="Q153"/>
  <c r="O153"/>
  <c r="Q152"/>
  <c r="O152"/>
  <c r="O150"/>
  <c r="Q150"/>
  <c r="N149"/>
  <c r="N151"/>
  <c r="M149"/>
  <c r="M151"/>
  <c r="L149"/>
  <c r="L151"/>
  <c r="K149"/>
  <c r="K151"/>
  <c r="J149"/>
  <c r="J151"/>
  <c r="I149"/>
  <c r="I151"/>
  <c r="H149"/>
  <c r="H151"/>
  <c r="G149"/>
  <c r="G151"/>
  <c r="F149"/>
  <c r="F151"/>
  <c r="E149"/>
  <c r="E151"/>
  <c r="D149"/>
  <c r="D151"/>
  <c r="C149"/>
  <c r="C151"/>
  <c r="O148"/>
  <c r="Q148"/>
  <c r="O147"/>
  <c r="Q147"/>
  <c r="O146"/>
  <c r="Q146"/>
  <c r="O145"/>
  <c r="Q145"/>
  <c r="O144"/>
  <c r="Q144"/>
  <c r="O143"/>
  <c r="Q143"/>
  <c r="O142"/>
  <c r="Q142"/>
  <c r="Q141"/>
  <c r="O141"/>
  <c r="N140"/>
  <c r="M140"/>
  <c r="L140"/>
  <c r="K140"/>
  <c r="J140"/>
  <c r="I140"/>
  <c r="H140"/>
  <c r="G140"/>
  <c r="F140"/>
  <c r="E140"/>
  <c r="D140"/>
  <c r="C140"/>
  <c r="O140"/>
  <c r="Q140"/>
  <c r="O139"/>
  <c r="Q139"/>
  <c r="O138"/>
  <c r="Q138"/>
  <c r="O136"/>
  <c r="Q136"/>
  <c r="O135"/>
  <c r="Q135"/>
  <c r="O134"/>
  <c r="Q134"/>
  <c r="O133"/>
  <c r="Q133"/>
  <c r="O132"/>
  <c r="Q132"/>
  <c r="N131"/>
  <c r="N137"/>
  <c r="M131"/>
  <c r="M137"/>
  <c r="L131"/>
  <c r="L137"/>
  <c r="K131"/>
  <c r="K137"/>
  <c r="J131"/>
  <c r="J137"/>
  <c r="I131"/>
  <c r="I137"/>
  <c r="H131"/>
  <c r="H137"/>
  <c r="G131"/>
  <c r="G137"/>
  <c r="F131"/>
  <c r="F137"/>
  <c r="E131"/>
  <c r="E137"/>
  <c r="D131"/>
  <c r="D137"/>
  <c r="C131"/>
  <c r="C137"/>
  <c r="O130"/>
  <c r="Q130"/>
  <c r="Q129"/>
  <c r="O129"/>
  <c r="Q128"/>
  <c r="O128"/>
  <c r="Q127"/>
  <c r="O127"/>
  <c r="Q126"/>
  <c r="O126"/>
  <c r="Q125"/>
  <c r="O125"/>
  <c r="Q124"/>
  <c r="O121"/>
  <c r="Q121"/>
  <c r="N120"/>
  <c r="M120"/>
  <c r="L120"/>
  <c r="K120"/>
  <c r="J120"/>
  <c r="I120"/>
  <c r="H120"/>
  <c r="G120"/>
  <c r="F120"/>
  <c r="E120"/>
  <c r="D120"/>
  <c r="C120"/>
  <c r="O119"/>
  <c r="Q119"/>
  <c r="Q118"/>
  <c r="O118"/>
  <c r="Q117"/>
  <c r="O117"/>
  <c r="Q116"/>
  <c r="O116"/>
  <c r="O114"/>
  <c r="Q114"/>
  <c r="O113"/>
  <c r="Q113"/>
  <c r="O112"/>
  <c r="Q112"/>
  <c r="N111"/>
  <c r="N115"/>
  <c r="M111"/>
  <c r="M115"/>
  <c r="L111"/>
  <c r="L115"/>
  <c r="K111"/>
  <c r="K115"/>
  <c r="J111"/>
  <c r="J115"/>
  <c r="I111"/>
  <c r="I115"/>
  <c r="H111"/>
  <c r="H115"/>
  <c r="G111"/>
  <c r="G115"/>
  <c r="F111"/>
  <c r="F115"/>
  <c r="E111"/>
  <c r="E115"/>
  <c r="D111"/>
  <c r="D115"/>
  <c r="C111"/>
  <c r="C115"/>
  <c r="O115"/>
  <c r="Q115"/>
  <c r="Q110"/>
  <c r="O110"/>
  <c r="O109"/>
  <c r="Q109"/>
  <c r="N108"/>
  <c r="M108"/>
  <c r="L108"/>
  <c r="K108"/>
  <c r="J108"/>
  <c r="I108"/>
  <c r="H108"/>
  <c r="G108"/>
  <c r="F108"/>
  <c r="E108"/>
  <c r="D108"/>
  <c r="C108"/>
  <c r="O108"/>
  <c r="Q108"/>
  <c r="O107"/>
  <c r="Q107"/>
  <c r="Q106"/>
  <c r="O106"/>
  <c r="Q105"/>
  <c r="O105"/>
  <c r="Q104"/>
  <c r="O104"/>
  <c r="N103"/>
  <c r="M103"/>
  <c r="L103"/>
  <c r="K103"/>
  <c r="J103"/>
  <c r="I103"/>
  <c r="H103"/>
  <c r="G103"/>
  <c r="F103"/>
  <c r="E103"/>
  <c r="D103"/>
  <c r="C103"/>
  <c r="O103"/>
  <c r="Q103"/>
  <c r="O102"/>
  <c r="Q102"/>
  <c r="O101"/>
  <c r="Q101"/>
  <c r="O100"/>
  <c r="Q100"/>
  <c r="N97"/>
  <c r="N98"/>
  <c r="M97"/>
  <c r="M98"/>
  <c r="L97"/>
  <c r="L98"/>
  <c r="K97"/>
  <c r="J97"/>
  <c r="I97"/>
  <c r="I98"/>
  <c r="H97"/>
  <c r="G97"/>
  <c r="G98"/>
  <c r="F97"/>
  <c r="F98"/>
  <c r="E97"/>
  <c r="E98"/>
  <c r="D97"/>
  <c r="D98"/>
  <c r="C97"/>
  <c r="C98"/>
  <c r="O96"/>
  <c r="Q96"/>
  <c r="O95"/>
  <c r="Q95"/>
  <c r="Q94"/>
  <c r="O94"/>
  <c r="Q93"/>
  <c r="O93"/>
  <c r="Q92"/>
  <c r="O92"/>
  <c r="Q91"/>
  <c r="O91"/>
  <c r="Q90"/>
  <c r="O90"/>
  <c r="Q89"/>
  <c r="O89"/>
  <c r="N88"/>
  <c r="M88"/>
  <c r="L88"/>
  <c r="K88"/>
  <c r="J88"/>
  <c r="I88"/>
  <c r="H88"/>
  <c r="G88"/>
  <c r="F88"/>
  <c r="E88"/>
  <c r="D88"/>
  <c r="C88"/>
  <c r="O88"/>
  <c r="Q88"/>
  <c r="Q87"/>
  <c r="O87"/>
  <c r="Q86"/>
  <c r="O86"/>
  <c r="Q85"/>
  <c r="O85"/>
  <c r="Q84"/>
  <c r="O84"/>
  <c r="N83"/>
  <c r="M83"/>
  <c r="L83"/>
  <c r="K83"/>
  <c r="J83"/>
  <c r="I83"/>
  <c r="H83"/>
  <c r="G83"/>
  <c r="F83"/>
  <c r="E83"/>
  <c r="D83"/>
  <c r="C83"/>
  <c r="O82"/>
  <c r="Q82"/>
  <c r="O81"/>
  <c r="Q81"/>
  <c r="Q80"/>
  <c r="O80"/>
  <c r="Q79"/>
  <c r="O79"/>
  <c r="O78"/>
  <c r="Q78"/>
  <c r="Q77"/>
  <c r="O77"/>
  <c r="Q76"/>
  <c r="O76"/>
  <c r="N74"/>
  <c r="M74"/>
  <c r="L74"/>
  <c r="K74"/>
  <c r="J74"/>
  <c r="I74"/>
  <c r="H74"/>
  <c r="G74"/>
  <c r="F74"/>
  <c r="E74"/>
  <c r="D74"/>
  <c r="C74"/>
  <c r="Q73"/>
  <c r="O73"/>
  <c r="Q72"/>
  <c r="O72"/>
  <c r="O71"/>
  <c r="Q71"/>
  <c r="O70"/>
  <c r="Q70"/>
  <c r="Q69"/>
  <c r="O69"/>
  <c r="Q68"/>
  <c r="O68"/>
  <c r="Q67"/>
  <c r="O67"/>
  <c r="Q66"/>
  <c r="O66"/>
  <c r="Q65"/>
  <c r="O65"/>
  <c r="Q64"/>
  <c r="O64"/>
  <c r="Q63"/>
  <c r="O63"/>
  <c r="O62"/>
  <c r="Q62"/>
  <c r="Q61"/>
  <c r="O61"/>
  <c r="N60"/>
  <c r="M60"/>
  <c r="L60"/>
  <c r="K60"/>
  <c r="J60"/>
  <c r="I60"/>
  <c r="H60"/>
  <c r="G60"/>
  <c r="F60"/>
  <c r="E60"/>
  <c r="D60"/>
  <c r="C60"/>
  <c r="O60"/>
  <c r="Q60"/>
  <c r="O59"/>
  <c r="Q59"/>
  <c r="O58"/>
  <c r="Q58"/>
  <c r="O57"/>
  <c r="Q57"/>
  <c r="O56"/>
  <c r="Q56"/>
  <c r="O55"/>
  <c r="Q55"/>
  <c r="O54"/>
  <c r="Q54"/>
  <c r="O53"/>
  <c r="Q53"/>
  <c r="O52"/>
  <c r="Q52"/>
  <c r="N50"/>
  <c r="M50"/>
  <c r="L50"/>
  <c r="K50"/>
  <c r="J50"/>
  <c r="I50"/>
  <c r="H50"/>
  <c r="G50"/>
  <c r="F50"/>
  <c r="E50"/>
  <c r="D50"/>
  <c r="C50"/>
  <c r="O49"/>
  <c r="Q49"/>
  <c r="O48"/>
  <c r="Q48"/>
  <c r="Q47"/>
  <c r="O47"/>
  <c r="Q46"/>
  <c r="O46"/>
  <c r="O45"/>
  <c r="Q45"/>
  <c r="N44"/>
  <c r="M44"/>
  <c r="L44"/>
  <c r="K44"/>
  <c r="J44"/>
  <c r="I44"/>
  <c r="H44"/>
  <c r="G44"/>
  <c r="F44"/>
  <c r="E44"/>
  <c r="D44"/>
  <c r="C44"/>
  <c r="Q43"/>
  <c r="O43"/>
  <c r="O42"/>
  <c r="Q42"/>
  <c r="N41"/>
  <c r="M41"/>
  <c r="L41"/>
  <c r="K41"/>
  <c r="J41"/>
  <c r="I41"/>
  <c r="H41"/>
  <c r="G41"/>
  <c r="F41"/>
  <c r="E41"/>
  <c r="D41"/>
  <c r="C41"/>
  <c r="O40"/>
  <c r="Q40"/>
  <c r="O39"/>
  <c r="Q39"/>
  <c r="O38"/>
  <c r="Q38"/>
  <c r="O37"/>
  <c r="Q37"/>
  <c r="Q36"/>
  <c r="O36"/>
  <c r="O35"/>
  <c r="Q35"/>
  <c r="O34"/>
  <c r="Q34"/>
  <c r="N33"/>
  <c r="M33"/>
  <c r="L33"/>
  <c r="K33"/>
  <c r="J33"/>
  <c r="I33"/>
  <c r="H33"/>
  <c r="G33"/>
  <c r="F33"/>
  <c r="E33"/>
  <c r="D33"/>
  <c r="C33"/>
  <c r="O32"/>
  <c r="Q32"/>
  <c r="O31"/>
  <c r="Q31"/>
  <c r="N30"/>
  <c r="M30"/>
  <c r="L30"/>
  <c r="K30"/>
  <c r="J30"/>
  <c r="I30"/>
  <c r="H30"/>
  <c r="G30"/>
  <c r="F30"/>
  <c r="E30"/>
  <c r="D30"/>
  <c r="C30"/>
  <c r="O29"/>
  <c r="Q29"/>
  <c r="O28"/>
  <c r="Q28"/>
  <c r="O27"/>
  <c r="Q27"/>
  <c r="O26"/>
  <c r="Q26"/>
  <c r="N24"/>
  <c r="M24"/>
  <c r="L24"/>
  <c r="K24"/>
  <c r="J24"/>
  <c r="I24"/>
  <c r="H24"/>
  <c r="G24"/>
  <c r="F24"/>
  <c r="E24"/>
  <c r="D24"/>
  <c r="C24"/>
  <c r="O23"/>
  <c r="Q23"/>
  <c r="O22"/>
  <c r="Q22"/>
  <c r="O21"/>
  <c r="Q21"/>
  <c r="N20"/>
  <c r="M20"/>
  <c r="L20"/>
  <c r="K20"/>
  <c r="J20"/>
  <c r="I20"/>
  <c r="H20"/>
  <c r="G20"/>
  <c r="F20"/>
  <c r="E20"/>
  <c r="D20"/>
  <c r="C20"/>
  <c r="Q19"/>
  <c r="O19"/>
  <c r="Q18"/>
  <c r="O18"/>
  <c r="Q17"/>
  <c r="O17"/>
  <c r="Q16"/>
  <c r="O16"/>
  <c r="O15"/>
  <c r="Q15"/>
  <c r="Q14"/>
  <c r="O14"/>
  <c r="O13"/>
  <c r="Q13"/>
  <c r="Q12"/>
  <c r="O12"/>
  <c r="Q11"/>
  <c r="O11"/>
  <c r="Q10"/>
  <c r="O10"/>
  <c r="Q9"/>
  <c r="O9"/>
  <c r="Q8"/>
  <c r="O8"/>
  <c r="O7"/>
  <c r="Q7"/>
  <c r="Q213" i="20"/>
  <c r="Q212"/>
  <c r="Q211"/>
  <c r="Q210"/>
  <c r="Q209"/>
  <c r="Q208"/>
  <c r="Q206"/>
  <c r="Q205"/>
  <c r="Q204"/>
  <c r="Q203"/>
  <c r="Q202"/>
  <c r="Q200"/>
  <c r="Q199"/>
  <c r="Q196"/>
  <c r="Q195"/>
  <c r="Q194"/>
  <c r="Q193"/>
  <c r="Q192"/>
  <c r="Q191"/>
  <c r="Q190"/>
  <c r="Q189"/>
  <c r="Q188"/>
  <c r="Q181"/>
  <c r="Q180"/>
  <c r="Q179"/>
  <c r="Q178"/>
  <c r="Q177"/>
  <c r="Q176"/>
  <c r="Q175"/>
  <c r="Q174"/>
  <c r="Q171"/>
  <c r="Q170"/>
  <c r="Q169"/>
  <c r="Q168"/>
  <c r="Q166"/>
  <c r="Q165"/>
  <c r="Q164"/>
  <c r="Q163"/>
  <c r="Q161"/>
  <c r="Q160"/>
  <c r="Q154"/>
  <c r="Q152"/>
  <c r="Q150"/>
  <c r="Q146"/>
  <c r="Q145"/>
  <c r="Q142"/>
  <c r="Q141"/>
  <c r="Q140"/>
  <c r="Q139"/>
  <c r="Q138"/>
  <c r="Q135"/>
  <c r="Q134"/>
  <c r="Q133"/>
  <c r="Q132"/>
  <c r="Q130"/>
  <c r="Q126"/>
  <c r="Q121"/>
  <c r="Q120"/>
  <c r="Q119"/>
  <c r="Q118"/>
  <c r="Q117"/>
  <c r="Q116"/>
  <c r="Q114"/>
  <c r="Q113"/>
  <c r="Q112"/>
  <c r="Q110"/>
  <c r="Q109"/>
  <c r="Q108"/>
  <c r="Q107"/>
  <c r="Q106"/>
  <c r="Q105"/>
  <c r="Q104"/>
  <c r="Q103"/>
  <c r="Q102"/>
  <c r="Q101"/>
  <c r="Q100"/>
  <c r="Q96"/>
  <c r="Q95"/>
  <c r="Q94"/>
  <c r="Q93"/>
  <c r="Q91"/>
  <c r="Q90"/>
  <c r="Q89"/>
  <c r="Q86"/>
  <c r="Q85"/>
  <c r="Q81"/>
  <c r="Q80"/>
  <c r="Q79"/>
  <c r="Q77"/>
  <c r="Q76"/>
  <c r="Q73"/>
  <c r="Q72"/>
  <c r="Q70"/>
  <c r="Q69"/>
  <c r="Q68"/>
  <c r="Q67"/>
  <c r="Q65"/>
  <c r="Q64"/>
  <c r="Q63"/>
  <c r="Q62"/>
  <c r="Q61"/>
  <c r="Q58"/>
  <c r="Q55"/>
  <c r="Q54"/>
  <c r="Q53"/>
  <c r="Q52"/>
  <c r="Q49"/>
  <c r="Q48"/>
  <c r="Q47"/>
  <c r="Q42"/>
  <c r="Q36"/>
  <c r="Q32"/>
  <c r="Q29"/>
  <c r="Q22"/>
  <c r="Q18"/>
  <c r="Q17"/>
  <c r="Q14"/>
  <c r="Q12"/>
  <c r="Q11"/>
  <c r="Q10"/>
  <c r="Q9"/>
  <c r="Q8"/>
  <c r="N214"/>
  <c r="M214"/>
  <c r="L214"/>
  <c r="K214"/>
  <c r="J214"/>
  <c r="I214"/>
  <c r="H214"/>
  <c r="G214"/>
  <c r="F214"/>
  <c r="E214"/>
  <c r="D214"/>
  <c r="N212"/>
  <c r="M212"/>
  <c r="L212"/>
  <c r="K212"/>
  <c r="J212"/>
  <c r="I212"/>
  <c r="H212"/>
  <c r="G212"/>
  <c r="F212"/>
  <c r="E212"/>
  <c r="D212"/>
  <c r="C212"/>
  <c r="O212"/>
  <c r="N207"/>
  <c r="M207"/>
  <c r="L207"/>
  <c r="K207"/>
  <c r="J207"/>
  <c r="I207"/>
  <c r="H207"/>
  <c r="G207"/>
  <c r="F207"/>
  <c r="E207"/>
  <c r="D207"/>
  <c r="N201"/>
  <c r="M201"/>
  <c r="L201"/>
  <c r="K201"/>
  <c r="J201"/>
  <c r="I201"/>
  <c r="H201"/>
  <c r="G201"/>
  <c r="F201"/>
  <c r="E201"/>
  <c r="D201"/>
  <c r="C201"/>
  <c r="C207"/>
  <c r="N196"/>
  <c r="M196"/>
  <c r="L196"/>
  <c r="K196"/>
  <c r="J196"/>
  <c r="I196"/>
  <c r="H196"/>
  <c r="G196"/>
  <c r="F196"/>
  <c r="E196"/>
  <c r="D196"/>
  <c r="C196"/>
  <c r="N191"/>
  <c r="M191"/>
  <c r="L191"/>
  <c r="K191"/>
  <c r="J191"/>
  <c r="I191"/>
  <c r="H191"/>
  <c r="G191"/>
  <c r="F191"/>
  <c r="E191"/>
  <c r="D191"/>
  <c r="C191"/>
  <c r="L187"/>
  <c r="H187"/>
  <c r="E187"/>
  <c r="D187"/>
  <c r="M184"/>
  <c r="L184"/>
  <c r="J184"/>
  <c r="H184"/>
  <c r="G184"/>
  <c r="F184"/>
  <c r="E184"/>
  <c r="D184"/>
  <c r="N183"/>
  <c r="M183"/>
  <c r="L183"/>
  <c r="K183"/>
  <c r="K184"/>
  <c r="K187"/>
  <c r="J183"/>
  <c r="I183"/>
  <c r="H183"/>
  <c r="G183"/>
  <c r="F183"/>
  <c r="E183"/>
  <c r="D183"/>
  <c r="C183"/>
  <c r="N179"/>
  <c r="M179"/>
  <c r="L179"/>
  <c r="K179"/>
  <c r="J179"/>
  <c r="I179"/>
  <c r="H179"/>
  <c r="G179"/>
  <c r="F179"/>
  <c r="E179"/>
  <c r="D179"/>
  <c r="C179"/>
  <c r="N173"/>
  <c r="N184"/>
  <c r="N187"/>
  <c r="M173"/>
  <c r="L173"/>
  <c r="K173"/>
  <c r="J173"/>
  <c r="I173"/>
  <c r="I184"/>
  <c r="I187"/>
  <c r="H173"/>
  <c r="G173"/>
  <c r="F173"/>
  <c r="E173"/>
  <c r="D173"/>
  <c r="C173"/>
  <c r="C184"/>
  <c r="N166"/>
  <c r="M166"/>
  <c r="L166"/>
  <c r="K166"/>
  <c r="J166"/>
  <c r="I166"/>
  <c r="H166"/>
  <c r="G166"/>
  <c r="F166"/>
  <c r="E166"/>
  <c r="D166"/>
  <c r="C166"/>
  <c r="N162"/>
  <c r="M162"/>
  <c r="L162"/>
  <c r="K162"/>
  <c r="J162"/>
  <c r="I162"/>
  <c r="H162"/>
  <c r="G162"/>
  <c r="F162"/>
  <c r="E162"/>
  <c r="D162"/>
  <c r="C162"/>
  <c r="M151"/>
  <c r="L151"/>
  <c r="I151"/>
  <c r="H151"/>
  <c r="F151"/>
  <c r="N149"/>
  <c r="N151"/>
  <c r="M149"/>
  <c r="L149"/>
  <c r="K149"/>
  <c r="K151"/>
  <c r="J149"/>
  <c r="J151"/>
  <c r="I149"/>
  <c r="H149"/>
  <c r="G149"/>
  <c r="G151"/>
  <c r="F149"/>
  <c r="E149"/>
  <c r="E151"/>
  <c r="D149"/>
  <c r="D151"/>
  <c r="C149"/>
  <c r="C151"/>
  <c r="N140"/>
  <c r="M140"/>
  <c r="L140"/>
  <c r="K140"/>
  <c r="J140"/>
  <c r="I140"/>
  <c r="H140"/>
  <c r="G140"/>
  <c r="F140"/>
  <c r="E140"/>
  <c r="D140"/>
  <c r="C140"/>
  <c r="N131"/>
  <c r="N137"/>
  <c r="M131"/>
  <c r="M137"/>
  <c r="L131"/>
  <c r="L137"/>
  <c r="K131"/>
  <c r="K137"/>
  <c r="J131"/>
  <c r="J137"/>
  <c r="I131"/>
  <c r="I137"/>
  <c r="H131"/>
  <c r="H137"/>
  <c r="G131"/>
  <c r="G137"/>
  <c r="F131"/>
  <c r="F137"/>
  <c r="E131"/>
  <c r="E137"/>
  <c r="D131"/>
  <c r="D137"/>
  <c r="C131"/>
  <c r="C137"/>
  <c r="N115"/>
  <c r="N122"/>
  <c r="M115"/>
  <c r="M122"/>
  <c r="L115"/>
  <c r="L122"/>
  <c r="K115"/>
  <c r="K122"/>
  <c r="J115"/>
  <c r="J122"/>
  <c r="I115"/>
  <c r="I122"/>
  <c r="H115"/>
  <c r="H122"/>
  <c r="G115"/>
  <c r="G122"/>
  <c r="F115"/>
  <c r="F122"/>
  <c r="E115"/>
  <c r="E122"/>
  <c r="D115"/>
  <c r="D122"/>
  <c r="C115"/>
  <c r="C122"/>
  <c r="N120"/>
  <c r="M120"/>
  <c r="L120"/>
  <c r="K120"/>
  <c r="J120"/>
  <c r="I120"/>
  <c r="H120"/>
  <c r="G120"/>
  <c r="F120"/>
  <c r="E120"/>
  <c r="D120"/>
  <c r="C120"/>
  <c r="N108"/>
  <c r="M108"/>
  <c r="L108"/>
  <c r="K108"/>
  <c r="J108"/>
  <c r="I108"/>
  <c r="H108"/>
  <c r="G108"/>
  <c r="F108"/>
  <c r="E108"/>
  <c r="D108"/>
  <c r="C108"/>
  <c r="N103"/>
  <c r="M103"/>
  <c r="L103"/>
  <c r="K103"/>
  <c r="J103"/>
  <c r="I103"/>
  <c r="H103"/>
  <c r="G103"/>
  <c r="F103"/>
  <c r="E103"/>
  <c r="D103"/>
  <c r="C103"/>
  <c r="O103"/>
  <c r="N98"/>
  <c r="L98"/>
  <c r="K98"/>
  <c r="I98"/>
  <c r="H98"/>
  <c r="E98"/>
  <c r="D98"/>
  <c r="N97"/>
  <c r="M97"/>
  <c r="L97"/>
  <c r="K97"/>
  <c r="J97"/>
  <c r="J98"/>
  <c r="J187"/>
  <c r="I97"/>
  <c r="H97"/>
  <c r="G97"/>
  <c r="F97"/>
  <c r="F98"/>
  <c r="F187"/>
  <c r="E97"/>
  <c r="D97"/>
  <c r="C97"/>
  <c r="N88"/>
  <c r="M88"/>
  <c r="M98"/>
  <c r="M187"/>
  <c r="L88"/>
  <c r="K88"/>
  <c r="J88"/>
  <c r="I88"/>
  <c r="H88"/>
  <c r="G88"/>
  <c r="G98"/>
  <c r="G187"/>
  <c r="F88"/>
  <c r="E88"/>
  <c r="D88"/>
  <c r="C88"/>
  <c r="N83"/>
  <c r="M83"/>
  <c r="L83"/>
  <c r="K83"/>
  <c r="J83"/>
  <c r="I83"/>
  <c r="H83"/>
  <c r="G83"/>
  <c r="F83"/>
  <c r="E83"/>
  <c r="D83"/>
  <c r="C83"/>
  <c r="C98"/>
  <c r="N74"/>
  <c r="M74"/>
  <c r="L74"/>
  <c r="K74"/>
  <c r="J74"/>
  <c r="I74"/>
  <c r="H74"/>
  <c r="G74"/>
  <c r="F74"/>
  <c r="E74"/>
  <c r="D74"/>
  <c r="C74"/>
  <c r="N60"/>
  <c r="M60"/>
  <c r="L60"/>
  <c r="K60"/>
  <c r="J60"/>
  <c r="I60"/>
  <c r="H60"/>
  <c r="G60"/>
  <c r="F60"/>
  <c r="E60"/>
  <c r="D60"/>
  <c r="C60"/>
  <c r="N50"/>
  <c r="M50"/>
  <c r="L50"/>
  <c r="K50"/>
  <c r="J50"/>
  <c r="I50"/>
  <c r="H50"/>
  <c r="G50"/>
  <c r="F50"/>
  <c r="E50"/>
  <c r="D50"/>
  <c r="C50"/>
  <c r="N44"/>
  <c r="M44"/>
  <c r="L44"/>
  <c r="K44"/>
  <c r="J44"/>
  <c r="I44"/>
  <c r="H44"/>
  <c r="G44"/>
  <c r="F44"/>
  <c r="E44"/>
  <c r="D44"/>
  <c r="C44"/>
  <c r="N41"/>
  <c r="M41"/>
  <c r="L41"/>
  <c r="K41"/>
  <c r="J41"/>
  <c r="J51"/>
  <c r="I41"/>
  <c r="H41"/>
  <c r="G41"/>
  <c r="F41"/>
  <c r="E41"/>
  <c r="D41"/>
  <c r="C41"/>
  <c r="N33"/>
  <c r="M33"/>
  <c r="L33"/>
  <c r="K33"/>
  <c r="J33"/>
  <c r="I33"/>
  <c r="H33"/>
  <c r="G33"/>
  <c r="F33"/>
  <c r="E33"/>
  <c r="D33"/>
  <c r="C33"/>
  <c r="N30"/>
  <c r="N51"/>
  <c r="M30"/>
  <c r="M51"/>
  <c r="L30"/>
  <c r="L51"/>
  <c r="K30"/>
  <c r="K51"/>
  <c r="J30"/>
  <c r="I30"/>
  <c r="I51"/>
  <c r="H30"/>
  <c r="H51"/>
  <c r="G30"/>
  <c r="G51"/>
  <c r="F30"/>
  <c r="F51"/>
  <c r="E30"/>
  <c r="E51"/>
  <c r="D30"/>
  <c r="D51"/>
  <c r="C30"/>
  <c r="C51"/>
  <c r="N24"/>
  <c r="M24"/>
  <c r="L24"/>
  <c r="K24"/>
  <c r="J24"/>
  <c r="I24"/>
  <c r="H24"/>
  <c r="G24"/>
  <c r="F24"/>
  <c r="E24"/>
  <c r="D24"/>
  <c r="C24"/>
  <c r="N20"/>
  <c r="N25"/>
  <c r="M20"/>
  <c r="M25"/>
  <c r="L20"/>
  <c r="L25"/>
  <c r="K20"/>
  <c r="K25"/>
  <c r="J20"/>
  <c r="J25"/>
  <c r="I20"/>
  <c r="I25"/>
  <c r="H20"/>
  <c r="H25"/>
  <c r="G20"/>
  <c r="G25"/>
  <c r="F20"/>
  <c r="F25"/>
  <c r="E20"/>
  <c r="E25"/>
  <c r="D20"/>
  <c r="D25"/>
  <c r="C20"/>
  <c r="C25"/>
  <c r="O213"/>
  <c r="O211"/>
  <c r="O210"/>
  <c r="O209"/>
  <c r="O208"/>
  <c r="O206"/>
  <c r="O205"/>
  <c r="O204"/>
  <c r="O203"/>
  <c r="O202"/>
  <c r="O200"/>
  <c r="O199"/>
  <c r="O198"/>
  <c r="Q198"/>
  <c r="O197"/>
  <c r="Q197"/>
  <c r="O196"/>
  <c r="O195"/>
  <c r="O194"/>
  <c r="O193"/>
  <c r="O192"/>
  <c r="O191"/>
  <c r="O190"/>
  <c r="O189"/>
  <c r="O188"/>
  <c r="O183"/>
  <c r="Q183"/>
  <c r="O182"/>
  <c r="Q182"/>
  <c r="O181"/>
  <c r="O180"/>
  <c r="O179"/>
  <c r="O178"/>
  <c r="O177"/>
  <c r="O176"/>
  <c r="O175"/>
  <c r="O174"/>
  <c r="O173"/>
  <c r="Q173"/>
  <c r="O172"/>
  <c r="Q172"/>
  <c r="O171"/>
  <c r="O170"/>
  <c r="O169"/>
  <c r="O168"/>
  <c r="O166"/>
  <c r="O165"/>
  <c r="O164"/>
  <c r="O163"/>
  <c r="O161"/>
  <c r="O160"/>
  <c r="O159"/>
  <c r="Q159"/>
  <c r="O158"/>
  <c r="Q158"/>
  <c r="O157"/>
  <c r="Q157"/>
  <c r="O156"/>
  <c r="Q156"/>
  <c r="O155"/>
  <c r="Q155"/>
  <c r="O154"/>
  <c r="O153"/>
  <c r="Q153"/>
  <c r="O152"/>
  <c r="O150"/>
  <c r="O149"/>
  <c r="Q149"/>
  <c r="O148"/>
  <c r="Q148"/>
  <c r="O147"/>
  <c r="Q147"/>
  <c r="O146"/>
  <c r="O145"/>
  <c r="O144"/>
  <c r="Q144"/>
  <c r="O143"/>
  <c r="Q143"/>
  <c r="O142"/>
  <c r="O141"/>
  <c r="O140"/>
  <c r="O139"/>
  <c r="O138"/>
  <c r="O136"/>
  <c r="Q136"/>
  <c r="O135"/>
  <c r="O134"/>
  <c r="O133"/>
  <c r="O132"/>
  <c r="O131"/>
  <c r="Q131"/>
  <c r="O130"/>
  <c r="O129"/>
  <c r="Q129"/>
  <c r="O128"/>
  <c r="Q128"/>
  <c r="O127"/>
  <c r="Q127"/>
  <c r="O126"/>
  <c r="O125"/>
  <c r="Q125"/>
  <c r="O121"/>
  <c r="O120"/>
  <c r="O119"/>
  <c r="O118"/>
  <c r="O117"/>
  <c r="O116"/>
  <c r="O115"/>
  <c r="Q115"/>
  <c r="O114"/>
  <c r="O113"/>
  <c r="O112"/>
  <c r="O111"/>
  <c r="Q111"/>
  <c r="O110"/>
  <c r="O109"/>
  <c r="O108"/>
  <c r="O107"/>
  <c r="O106"/>
  <c r="O105"/>
  <c r="O104"/>
  <c r="O102"/>
  <c r="O101"/>
  <c r="O100"/>
  <c r="O97"/>
  <c r="Q97"/>
  <c r="O96"/>
  <c r="O95"/>
  <c r="O94"/>
  <c r="O93"/>
  <c r="O92"/>
  <c r="Q92"/>
  <c r="O91"/>
  <c r="O90"/>
  <c r="O89"/>
  <c r="O87"/>
  <c r="Q87"/>
  <c r="O86"/>
  <c r="O85"/>
  <c r="O84"/>
  <c r="Q84"/>
  <c r="O83"/>
  <c r="Q83"/>
  <c r="O82"/>
  <c r="Q82"/>
  <c r="O81"/>
  <c r="O80"/>
  <c r="O79"/>
  <c r="O78"/>
  <c r="Q78"/>
  <c r="O77"/>
  <c r="O76"/>
  <c r="O73"/>
  <c r="O72"/>
  <c r="O71"/>
  <c r="Q71"/>
  <c r="O70"/>
  <c r="O69"/>
  <c r="O68"/>
  <c r="O67"/>
  <c r="O66"/>
  <c r="Q66"/>
  <c r="O65"/>
  <c r="O64"/>
  <c r="O63"/>
  <c r="O62"/>
  <c r="O61"/>
  <c r="O60"/>
  <c r="Q60"/>
  <c r="O59"/>
  <c r="Q59"/>
  <c r="O58"/>
  <c r="O57"/>
  <c r="Q57"/>
  <c r="O56"/>
  <c r="Q56"/>
  <c r="O55"/>
  <c r="O54"/>
  <c r="O53"/>
  <c r="O52"/>
  <c r="O50"/>
  <c r="Q50"/>
  <c r="O49"/>
  <c r="O48"/>
  <c r="O47"/>
  <c r="O46"/>
  <c r="Q46"/>
  <c r="O45"/>
  <c r="Q45"/>
  <c r="O44"/>
  <c r="Q44"/>
  <c r="O43"/>
  <c r="Q43"/>
  <c r="O42"/>
  <c r="O40"/>
  <c r="Q40"/>
  <c r="O39"/>
  <c r="Q39"/>
  <c r="O38"/>
  <c r="Q38"/>
  <c r="O37"/>
  <c r="Q37"/>
  <c r="O36"/>
  <c r="O35"/>
  <c r="Q35"/>
  <c r="O34"/>
  <c r="Q34"/>
  <c r="O32"/>
  <c r="O31"/>
  <c r="Q31"/>
  <c r="O30"/>
  <c r="Q30"/>
  <c r="O29"/>
  <c r="O28"/>
  <c r="Q28"/>
  <c r="O27"/>
  <c r="Q27"/>
  <c r="O26"/>
  <c r="Q26"/>
  <c r="O24"/>
  <c r="Q24"/>
  <c r="O23"/>
  <c r="Q23"/>
  <c r="O22"/>
  <c r="O21"/>
  <c r="Q21"/>
  <c r="O20"/>
  <c r="Q20"/>
  <c r="O19"/>
  <c r="Q19"/>
  <c r="O18"/>
  <c r="O17"/>
  <c r="O16"/>
  <c r="Q16"/>
  <c r="O15"/>
  <c r="Q15"/>
  <c r="O14"/>
  <c r="O13"/>
  <c r="Q13"/>
  <c r="O12"/>
  <c r="O11"/>
  <c r="O10"/>
  <c r="O9"/>
  <c r="O8"/>
  <c r="O7"/>
  <c r="Q7"/>
  <c r="D64" i="26"/>
  <c r="D48"/>
  <c r="C48"/>
  <c r="D150"/>
  <c r="C150"/>
  <c r="E150"/>
  <c r="D139"/>
  <c r="D145"/>
  <c r="D152"/>
  <c r="C139"/>
  <c r="C145"/>
  <c r="C152"/>
  <c r="E139"/>
  <c r="E145"/>
  <c r="E152"/>
  <c r="E153"/>
  <c r="E132"/>
  <c r="E131"/>
  <c r="E130"/>
  <c r="E129"/>
  <c r="D128"/>
  <c r="C128"/>
  <c r="E128"/>
  <c r="D124"/>
  <c r="C124"/>
  <c r="E124"/>
  <c r="E112"/>
  <c r="D111"/>
  <c r="C111"/>
  <c r="E111"/>
  <c r="D107"/>
  <c r="C107"/>
  <c r="E107"/>
  <c r="D96"/>
  <c r="C96"/>
  <c r="E96"/>
  <c r="D118"/>
  <c r="C118"/>
  <c r="C129"/>
  <c r="E118"/>
  <c r="D89"/>
  <c r="C89"/>
  <c r="E89"/>
  <c r="E81"/>
  <c r="E80"/>
  <c r="D78"/>
  <c r="C78"/>
  <c r="E78"/>
  <c r="D73"/>
  <c r="D80"/>
  <c r="D81"/>
  <c r="C73"/>
  <c r="C80"/>
  <c r="E73"/>
  <c r="E48"/>
  <c r="E63"/>
  <c r="E64"/>
  <c r="E40"/>
  <c r="D62"/>
  <c r="C62"/>
  <c r="C63"/>
  <c r="E62"/>
  <c r="D53"/>
  <c r="C53"/>
  <c r="E53"/>
  <c r="D39"/>
  <c r="C39"/>
  <c r="E39"/>
  <c r="D25"/>
  <c r="C25"/>
  <c r="E25"/>
  <c r="D16"/>
  <c r="C16"/>
  <c r="E16"/>
  <c r="D9"/>
  <c r="C9"/>
  <c r="E9"/>
  <c r="D9" i="25"/>
  <c r="D40"/>
  <c r="E153"/>
  <c r="C152"/>
  <c r="E152"/>
  <c r="D139"/>
  <c r="C139"/>
  <c r="C145"/>
  <c r="E139"/>
  <c r="E145"/>
  <c r="D145"/>
  <c r="D152"/>
  <c r="C132"/>
  <c r="E132"/>
  <c r="E131"/>
  <c r="E130"/>
  <c r="C129"/>
  <c r="E129"/>
  <c r="D128"/>
  <c r="C128"/>
  <c r="E128"/>
  <c r="D124"/>
  <c r="C124"/>
  <c r="E124"/>
  <c r="D118"/>
  <c r="D129"/>
  <c r="C118"/>
  <c r="E118"/>
  <c r="E112"/>
  <c r="D111"/>
  <c r="C111"/>
  <c r="E111"/>
  <c r="D107"/>
  <c r="C107"/>
  <c r="E107"/>
  <c r="D96"/>
  <c r="C96"/>
  <c r="E96"/>
  <c r="D89"/>
  <c r="D112"/>
  <c r="C89"/>
  <c r="E89"/>
  <c r="E81"/>
  <c r="E64"/>
  <c r="C63"/>
  <c r="E63"/>
  <c r="D62"/>
  <c r="C62"/>
  <c r="E62"/>
  <c r="D53"/>
  <c r="C53"/>
  <c r="E53"/>
  <c r="D48"/>
  <c r="D63"/>
  <c r="C48"/>
  <c r="E48"/>
  <c r="E40"/>
  <c r="D39"/>
  <c r="C39"/>
  <c r="E39"/>
  <c r="D25"/>
  <c r="C25"/>
  <c r="E25"/>
  <c r="D16"/>
  <c r="C16"/>
  <c r="E16"/>
  <c r="C9"/>
  <c r="C40"/>
  <c r="E9"/>
  <c r="E124" i="19"/>
  <c r="D124"/>
  <c r="C124"/>
  <c r="C121"/>
  <c r="D9"/>
  <c r="E152"/>
  <c r="D150"/>
  <c r="C150"/>
  <c r="E150"/>
  <c r="E145"/>
  <c r="D139"/>
  <c r="D145"/>
  <c r="D152"/>
  <c r="C139"/>
  <c r="C145"/>
  <c r="C152"/>
  <c r="E139"/>
  <c r="C67" i="10"/>
  <c r="F67" i="33"/>
  <c r="E67"/>
  <c r="D67"/>
  <c r="C67"/>
  <c r="E131" i="19"/>
  <c r="E129"/>
  <c r="E130"/>
  <c r="E153"/>
  <c r="D128"/>
  <c r="C128"/>
  <c r="E128"/>
  <c r="D118"/>
  <c r="C118"/>
  <c r="E118"/>
  <c r="E112"/>
  <c r="D111"/>
  <c r="C111"/>
  <c r="E111"/>
  <c r="D107"/>
  <c r="C107"/>
  <c r="E107"/>
  <c r="D96"/>
  <c r="C96"/>
  <c r="E96"/>
  <c r="D89"/>
  <c r="C89"/>
  <c r="E89"/>
  <c r="E81"/>
  <c r="E80"/>
  <c r="D78"/>
  <c r="C78"/>
  <c r="E78"/>
  <c r="D73"/>
  <c r="D80"/>
  <c r="C73"/>
  <c r="C80"/>
  <c r="E73"/>
  <c r="E64"/>
  <c r="E63"/>
  <c r="D62"/>
  <c r="C62"/>
  <c r="E62"/>
  <c r="D53"/>
  <c r="C53"/>
  <c r="E53"/>
  <c r="D48"/>
  <c r="C48"/>
  <c r="C63"/>
  <c r="E48"/>
  <c r="E40"/>
  <c r="D39"/>
  <c r="C39"/>
  <c r="E39"/>
  <c r="D25"/>
  <c r="C25"/>
  <c r="E25"/>
  <c r="C9"/>
  <c r="D16"/>
  <c r="C16"/>
  <c r="E16"/>
  <c r="E9"/>
  <c r="C34" i="32"/>
  <c r="C21"/>
  <c r="C9"/>
  <c r="C38" i="29"/>
  <c r="C37"/>
  <c r="C21"/>
  <c r="C14"/>
  <c r="B24" i="18"/>
  <c r="F36" i="14"/>
  <c r="E36"/>
  <c r="D36"/>
  <c r="C36"/>
  <c r="C90" i="30"/>
  <c r="E13"/>
  <c r="E35"/>
  <c r="C35"/>
  <c r="C16"/>
  <c r="E16"/>
  <c r="C68" i="33"/>
  <c r="C53"/>
  <c r="C68" i="34"/>
  <c r="E67"/>
  <c r="D67"/>
  <c r="C67"/>
  <c r="F67" s="1"/>
  <c r="D53" i="10"/>
  <c r="D38"/>
  <c r="C81" i="17"/>
  <c r="C77"/>
  <c r="C45"/>
  <c r="C44"/>
  <c r="C43"/>
  <c r="C39"/>
  <c r="C38"/>
  <c r="C36"/>
  <c r="C33"/>
  <c r="C30"/>
  <c r="C27"/>
  <c r="C26"/>
  <c r="D25"/>
  <c r="C25"/>
  <c r="C15"/>
  <c r="C14"/>
  <c r="C12"/>
  <c r="C6"/>
  <c r="F29" i="15"/>
  <c r="E29"/>
  <c r="D29"/>
  <c r="C29"/>
  <c r="C70" i="2"/>
  <c r="D70"/>
  <c r="D45"/>
  <c r="C45"/>
  <c r="E28" i="1"/>
  <c r="E27"/>
  <c r="E26"/>
  <c r="E25"/>
  <c r="E24"/>
  <c r="E23"/>
  <c r="E22"/>
  <c r="E21"/>
  <c r="E20"/>
  <c r="E19"/>
  <c r="E17"/>
  <c r="E15"/>
  <c r="E14"/>
  <c r="E13"/>
  <c r="E12"/>
  <c r="E11"/>
  <c r="E10"/>
  <c r="E9"/>
  <c r="E8"/>
  <c r="D28"/>
  <c r="D26"/>
  <c r="D16"/>
  <c r="D18"/>
  <c r="E18"/>
  <c r="C28"/>
  <c r="C26"/>
  <c r="C18"/>
  <c r="C16"/>
  <c r="D115" i="31"/>
  <c r="C115"/>
  <c r="D104"/>
  <c r="E104"/>
  <c r="C104"/>
  <c r="D93"/>
  <c r="C93"/>
  <c r="D82"/>
  <c r="E82"/>
  <c r="C82"/>
  <c r="D71"/>
  <c r="C71"/>
  <c r="D60"/>
  <c r="E60"/>
  <c r="C60"/>
  <c r="D49"/>
  <c r="C49"/>
  <c r="D38"/>
  <c r="C38"/>
  <c r="E38"/>
  <c r="D27"/>
  <c r="C27"/>
  <c r="D16"/>
  <c r="E16"/>
  <c r="C16"/>
  <c r="E114"/>
  <c r="E113"/>
  <c r="E112"/>
  <c r="E111"/>
  <c r="E110"/>
  <c r="E109"/>
  <c r="E108"/>
  <c r="E107"/>
  <c r="E106"/>
  <c r="E105"/>
  <c r="E103"/>
  <c r="E102"/>
  <c r="E101"/>
  <c r="E100"/>
  <c r="E99"/>
  <c r="E98"/>
  <c r="E97"/>
  <c r="E96"/>
  <c r="E95"/>
  <c r="E94"/>
  <c r="E92"/>
  <c r="E91"/>
  <c r="E90"/>
  <c r="E89"/>
  <c r="E88"/>
  <c r="E87"/>
  <c r="E86"/>
  <c r="E85"/>
  <c r="E84"/>
  <c r="E83"/>
  <c r="E81"/>
  <c r="E80"/>
  <c r="E79"/>
  <c r="E78"/>
  <c r="E77"/>
  <c r="E76"/>
  <c r="E75"/>
  <c r="E74"/>
  <c r="E73"/>
  <c r="E72"/>
  <c r="E70"/>
  <c r="E69"/>
  <c r="E68"/>
  <c r="E67"/>
  <c r="E66"/>
  <c r="E65"/>
  <c r="E64"/>
  <c r="E63"/>
  <c r="E62"/>
  <c r="E61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5"/>
  <c r="E14"/>
  <c r="E13"/>
  <c r="E12"/>
  <c r="E11"/>
  <c r="E10"/>
  <c r="E9"/>
  <c r="E8"/>
  <c r="E7"/>
  <c r="E6"/>
  <c r="D116" i="30"/>
  <c r="C116"/>
  <c r="D105"/>
  <c r="E105"/>
  <c r="C105"/>
  <c r="D94"/>
  <c r="C94"/>
  <c r="E94"/>
  <c r="D83"/>
  <c r="E83"/>
  <c r="C83"/>
  <c r="D72"/>
  <c r="C72"/>
  <c r="D61"/>
  <c r="C61"/>
  <c r="E61"/>
  <c r="D49"/>
  <c r="C49"/>
  <c r="D38"/>
  <c r="C38"/>
  <c r="E38"/>
  <c r="D27"/>
  <c r="C27"/>
  <c r="D16"/>
  <c r="E115"/>
  <c r="E114"/>
  <c r="E113"/>
  <c r="E112"/>
  <c r="E111"/>
  <c r="E110"/>
  <c r="E109"/>
  <c r="E108"/>
  <c r="E107"/>
  <c r="E106"/>
  <c r="E104"/>
  <c r="E103"/>
  <c r="E102"/>
  <c r="E101"/>
  <c r="E100"/>
  <c r="E99"/>
  <c r="E98"/>
  <c r="E97"/>
  <c r="E96"/>
  <c r="E95"/>
  <c r="E93"/>
  <c r="E92"/>
  <c r="E91"/>
  <c r="E90"/>
  <c r="E89"/>
  <c r="E88"/>
  <c r="E87"/>
  <c r="E86"/>
  <c r="E85"/>
  <c r="E84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0"/>
  <c r="E59"/>
  <c r="E58"/>
  <c r="E57"/>
  <c r="E56"/>
  <c r="E55"/>
  <c r="E54"/>
  <c r="E53"/>
  <c r="E51"/>
  <c r="E50"/>
  <c r="E48"/>
  <c r="E47"/>
  <c r="E46"/>
  <c r="E45"/>
  <c r="E44"/>
  <c r="E43"/>
  <c r="E42"/>
  <c r="E41"/>
  <c r="E40"/>
  <c r="E39"/>
  <c r="E37"/>
  <c r="E36"/>
  <c r="E34"/>
  <c r="E33"/>
  <c r="E32"/>
  <c r="E31"/>
  <c r="E30"/>
  <c r="E29"/>
  <c r="E28"/>
  <c r="E26"/>
  <c r="E25"/>
  <c r="E24"/>
  <c r="E23"/>
  <c r="E22"/>
  <c r="E21"/>
  <c r="E20"/>
  <c r="E19"/>
  <c r="E18"/>
  <c r="E17"/>
  <c r="E15"/>
  <c r="E14"/>
  <c r="E12"/>
  <c r="E11"/>
  <c r="E10"/>
  <c r="E9"/>
  <c r="E8"/>
  <c r="E7"/>
  <c r="E6"/>
  <c r="E15" i="12"/>
  <c r="E14"/>
  <c r="E13"/>
  <c r="E12"/>
  <c r="E11"/>
  <c r="E10"/>
  <c r="E9"/>
  <c r="E8"/>
  <c r="E7"/>
  <c r="E6"/>
  <c r="E51" i="11"/>
  <c r="D51"/>
  <c r="C51"/>
  <c r="D49"/>
  <c r="E49"/>
  <c r="C49"/>
  <c r="D37"/>
  <c r="C37"/>
  <c r="D24"/>
  <c r="C24"/>
  <c r="C21"/>
  <c r="D21"/>
  <c r="D15"/>
  <c r="C15"/>
  <c r="D10"/>
  <c r="C10"/>
  <c r="C48"/>
  <c r="E48"/>
  <c r="C31"/>
  <c r="C18"/>
  <c r="E47"/>
  <c r="E46"/>
  <c r="E45"/>
  <c r="E44"/>
  <c r="E43"/>
  <c r="E42"/>
  <c r="E41"/>
  <c r="E40"/>
  <c r="E39"/>
  <c r="E38"/>
  <c r="E36"/>
  <c r="E35"/>
  <c r="E34"/>
  <c r="E33"/>
  <c r="E31"/>
  <c r="E30"/>
  <c r="E29"/>
  <c r="E28"/>
  <c r="E27"/>
  <c r="E26"/>
  <c r="E25"/>
  <c r="E23"/>
  <c r="E22"/>
  <c r="E20"/>
  <c r="E19"/>
  <c r="E18"/>
  <c r="E17"/>
  <c r="E14"/>
  <c r="E13"/>
  <c r="E12"/>
  <c r="E11"/>
  <c r="E10"/>
  <c r="E9"/>
  <c r="E8"/>
  <c r="E7"/>
  <c r="E6"/>
  <c r="C22" i="8"/>
  <c r="B22"/>
  <c r="C32"/>
  <c r="B32"/>
  <c r="C26"/>
  <c r="B26"/>
  <c r="C18"/>
  <c r="B18"/>
  <c r="C10"/>
  <c r="C27"/>
  <c r="B10"/>
  <c r="D31"/>
  <c r="D30"/>
  <c r="D29"/>
  <c r="D28"/>
  <c r="D25"/>
  <c r="D24"/>
  <c r="D23"/>
  <c r="D21"/>
  <c r="D20"/>
  <c r="D19"/>
  <c r="D17"/>
  <c r="D16"/>
  <c r="D15"/>
  <c r="D14"/>
  <c r="D13"/>
  <c r="D12"/>
  <c r="D11"/>
  <c r="D9"/>
  <c r="D8"/>
  <c r="D7"/>
  <c r="D6"/>
  <c r="F94" i="33"/>
  <c r="E93"/>
  <c r="E95"/>
  <c r="D93"/>
  <c r="C93"/>
  <c r="F92"/>
  <c r="F91"/>
  <c r="F90"/>
  <c r="F89"/>
  <c r="E88"/>
  <c r="F87"/>
  <c r="F86"/>
  <c r="F85"/>
  <c r="F84"/>
  <c r="F83"/>
  <c r="E82"/>
  <c r="D82"/>
  <c r="C82"/>
  <c r="C88"/>
  <c r="F81"/>
  <c r="F80"/>
  <c r="F79"/>
  <c r="F78"/>
  <c r="E77"/>
  <c r="D77"/>
  <c r="F77"/>
  <c r="C77"/>
  <c r="F76"/>
  <c r="F75"/>
  <c r="F74"/>
  <c r="F73"/>
  <c r="E72"/>
  <c r="D72"/>
  <c r="D88"/>
  <c r="D95"/>
  <c r="C72"/>
  <c r="F71"/>
  <c r="F70"/>
  <c r="F69"/>
  <c r="E64"/>
  <c r="E65"/>
  <c r="D64"/>
  <c r="C64"/>
  <c r="F64"/>
  <c r="F63"/>
  <c r="F62"/>
  <c r="F61"/>
  <c r="E60"/>
  <c r="D60"/>
  <c r="F60"/>
  <c r="C60"/>
  <c r="F59"/>
  <c r="F58"/>
  <c r="F57"/>
  <c r="F56"/>
  <c r="F55"/>
  <c r="E54"/>
  <c r="D54"/>
  <c r="D65"/>
  <c r="C54"/>
  <c r="F53"/>
  <c r="F52"/>
  <c r="F51"/>
  <c r="F50"/>
  <c r="F49"/>
  <c r="E47"/>
  <c r="D47"/>
  <c r="C47"/>
  <c r="F46"/>
  <c r="F45"/>
  <c r="F44"/>
  <c r="E43"/>
  <c r="D43"/>
  <c r="C43"/>
  <c r="F42"/>
  <c r="F41"/>
  <c r="F40"/>
  <c r="F39"/>
  <c r="F38"/>
  <c r="F37"/>
  <c r="F36"/>
  <c r="F35"/>
  <c r="F34"/>
  <c r="F33"/>
  <c r="E32"/>
  <c r="F31"/>
  <c r="E30"/>
  <c r="D30"/>
  <c r="C30"/>
  <c r="C32"/>
  <c r="F32"/>
  <c r="F29"/>
  <c r="F28"/>
  <c r="F27"/>
  <c r="F26"/>
  <c r="F25"/>
  <c r="F24"/>
  <c r="F23"/>
  <c r="F22"/>
  <c r="E21"/>
  <c r="D21"/>
  <c r="D32"/>
  <c r="C21"/>
  <c r="F20"/>
  <c r="F19"/>
  <c r="D18"/>
  <c r="F17"/>
  <c r="F16"/>
  <c r="F15"/>
  <c r="F14"/>
  <c r="F13"/>
  <c r="E12"/>
  <c r="E18"/>
  <c r="D12"/>
  <c r="C12"/>
  <c r="C18"/>
  <c r="F11"/>
  <c r="F10"/>
  <c r="F9"/>
  <c r="F8"/>
  <c r="F7"/>
  <c r="F6"/>
  <c r="F94" i="34"/>
  <c r="E93"/>
  <c r="E95"/>
  <c r="D93"/>
  <c r="C93"/>
  <c r="F92"/>
  <c r="F91"/>
  <c r="F90"/>
  <c r="F89"/>
  <c r="E88"/>
  <c r="C88"/>
  <c r="C95"/>
  <c r="F87"/>
  <c r="F86"/>
  <c r="F85"/>
  <c r="F84"/>
  <c r="F83"/>
  <c r="E82"/>
  <c r="D82"/>
  <c r="F82"/>
  <c r="C82"/>
  <c r="F81"/>
  <c r="F80"/>
  <c r="F79"/>
  <c r="F78"/>
  <c r="E77"/>
  <c r="D77"/>
  <c r="F77"/>
  <c r="C77"/>
  <c r="F76"/>
  <c r="F75"/>
  <c r="F74"/>
  <c r="F73"/>
  <c r="E72"/>
  <c r="D72"/>
  <c r="D88"/>
  <c r="D95"/>
  <c r="C72"/>
  <c r="F71"/>
  <c r="F70"/>
  <c r="F69"/>
  <c r="E64"/>
  <c r="E65"/>
  <c r="D64"/>
  <c r="D65"/>
  <c r="C64"/>
  <c r="F64"/>
  <c r="F63"/>
  <c r="F62"/>
  <c r="F61"/>
  <c r="E60"/>
  <c r="D60"/>
  <c r="F60"/>
  <c r="C60"/>
  <c r="F59"/>
  <c r="F58"/>
  <c r="F57"/>
  <c r="F56"/>
  <c r="F55"/>
  <c r="E54"/>
  <c r="D54"/>
  <c r="C54"/>
  <c r="F54"/>
  <c r="F53"/>
  <c r="F52"/>
  <c r="F51"/>
  <c r="F50"/>
  <c r="F49"/>
  <c r="E47"/>
  <c r="D47"/>
  <c r="C47"/>
  <c r="F46"/>
  <c r="F45"/>
  <c r="F44"/>
  <c r="E43"/>
  <c r="D43"/>
  <c r="C43"/>
  <c r="F43"/>
  <c r="F42"/>
  <c r="F41"/>
  <c r="F40"/>
  <c r="F39"/>
  <c r="F38"/>
  <c r="F37"/>
  <c r="F36"/>
  <c r="F35"/>
  <c r="F34"/>
  <c r="F33"/>
  <c r="E32"/>
  <c r="C32"/>
  <c r="F31"/>
  <c r="E30"/>
  <c r="D30"/>
  <c r="F30"/>
  <c r="C30"/>
  <c r="F29"/>
  <c r="F28"/>
  <c r="F27"/>
  <c r="F26"/>
  <c r="F25"/>
  <c r="F24"/>
  <c r="F23"/>
  <c r="F22"/>
  <c r="E21"/>
  <c r="D21"/>
  <c r="D32"/>
  <c r="C21"/>
  <c r="F20"/>
  <c r="F19"/>
  <c r="D18"/>
  <c r="F17"/>
  <c r="F16"/>
  <c r="F15"/>
  <c r="F14"/>
  <c r="F13"/>
  <c r="E12"/>
  <c r="E18"/>
  <c r="D12"/>
  <c r="C12"/>
  <c r="C18"/>
  <c r="F18"/>
  <c r="F11"/>
  <c r="F10"/>
  <c r="F9"/>
  <c r="F8"/>
  <c r="F7"/>
  <c r="F6"/>
  <c r="E18" i="10"/>
  <c r="D18"/>
  <c r="E95"/>
  <c r="D95"/>
  <c r="E93"/>
  <c r="D93"/>
  <c r="C93"/>
  <c r="E88"/>
  <c r="D88"/>
  <c r="E82"/>
  <c r="D82"/>
  <c r="C82"/>
  <c r="C88"/>
  <c r="E77"/>
  <c r="D77"/>
  <c r="C77"/>
  <c r="F77"/>
  <c r="E72"/>
  <c r="D72"/>
  <c r="C72"/>
  <c r="E68"/>
  <c r="E65"/>
  <c r="E64"/>
  <c r="D64"/>
  <c r="F64"/>
  <c r="C64"/>
  <c r="E60"/>
  <c r="D60"/>
  <c r="C60"/>
  <c r="F60"/>
  <c r="E48"/>
  <c r="E67"/>
  <c r="E54"/>
  <c r="D54"/>
  <c r="C54"/>
  <c r="C65"/>
  <c r="E47"/>
  <c r="D47"/>
  <c r="C47"/>
  <c r="F47"/>
  <c r="E43"/>
  <c r="D43"/>
  <c r="C43"/>
  <c r="E32"/>
  <c r="D32"/>
  <c r="E30"/>
  <c r="D30"/>
  <c r="C30"/>
  <c r="C32"/>
  <c r="F32"/>
  <c r="E21"/>
  <c r="D21"/>
  <c r="C21"/>
  <c r="E12"/>
  <c r="D12"/>
  <c r="C12"/>
  <c r="C18"/>
  <c r="F94"/>
  <c r="F93"/>
  <c r="F92"/>
  <c r="F91"/>
  <c r="F90"/>
  <c r="F89"/>
  <c r="F87"/>
  <c r="F86"/>
  <c r="F85"/>
  <c r="F84"/>
  <c r="F83"/>
  <c r="F82"/>
  <c r="F81"/>
  <c r="F80"/>
  <c r="F79"/>
  <c r="F78"/>
  <c r="F76"/>
  <c r="F75"/>
  <c r="F74"/>
  <c r="F73"/>
  <c r="F72"/>
  <c r="F71"/>
  <c r="F70"/>
  <c r="F69"/>
  <c r="F63"/>
  <c r="F62"/>
  <c r="F61"/>
  <c r="F59"/>
  <c r="F58"/>
  <c r="F57"/>
  <c r="F56"/>
  <c r="F55"/>
  <c r="F53"/>
  <c r="F52"/>
  <c r="F51"/>
  <c r="F50"/>
  <c r="F49"/>
  <c r="F46"/>
  <c r="F45"/>
  <c r="F44"/>
  <c r="F42"/>
  <c r="F41"/>
  <c r="F40"/>
  <c r="F39"/>
  <c r="F38"/>
  <c r="F37"/>
  <c r="F36"/>
  <c r="F35"/>
  <c r="F34"/>
  <c r="F33"/>
  <c r="F31"/>
  <c r="F29"/>
  <c r="F28"/>
  <c r="F27"/>
  <c r="F26"/>
  <c r="F25"/>
  <c r="F24"/>
  <c r="F23"/>
  <c r="F22"/>
  <c r="F21"/>
  <c r="F20"/>
  <c r="F19"/>
  <c r="F17"/>
  <c r="F16"/>
  <c r="F15"/>
  <c r="F14"/>
  <c r="F13"/>
  <c r="F11"/>
  <c r="F10"/>
  <c r="F9"/>
  <c r="F8"/>
  <c r="F7"/>
  <c r="F6"/>
  <c r="F121" i="17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5"/>
  <c r="F94"/>
  <c r="F93"/>
  <c r="F92"/>
  <c r="F91"/>
  <c r="F90"/>
  <c r="F89"/>
  <c r="F88"/>
  <c r="F86"/>
  <c r="F85"/>
  <c r="F84"/>
  <c r="F83"/>
  <c r="F81"/>
  <c r="F80"/>
  <c r="F79"/>
  <c r="F78"/>
  <c r="F77"/>
  <c r="F76"/>
  <c r="F75"/>
  <c r="F72"/>
  <c r="F71"/>
  <c r="F70"/>
  <c r="F69"/>
  <c r="F68"/>
  <c r="F67"/>
  <c r="F66"/>
  <c r="F65"/>
  <c r="F64"/>
  <c r="F63"/>
  <c r="F62"/>
  <c r="F61"/>
  <c r="F60"/>
  <c r="F58"/>
  <c r="F57"/>
  <c r="F56"/>
  <c r="F55"/>
  <c r="F54"/>
  <c r="F53"/>
  <c r="F52"/>
  <c r="F51"/>
  <c r="F48"/>
  <c r="F47"/>
  <c r="F46"/>
  <c r="F45"/>
  <c r="F44"/>
  <c r="F42"/>
  <c r="F41"/>
  <c r="F39"/>
  <c r="F38"/>
  <c r="F37"/>
  <c r="F36"/>
  <c r="F35"/>
  <c r="F34"/>
  <c r="F33"/>
  <c r="F31"/>
  <c r="F30"/>
  <c r="F28"/>
  <c r="F27"/>
  <c r="F26"/>
  <c r="F25"/>
  <c r="F22"/>
  <c r="F21"/>
  <c r="F20"/>
  <c r="F18"/>
  <c r="F17"/>
  <c r="F16"/>
  <c r="F15"/>
  <c r="F14"/>
  <c r="F13"/>
  <c r="F12"/>
  <c r="F11"/>
  <c r="F10"/>
  <c r="F9"/>
  <c r="F8"/>
  <c r="F7"/>
  <c r="F6"/>
  <c r="F120" i="15"/>
  <c r="F118"/>
  <c r="F117"/>
  <c r="F116"/>
  <c r="F115"/>
  <c r="F113"/>
  <c r="F112"/>
  <c r="F111"/>
  <c r="F110"/>
  <c r="F109"/>
  <c r="F108"/>
  <c r="F106"/>
  <c r="F105"/>
  <c r="F104"/>
  <c r="F103"/>
  <c r="F101"/>
  <c r="F100"/>
  <c r="F99"/>
  <c r="F95"/>
  <c r="F94"/>
  <c r="F93"/>
  <c r="F92"/>
  <c r="F91"/>
  <c r="F90"/>
  <c r="F89"/>
  <c r="F96"/>
  <c r="F88"/>
  <c r="F86"/>
  <c r="F85"/>
  <c r="F84"/>
  <c r="F83"/>
  <c r="F81"/>
  <c r="F80"/>
  <c r="F79"/>
  <c r="F78"/>
  <c r="F77"/>
  <c r="F76"/>
  <c r="F75"/>
  <c r="F72"/>
  <c r="F71"/>
  <c r="F70"/>
  <c r="F69"/>
  <c r="F68"/>
  <c r="F67"/>
  <c r="F66"/>
  <c r="F65"/>
  <c r="F64"/>
  <c r="F63"/>
  <c r="F62"/>
  <c r="F61"/>
  <c r="F60"/>
  <c r="F58"/>
  <c r="F57"/>
  <c r="F56"/>
  <c r="F55"/>
  <c r="F54"/>
  <c r="F53"/>
  <c r="F52"/>
  <c r="F51"/>
  <c r="F48"/>
  <c r="F47"/>
  <c r="F46"/>
  <c r="F45"/>
  <c r="F44"/>
  <c r="F42"/>
  <c r="F41"/>
  <c r="F43"/>
  <c r="F39"/>
  <c r="F38"/>
  <c r="F37"/>
  <c r="F36"/>
  <c r="F35"/>
  <c r="F34"/>
  <c r="F33"/>
  <c r="F31"/>
  <c r="F30"/>
  <c r="F28"/>
  <c r="F27"/>
  <c r="F26"/>
  <c r="F25"/>
  <c r="F22"/>
  <c r="F21"/>
  <c r="F20"/>
  <c r="F18"/>
  <c r="F17"/>
  <c r="F16"/>
  <c r="F15"/>
  <c r="F14"/>
  <c r="F13"/>
  <c r="F12"/>
  <c r="F11"/>
  <c r="F10"/>
  <c r="F9"/>
  <c r="F8"/>
  <c r="F7"/>
  <c r="F6"/>
  <c r="E122" i="17"/>
  <c r="E121"/>
  <c r="D121"/>
  <c r="C121"/>
  <c r="E119"/>
  <c r="D119"/>
  <c r="C119"/>
  <c r="E114"/>
  <c r="D114"/>
  <c r="C114"/>
  <c r="E110"/>
  <c r="D110"/>
  <c r="C110"/>
  <c r="E107"/>
  <c r="D107"/>
  <c r="C107"/>
  <c r="E102"/>
  <c r="D102"/>
  <c r="C102"/>
  <c r="E98"/>
  <c r="E97"/>
  <c r="D97"/>
  <c r="E96"/>
  <c r="D96"/>
  <c r="C96"/>
  <c r="F96"/>
  <c r="E87"/>
  <c r="D87"/>
  <c r="C87"/>
  <c r="F87"/>
  <c r="E82"/>
  <c r="D82"/>
  <c r="E74"/>
  <c r="C82"/>
  <c r="F82"/>
  <c r="E73"/>
  <c r="D73"/>
  <c r="C73"/>
  <c r="E59"/>
  <c r="D59"/>
  <c r="C59"/>
  <c r="F59"/>
  <c r="E50"/>
  <c r="E49"/>
  <c r="D49"/>
  <c r="D50"/>
  <c r="C49"/>
  <c r="E43"/>
  <c r="D43"/>
  <c r="F43"/>
  <c r="E40"/>
  <c r="D40"/>
  <c r="E32"/>
  <c r="D32"/>
  <c r="C32"/>
  <c r="F32"/>
  <c r="E29"/>
  <c r="D29"/>
  <c r="C29"/>
  <c r="E24"/>
  <c r="E23"/>
  <c r="D23"/>
  <c r="D24"/>
  <c r="C23"/>
  <c r="E19"/>
  <c r="D19"/>
  <c r="C19"/>
  <c r="F19"/>
  <c r="E121" i="15"/>
  <c r="D121"/>
  <c r="F119"/>
  <c r="E119"/>
  <c r="D119"/>
  <c r="E114"/>
  <c r="D114"/>
  <c r="F107"/>
  <c r="E107"/>
  <c r="D107"/>
  <c r="F102"/>
  <c r="E102"/>
  <c r="D102"/>
  <c r="E97"/>
  <c r="D97"/>
  <c r="E96"/>
  <c r="D96"/>
  <c r="F87"/>
  <c r="E87"/>
  <c r="D87"/>
  <c r="F82"/>
  <c r="E82"/>
  <c r="D82"/>
  <c r="F73"/>
  <c r="E73"/>
  <c r="D73"/>
  <c r="F59"/>
  <c r="E59"/>
  <c r="D59"/>
  <c r="E50"/>
  <c r="E74"/>
  <c r="E98"/>
  <c r="E122"/>
  <c r="D50"/>
  <c r="D74"/>
  <c r="D98"/>
  <c r="D122"/>
  <c r="F49"/>
  <c r="E49"/>
  <c r="D49"/>
  <c r="E43"/>
  <c r="D43"/>
  <c r="F40"/>
  <c r="E40"/>
  <c r="D40"/>
  <c r="F32"/>
  <c r="E32"/>
  <c r="D32"/>
  <c r="C121"/>
  <c r="C119"/>
  <c r="C114"/>
  <c r="C107"/>
  <c r="C102"/>
  <c r="C96"/>
  <c r="C87"/>
  <c r="C82"/>
  <c r="C97"/>
  <c r="C73"/>
  <c r="C59"/>
  <c r="C49"/>
  <c r="C43"/>
  <c r="C40"/>
  <c r="C32"/>
  <c r="E24"/>
  <c r="D24"/>
  <c r="F23"/>
  <c r="E23"/>
  <c r="D23"/>
  <c r="C23"/>
  <c r="F19"/>
  <c r="F24"/>
  <c r="E19"/>
  <c r="D19"/>
  <c r="C19"/>
  <c r="C24"/>
  <c r="E122" i="2"/>
  <c r="E121"/>
  <c r="D121"/>
  <c r="F119"/>
  <c r="E119"/>
  <c r="D119"/>
  <c r="C119"/>
  <c r="E114"/>
  <c r="D114"/>
  <c r="C114"/>
  <c r="C121"/>
  <c r="F107"/>
  <c r="E107"/>
  <c r="D107"/>
  <c r="C107"/>
  <c r="F102"/>
  <c r="E102"/>
  <c r="D102"/>
  <c r="E98"/>
  <c r="E97"/>
  <c r="D97"/>
  <c r="E96"/>
  <c r="D96"/>
  <c r="E87"/>
  <c r="D87"/>
  <c r="E82"/>
  <c r="D82"/>
  <c r="E74"/>
  <c r="E73"/>
  <c r="D73"/>
  <c r="E59"/>
  <c r="D59"/>
  <c r="E50"/>
  <c r="E49"/>
  <c r="D49"/>
  <c r="D50"/>
  <c r="E43"/>
  <c r="D43"/>
  <c r="E40"/>
  <c r="D40"/>
  <c r="E32"/>
  <c r="D32"/>
  <c r="E29"/>
  <c r="D29"/>
  <c r="E24"/>
  <c r="E23"/>
  <c r="D23"/>
  <c r="D24"/>
  <c r="E19"/>
  <c r="D19"/>
  <c r="C102"/>
  <c r="C96"/>
  <c r="C87"/>
  <c r="C82"/>
  <c r="C73"/>
  <c r="C59"/>
  <c r="C49"/>
  <c r="C43"/>
  <c r="C40"/>
  <c r="C32"/>
  <c r="C29"/>
  <c r="C23"/>
  <c r="C19"/>
  <c r="F120"/>
  <c r="F118"/>
  <c r="F117"/>
  <c r="F116"/>
  <c r="F115"/>
  <c r="F113"/>
  <c r="F112"/>
  <c r="F111"/>
  <c r="F110"/>
  <c r="F114"/>
  <c r="F121"/>
  <c r="F109"/>
  <c r="F108"/>
  <c r="F106"/>
  <c r="F105"/>
  <c r="F104"/>
  <c r="F103"/>
  <c r="F101"/>
  <c r="F100"/>
  <c r="F99"/>
  <c r="F95"/>
  <c r="F94"/>
  <c r="F93"/>
  <c r="F92"/>
  <c r="F91"/>
  <c r="F96"/>
  <c r="F90"/>
  <c r="F89"/>
  <c r="F88"/>
  <c r="F86"/>
  <c r="F85"/>
  <c r="F84"/>
  <c r="F83"/>
  <c r="F87"/>
  <c r="F81"/>
  <c r="F80"/>
  <c r="F79"/>
  <c r="F78"/>
  <c r="F77"/>
  <c r="F82"/>
  <c r="F76"/>
  <c r="F75"/>
  <c r="F72"/>
  <c r="F71"/>
  <c r="F70"/>
  <c r="F69"/>
  <c r="F68"/>
  <c r="F67"/>
  <c r="F66"/>
  <c r="F65"/>
  <c r="F64"/>
  <c r="F63"/>
  <c r="F62"/>
  <c r="F61"/>
  <c r="F60"/>
  <c r="F58"/>
  <c r="F57"/>
  <c r="F56"/>
  <c r="F55"/>
  <c r="F54"/>
  <c r="F53"/>
  <c r="F52"/>
  <c r="F51"/>
  <c r="F48"/>
  <c r="F47"/>
  <c r="F46"/>
  <c r="F45"/>
  <c r="F44"/>
  <c r="F42"/>
  <c r="F43"/>
  <c r="F41"/>
  <c r="F39"/>
  <c r="F38"/>
  <c r="F37"/>
  <c r="F36"/>
  <c r="F35"/>
  <c r="F34"/>
  <c r="F33"/>
  <c r="F31"/>
  <c r="F30"/>
  <c r="F32"/>
  <c r="F28"/>
  <c r="F27"/>
  <c r="F26"/>
  <c r="F29"/>
  <c r="F25"/>
  <c r="F22"/>
  <c r="F21"/>
  <c r="F20"/>
  <c r="F23"/>
  <c r="F18"/>
  <c r="F17"/>
  <c r="F16"/>
  <c r="F15"/>
  <c r="F14"/>
  <c r="F13"/>
  <c r="F12"/>
  <c r="F11"/>
  <c r="F10"/>
  <c r="F9"/>
  <c r="F8"/>
  <c r="F7"/>
  <c r="F6"/>
  <c r="B26" i="1"/>
  <c r="B28"/>
  <c r="B16"/>
  <c r="B18"/>
  <c r="E115" i="31"/>
  <c r="E93"/>
  <c r="E71"/>
  <c r="E116" i="30"/>
  <c r="E49"/>
  <c r="E27"/>
  <c r="E37" i="11"/>
  <c r="E15"/>
  <c r="E24"/>
  <c r="C32"/>
  <c r="E21"/>
  <c r="D32"/>
  <c r="B27" i="8"/>
  <c r="D27"/>
  <c r="D32"/>
  <c r="D26"/>
  <c r="D22"/>
  <c r="D18"/>
  <c r="D10"/>
  <c r="D48" i="33"/>
  <c r="E68"/>
  <c r="E48"/>
  <c r="F21"/>
  <c r="F47"/>
  <c r="C65"/>
  <c r="F72"/>
  <c r="F12"/>
  <c r="F93"/>
  <c r="D68" i="34"/>
  <c r="D48"/>
  <c r="E68"/>
  <c r="F32"/>
  <c r="C48"/>
  <c r="E48"/>
  <c r="F88"/>
  <c r="F21"/>
  <c r="F47"/>
  <c r="C65"/>
  <c r="F65"/>
  <c r="F72"/>
  <c r="F12"/>
  <c r="F93"/>
  <c r="E66" i="10"/>
  <c r="E96"/>
  <c r="F114" i="15"/>
  <c r="F121"/>
  <c r="F97"/>
  <c r="E32" i="11"/>
  <c r="E66" i="33"/>
  <c r="E96"/>
  <c r="C66" i="34"/>
  <c r="F66"/>
  <c r="F48"/>
  <c r="E66"/>
  <c r="E96"/>
  <c r="D66"/>
  <c r="D96"/>
  <c r="E16" i="1"/>
  <c r="F82" i="33"/>
  <c r="C95"/>
  <c r="F95"/>
  <c r="F88"/>
  <c r="D68"/>
  <c r="F65"/>
  <c r="D66"/>
  <c r="D96"/>
  <c r="F54"/>
  <c r="F43"/>
  <c r="F30"/>
  <c r="F95" i="34"/>
  <c r="C96"/>
  <c r="F96"/>
  <c r="C95" i="10"/>
  <c r="F95"/>
  <c r="F88"/>
  <c r="D65"/>
  <c r="D68"/>
  <c r="D48"/>
  <c r="D66"/>
  <c r="D96"/>
  <c r="F43"/>
  <c r="F30"/>
  <c r="F54"/>
  <c r="F12"/>
  <c r="C97" i="17"/>
  <c r="F97"/>
  <c r="F73"/>
  <c r="D74"/>
  <c r="D98"/>
  <c r="D122"/>
  <c r="F49"/>
  <c r="C40"/>
  <c r="F40"/>
  <c r="F29"/>
  <c r="F23"/>
  <c r="C24"/>
  <c r="C50" i="15"/>
  <c r="C74"/>
  <c r="C98"/>
  <c r="C122"/>
  <c r="F50"/>
  <c r="F74"/>
  <c r="F98"/>
  <c r="F122"/>
  <c r="F97" i="2"/>
  <c r="C97"/>
  <c r="C68" i="10"/>
  <c r="F68"/>
  <c r="F68" i="34"/>
  <c r="F73" i="2"/>
  <c r="F59"/>
  <c r="D74"/>
  <c r="D98"/>
  <c r="D122"/>
  <c r="F49"/>
  <c r="F50"/>
  <c r="F40"/>
  <c r="C50"/>
  <c r="C24"/>
  <c r="C74"/>
  <c r="F19"/>
  <c r="F24"/>
  <c r="F68" i="33"/>
  <c r="F65" i="10"/>
  <c r="D67"/>
  <c r="F67"/>
  <c r="C50" i="17"/>
  <c r="F50"/>
  <c r="F24"/>
  <c r="F74" i="2"/>
  <c r="F98"/>
  <c r="F122"/>
  <c r="C98"/>
  <c r="C122"/>
  <c r="C74" i="17"/>
  <c r="C98"/>
  <c r="F74"/>
  <c r="F98"/>
  <c r="C122"/>
  <c r="F122"/>
  <c r="C48" i="33"/>
  <c r="F18"/>
  <c r="F18" i="10"/>
  <c r="C48"/>
  <c r="F48" i="33"/>
  <c r="C66"/>
  <c r="F48" i="10"/>
  <c r="C66"/>
  <c r="C96" i="33"/>
  <c r="F96"/>
  <c r="F66"/>
  <c r="C96" i="10"/>
  <c r="F96"/>
  <c r="F66"/>
  <c r="C112" i="25"/>
  <c r="C130"/>
  <c r="C153"/>
  <c r="C64"/>
  <c r="C81"/>
  <c r="D132"/>
  <c r="D130"/>
  <c r="D153"/>
  <c r="D131"/>
  <c r="D64"/>
  <c r="D81"/>
  <c r="C129" i="19"/>
  <c r="C132"/>
  <c r="E132"/>
  <c r="C112"/>
  <c r="C40"/>
  <c r="D129"/>
  <c r="D112"/>
  <c r="D63"/>
  <c r="D40"/>
  <c r="C131" i="25"/>
  <c r="C130" i="19"/>
  <c r="C153"/>
  <c r="D132"/>
  <c r="C131"/>
  <c r="C64"/>
  <c r="C81"/>
  <c r="D130"/>
  <c r="D153"/>
  <c r="D64"/>
  <c r="D81"/>
  <c r="D131"/>
  <c r="M214" i="38"/>
  <c r="K214"/>
  <c r="I214"/>
  <c r="G214"/>
  <c r="E214"/>
  <c r="C214"/>
  <c r="I184"/>
  <c r="O173"/>
  <c r="Q173"/>
  <c r="J184"/>
  <c r="K184"/>
  <c r="J98"/>
  <c r="K98"/>
  <c r="O83"/>
  <c r="Q83"/>
  <c r="H98"/>
  <c r="O44"/>
  <c r="Q44"/>
  <c r="O41"/>
  <c r="Q41"/>
  <c r="O33"/>
  <c r="Q33"/>
  <c r="N51"/>
  <c r="M51"/>
  <c r="L51"/>
  <c r="K51"/>
  <c r="J51"/>
  <c r="I51"/>
  <c r="H51"/>
  <c r="G51"/>
  <c r="F51"/>
  <c r="E51"/>
  <c r="D51"/>
  <c r="D75"/>
  <c r="D99"/>
  <c r="O30"/>
  <c r="Q30"/>
  <c r="C51"/>
  <c r="N25"/>
  <c r="M25"/>
  <c r="L25"/>
  <c r="K25"/>
  <c r="J25"/>
  <c r="I25"/>
  <c r="H25"/>
  <c r="G25"/>
  <c r="F25"/>
  <c r="E25"/>
  <c r="O20"/>
  <c r="Q20"/>
  <c r="D25"/>
  <c r="C25"/>
  <c r="O88" i="20"/>
  <c r="Q88"/>
  <c r="O98"/>
  <c r="Q98"/>
  <c r="C214"/>
  <c r="O214"/>
  <c r="Q214"/>
  <c r="O207"/>
  <c r="Q207"/>
  <c r="O201"/>
  <c r="Q201"/>
  <c r="C187"/>
  <c r="O187"/>
  <c r="Q187"/>
  <c r="O184"/>
  <c r="Q184"/>
  <c r="O162"/>
  <c r="Q162"/>
  <c r="M167"/>
  <c r="M185"/>
  <c r="M215"/>
  <c r="L167"/>
  <c r="L185"/>
  <c r="L215"/>
  <c r="H167"/>
  <c r="H185"/>
  <c r="H215"/>
  <c r="F167"/>
  <c r="F185"/>
  <c r="F215"/>
  <c r="I167"/>
  <c r="I185"/>
  <c r="I215"/>
  <c r="E167"/>
  <c r="E185"/>
  <c r="E215"/>
  <c r="D167"/>
  <c r="D185"/>
  <c r="D215"/>
  <c r="N167"/>
  <c r="N185"/>
  <c r="N215"/>
  <c r="J167"/>
  <c r="J185"/>
  <c r="J215"/>
  <c r="K167"/>
  <c r="K185"/>
  <c r="K215"/>
  <c r="O151"/>
  <c r="Q151"/>
  <c r="G167"/>
  <c r="G185"/>
  <c r="G215"/>
  <c r="O122"/>
  <c r="Q122"/>
  <c r="O137"/>
  <c r="Q137"/>
  <c r="C167"/>
  <c r="O74"/>
  <c r="Q74"/>
  <c r="O41"/>
  <c r="Q41"/>
  <c r="N75"/>
  <c r="N186"/>
  <c r="M75"/>
  <c r="M99"/>
  <c r="M123"/>
  <c r="M217"/>
  <c r="K75"/>
  <c r="K186"/>
  <c r="J75"/>
  <c r="J186"/>
  <c r="I75"/>
  <c r="G75"/>
  <c r="E75"/>
  <c r="E186"/>
  <c r="D75"/>
  <c r="D186"/>
  <c r="L75"/>
  <c r="L186"/>
  <c r="H75"/>
  <c r="H99"/>
  <c r="H123"/>
  <c r="O51"/>
  <c r="Q51"/>
  <c r="F75"/>
  <c r="N99"/>
  <c r="N123"/>
  <c r="M186"/>
  <c r="L99"/>
  <c r="L123"/>
  <c r="H186"/>
  <c r="C75"/>
  <c r="O25"/>
  <c r="Q25"/>
  <c r="C187" i="38"/>
  <c r="C185"/>
  <c r="O184"/>
  <c r="Q184"/>
  <c r="E187"/>
  <c r="E185"/>
  <c r="G187"/>
  <c r="G185"/>
  <c r="G215"/>
  <c r="I187"/>
  <c r="I185"/>
  <c r="K187"/>
  <c r="K185"/>
  <c r="K215"/>
  <c r="M187"/>
  <c r="M185"/>
  <c r="C215"/>
  <c r="O98"/>
  <c r="Q98"/>
  <c r="D187"/>
  <c r="F187"/>
  <c r="F185"/>
  <c r="H187"/>
  <c r="J187"/>
  <c r="J185"/>
  <c r="L187"/>
  <c r="N187"/>
  <c r="N185"/>
  <c r="C122"/>
  <c r="E122"/>
  <c r="G122"/>
  <c r="I122"/>
  <c r="K122"/>
  <c r="M122"/>
  <c r="E215"/>
  <c r="I215"/>
  <c r="M215"/>
  <c r="C75"/>
  <c r="C186"/>
  <c r="E75"/>
  <c r="E186"/>
  <c r="G75"/>
  <c r="G186"/>
  <c r="I75"/>
  <c r="I186"/>
  <c r="K75"/>
  <c r="K186"/>
  <c r="M75"/>
  <c r="M186"/>
  <c r="G99"/>
  <c r="D122"/>
  <c r="F122"/>
  <c r="H122"/>
  <c r="J122"/>
  <c r="L122"/>
  <c r="N122"/>
  <c r="O137"/>
  <c r="Q137"/>
  <c r="O151"/>
  <c r="Q151"/>
  <c r="D167"/>
  <c r="F167"/>
  <c r="H167"/>
  <c r="J167"/>
  <c r="L167"/>
  <c r="N167"/>
  <c r="O207"/>
  <c r="Q207"/>
  <c r="D214"/>
  <c r="F214"/>
  <c r="F215"/>
  <c r="H214"/>
  <c r="J214"/>
  <c r="J215"/>
  <c r="L214"/>
  <c r="N214"/>
  <c r="N215"/>
  <c r="O24"/>
  <c r="Q24"/>
  <c r="O50"/>
  <c r="Q50"/>
  <c r="O74"/>
  <c r="Q74"/>
  <c r="O97"/>
  <c r="Q97"/>
  <c r="O111"/>
  <c r="Q111"/>
  <c r="O120"/>
  <c r="Q120"/>
  <c r="O131"/>
  <c r="Q131"/>
  <c r="O149"/>
  <c r="Q149"/>
  <c r="O166"/>
  <c r="Q166"/>
  <c r="O183"/>
  <c r="Q183"/>
  <c r="O201"/>
  <c r="Q201"/>
  <c r="O212"/>
  <c r="Q212"/>
  <c r="O33" i="20"/>
  <c r="Q33"/>
  <c r="C132" i="26"/>
  <c r="C112"/>
  <c r="C130"/>
  <c r="C153"/>
  <c r="C40"/>
  <c r="C64"/>
  <c r="C81"/>
  <c r="D129"/>
  <c r="D112"/>
  <c r="D40"/>
  <c r="O187" i="38"/>
  <c r="Q187"/>
  <c r="N75"/>
  <c r="N99"/>
  <c r="L75"/>
  <c r="L99"/>
  <c r="J75"/>
  <c r="J99"/>
  <c r="H75"/>
  <c r="H99"/>
  <c r="F75"/>
  <c r="F99"/>
  <c r="D186"/>
  <c r="D123"/>
  <c r="O51"/>
  <c r="Q51"/>
  <c r="O25"/>
  <c r="Q25"/>
  <c r="L123"/>
  <c r="K99"/>
  <c r="H123"/>
  <c r="F186"/>
  <c r="I186" i="20"/>
  <c r="F186"/>
  <c r="G186"/>
  <c r="O167"/>
  <c r="Q167"/>
  <c r="C185"/>
  <c r="I99"/>
  <c r="I123"/>
  <c r="E99"/>
  <c r="E123"/>
  <c r="K99"/>
  <c r="K123"/>
  <c r="F99"/>
  <c r="F123"/>
  <c r="D99"/>
  <c r="D123"/>
  <c r="G99"/>
  <c r="G123"/>
  <c r="G217"/>
  <c r="J99"/>
  <c r="J123"/>
  <c r="C99"/>
  <c r="O75"/>
  <c r="Q75"/>
  <c r="C186"/>
  <c r="O186"/>
  <c r="Q186"/>
  <c r="O122" i="38"/>
  <c r="Q122"/>
  <c r="L185"/>
  <c r="H185"/>
  <c r="H215"/>
  <c r="D185"/>
  <c r="O214"/>
  <c r="Q214"/>
  <c r="L215"/>
  <c r="D215"/>
  <c r="N123"/>
  <c r="J123"/>
  <c r="F123"/>
  <c r="M99"/>
  <c r="M123"/>
  <c r="I99"/>
  <c r="I123"/>
  <c r="E99"/>
  <c r="E123"/>
  <c r="O75"/>
  <c r="Q75"/>
  <c r="K123"/>
  <c r="G123"/>
  <c r="C99"/>
  <c r="O185"/>
  <c r="Q185"/>
  <c r="O167"/>
  <c r="Q167"/>
  <c r="C131" i="26"/>
  <c r="D130"/>
  <c r="D153"/>
  <c r="D131"/>
  <c r="D63"/>
  <c r="D132"/>
  <c r="J186" i="38"/>
  <c r="N186"/>
  <c r="L186"/>
  <c r="H186"/>
  <c r="O99"/>
  <c r="Q99"/>
  <c r="O185" i="20"/>
  <c r="Q185"/>
  <c r="C215"/>
  <c r="O215"/>
  <c r="Q215"/>
  <c r="O99"/>
  <c r="Q99"/>
  <c r="C123"/>
  <c r="O123"/>
  <c r="O215" i="38"/>
  <c r="Q215"/>
  <c r="C123"/>
  <c r="O123"/>
  <c r="Q123"/>
  <c r="O186"/>
  <c r="Q186"/>
  <c r="Q123" i="20"/>
  <c r="O217"/>
  <c r="F49" i="37"/>
  <c r="F68"/>
  <c r="E49"/>
  <c r="E68"/>
  <c r="D49"/>
  <c r="D67"/>
  <c r="D97"/>
  <c r="C49"/>
  <c r="C68"/>
  <c r="F51" i="36"/>
  <c r="F75"/>
  <c r="F99"/>
  <c r="F123"/>
  <c r="E51"/>
  <c r="E75"/>
  <c r="E99"/>
  <c r="E123"/>
  <c r="D51"/>
  <c r="D75"/>
  <c r="D99"/>
  <c r="D123"/>
  <c r="C51"/>
  <c r="C75"/>
  <c r="C99"/>
  <c r="C123"/>
  <c r="F67" i="37"/>
  <c r="F97"/>
  <c r="E67"/>
  <c r="E97"/>
  <c r="D68"/>
  <c r="C67"/>
  <c r="C97"/>
</calcChain>
</file>

<file path=xl/sharedStrings.xml><?xml version="1.0" encoding="utf-8"?>
<sst xmlns="http://schemas.openxmlformats.org/spreadsheetml/2006/main" count="4470" uniqueCount="727">
  <si>
    <t xml:space="preserve">Központi költségvetés sajátos finanszírozási bevételei </t>
  </si>
  <si>
    <t>ÖNKORMÁNYZATI ELŐIRÁNYZATOK</t>
  </si>
  <si>
    <t>KÖLTSÉGVETÉSI SZERV</t>
  </si>
  <si>
    <t>MINDÖSSZESEN</t>
  </si>
  <si>
    <t>KÖLTSÉGVETÉSI SZERV ELŐIRÁNYZATAI</t>
  </si>
  <si>
    <t>ÖNKORMÁNYZAT ÉS KÖLTSÉGVETÉSI SZERVEI ELŐIRÁNYZATA MINDÖSSZESEN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</si>
  <si>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</si>
  <si>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</si>
  <si>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</si>
  <si>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</si>
  <si>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</si>
  <si>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</si>
  <si>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</si>
  <si>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</si>
  <si>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</si>
  <si>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</si>
  <si>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</si>
  <si>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</si>
  <si>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</si>
  <si>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</si>
  <si>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</si>
  <si>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</si>
  <si>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</si>
  <si>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</si>
  <si>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</si>
  <si>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</si>
  <si>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</si>
  <si>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 xml:space="preserve"> A költségvetés előterjesztésekor a képviselő-testület részére tájékoztatásul  kell - szöveges indokolással együtt - bemutatni: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</si>
  <si>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</si>
  <si>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</si>
  <si>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</si>
  <si>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</si>
  <si>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</si>
  <si>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</si>
  <si>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</si>
  <si>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</si>
  <si>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</si>
  <si>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</si>
  <si>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Beruházások és felújítások (E Ft)</t>
  </si>
  <si>
    <t>Általános- és céltartalékok (E Ft)</t>
  </si>
  <si>
    <t>A helyi önkormányzat költségvetési mérlege közgazdasági tagolásban (E Ft)</t>
  </si>
  <si>
    <t>Előirányzat felhasználási terv (E Ft)</t>
  </si>
  <si>
    <t>A többéves kihatással járó döntések számszerűsítése évenkénti bontásban és összesítve (E Ft)</t>
  </si>
  <si>
    <t>A közvetett támogatások (E Ft)</t>
  </si>
  <si>
    <t>Központi, irányító szervi támogatások folyósítása működési célra</t>
  </si>
  <si>
    <t>Központi, irányító szervi támogatások folyósítása felhalmozási célra</t>
  </si>
  <si>
    <t>Költségvetési szerv</t>
  </si>
  <si>
    <t>ÖSSZESEN</t>
  </si>
  <si>
    <t>Irányító szervi támogatások folyósítása (E Ft)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</si>
  <si>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</si>
  <si>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</si>
  <si>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</si>
  <si>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</si>
  <si>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Felhalmozáci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</si>
  <si>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</si>
  <si>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</si>
  <si>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</si>
  <si>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</si>
  <si>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</si>
  <si>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</si>
  <si>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</si>
  <si>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</si>
  <si>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</si>
  <si>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</si>
  <si>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</si>
  <si>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</si>
  <si>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</si>
  <si>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</si>
  <si>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</si>
  <si>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</si>
  <si>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</si>
  <si>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</si>
  <si>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</si>
  <si>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</si>
  <si>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2016. évi kifizetés</t>
  </si>
  <si>
    <t>2017. évi kifizetés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</si>
  <si>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</si>
  <si>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</si>
  <si>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</si>
  <si>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</si>
  <si>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</si>
  <si>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2017.</t>
  </si>
  <si>
    <t>2016.</t>
  </si>
  <si>
    <t>2015.</t>
  </si>
  <si>
    <t>ÖSSZEVONT ELŐIRÁNYZATOK (ÖNKORMÁNYZAT ÉS KÖLTSÉGVETÉSI SZERVEI ÖSSZESEN)</t>
  </si>
  <si>
    <t>Önkormányzat 2015. évi költségvetése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</si>
  <si>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</si>
  <si>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</si>
  <si>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</si>
  <si>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</si>
  <si>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</si>
  <si>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</si>
  <si>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</si>
  <si>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</si>
  <si>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</si>
  <si>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</si>
  <si>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</si>
  <si>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</si>
  <si>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</si>
  <si>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</si>
  <si>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t>2013. évi tény  (teljesítés)</t>
  </si>
  <si>
    <t>2014. évi várható (teljesítés)</t>
  </si>
  <si>
    <t>2015. évi eredeti ei.</t>
  </si>
  <si>
    <t>Tárgyévi kifizetés (2015. évi ei.)</t>
  </si>
  <si>
    <t>2018. évi kifizetés</t>
  </si>
  <si>
    <t>2019. év utáni kifizetések</t>
  </si>
  <si>
    <t>2018.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</si>
  <si>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</si>
  <si>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</si>
  <si>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</si>
  <si>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</si>
  <si>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</si>
  <si>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</si>
  <si>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</si>
  <si>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</si>
  <si>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</si>
  <si>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</si>
  <si>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</si>
  <si>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</si>
  <si>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</si>
  <si>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</si>
  <si>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</si>
  <si>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</si>
  <si>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</si>
  <si>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</si>
  <si>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</si>
  <si>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</si>
  <si>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</si>
  <si>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</si>
  <si>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</si>
  <si>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</si>
  <si>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</si>
  <si>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</si>
  <si>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</si>
  <si>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</si>
  <si>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</si>
  <si>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</si>
  <si>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</si>
  <si>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</si>
  <si>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</si>
  <si>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</si>
  <si>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</si>
  <si>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</si>
  <si>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</si>
  <si>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</si>
  <si>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</si>
  <si>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</si>
  <si>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</si>
  <si>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</si>
  <si>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</si>
  <si>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</si>
  <si>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</si>
  <si>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</si>
  <si>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</si>
  <si>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</si>
  <si>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</si>
  <si>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</si>
  <si>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</si>
  <si>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</si>
  <si>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</si>
  <si>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</si>
  <si>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</si>
  <si>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</si>
  <si>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</si>
  <si>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</si>
  <si>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</si>
  <si>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</si>
  <si>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</si>
  <si>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</si>
  <si>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</si>
  <si>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</si>
  <si>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</si>
  <si>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</si>
  <si>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</si>
  <si>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</si>
  <si>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</si>
  <si>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</si>
  <si>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</si>
  <si>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</si>
  <si>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</si>
  <si>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</si>
  <si>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</si>
  <si>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</si>
  <si>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</si>
  <si>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</si>
  <si>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</si>
  <si>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</si>
  <si>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</si>
  <si>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</si>
  <si>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</si>
  <si>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</si>
  <si>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</si>
  <si>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</si>
  <si>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</si>
  <si>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</si>
  <si>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</si>
  <si>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</si>
  <si>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</si>
  <si>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</si>
  <si>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</si>
  <si>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</si>
  <si>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</si>
  <si>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</si>
  <si>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</si>
  <si>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</si>
  <si>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</si>
  <si>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</si>
  <si>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</si>
  <si>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</si>
  <si>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</si>
  <si>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</si>
  <si>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</si>
  <si>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</si>
  <si>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</si>
  <si>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</si>
  <si>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</si>
  <si>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</si>
  <si>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</si>
  <si>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</si>
  <si>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</si>
  <si>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</si>
  <si>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</si>
  <si>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</si>
  <si>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</si>
  <si>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</si>
  <si>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</si>
  <si>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</si>
  <si>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</si>
  <si>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</si>
  <si>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</si>
  <si>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</si>
  <si>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</si>
  <si>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</si>
  <si>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</si>
  <si>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</si>
  <si>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</si>
  <si>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</si>
  <si>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</si>
  <si>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</si>
  <si>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</si>
  <si>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</si>
  <si>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</si>
  <si>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</si>
  <si>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</si>
  <si>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</si>
  <si>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</si>
  <si>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</si>
  <si>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</si>
  <si>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</si>
  <si>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</si>
  <si>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</si>
  <si>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</si>
  <si>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</si>
  <si>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</si>
  <si>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</si>
  <si>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</si>
  <si>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</si>
  <si>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</si>
  <si>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</si>
  <si>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</si>
  <si>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</si>
  <si>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</si>
  <si>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</si>
  <si>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</si>
  <si>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</si>
  <si>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</si>
  <si>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</si>
  <si>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</si>
  <si>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</si>
  <si>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</si>
  <si>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</si>
  <si>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</si>
  <si>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</si>
  <si>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</si>
  <si>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</si>
  <si>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</si>
  <si>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</si>
  <si>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</si>
  <si>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</si>
  <si>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</si>
  <si>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</si>
  <si>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</si>
  <si>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</si>
  <si>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</si>
  <si>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</si>
  <si>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</si>
  <si>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</si>
  <si>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</si>
  <si>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</si>
  <si>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</si>
  <si>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</si>
  <si>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</si>
  <si>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</si>
  <si>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</si>
  <si>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</si>
  <si>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</si>
  <si>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</si>
  <si>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</si>
  <si>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</si>
  <si>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</si>
  <si>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</si>
  <si>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</si>
  <si>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</si>
  <si>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</si>
  <si>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</si>
  <si>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</si>
  <si>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</si>
  <si>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</si>
  <si>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</si>
  <si>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</si>
  <si>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</si>
  <si>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</si>
  <si>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</si>
  <si>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</si>
  <si>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</si>
  <si>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</si>
  <si>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</si>
  <si>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</si>
  <si>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</si>
  <si>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</si>
  <si>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</si>
  <si>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</si>
  <si>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</si>
  <si>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</si>
  <si>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</si>
  <si>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</si>
  <si>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</si>
  <si>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</si>
  <si>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</si>
  <si>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</si>
  <si>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</si>
  <si>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</si>
  <si>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</si>
  <si>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</si>
  <si>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</si>
  <si>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</si>
  <si>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</si>
  <si>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</si>
  <si>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</si>
  <si>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</si>
  <si>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</si>
  <si>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</si>
  <si>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</si>
  <si>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</si>
  <si>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</si>
  <si>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</si>
  <si>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</si>
  <si>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</si>
  <si>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</si>
  <si>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</si>
  <si>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</si>
  <si>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</si>
  <si>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</si>
  <si>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</si>
  <si>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</si>
  <si>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</si>
  <si>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</si>
  <si>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</si>
  <si>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</si>
  <si>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</si>
  <si>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</si>
  <si>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</si>
  <si>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</si>
  <si>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</si>
  <si>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</si>
  <si>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</si>
  <si>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</si>
  <si>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</si>
  <si>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</si>
  <si>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</si>
  <si>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</si>
  <si>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</si>
  <si>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</si>
  <si>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</si>
  <si>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</si>
  <si>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</si>
  <si>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</si>
  <si>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</si>
  <si>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</si>
  <si>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</si>
  <si>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</si>
  <si>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</si>
  <si>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</si>
  <si>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</si>
  <si>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</si>
  <si>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</si>
  <si>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</si>
  <si>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</si>
  <si>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</si>
  <si>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</si>
  <si>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</si>
  <si>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</si>
  <si>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</si>
  <si>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</si>
  <si>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</si>
  <si>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</si>
  <si>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</si>
  <si>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</si>
  <si>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</si>
  <si>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</si>
  <si>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</si>
  <si>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</si>
  <si>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</si>
  <si>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</si>
  <si>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</si>
  <si>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</si>
  <si>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</si>
  <si>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</si>
  <si>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</si>
  <si>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</si>
  <si>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</si>
  <si>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</si>
  <si>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</si>
  <si>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</si>
  <si>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</si>
  <si>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</si>
  <si>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</si>
  <si>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</si>
  <si>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</si>
  <si>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</si>
  <si>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</si>
  <si>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</si>
  <si>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</si>
  <si>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</si>
  <si>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</si>
  <si>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</si>
  <si>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</si>
  <si>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</si>
  <si>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</si>
  <si>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</si>
  <si>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</si>
  <si>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</si>
  <si>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</si>
  <si>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</si>
  <si>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</si>
  <si>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</si>
  <si>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</si>
  <si>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</si>
  <si>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</si>
  <si>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</si>
  <si>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</si>
  <si>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</si>
  <si>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</si>
  <si>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</si>
  <si>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</si>
  <si>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</si>
  <si>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</si>
  <si>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</si>
  <si>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</si>
  <si>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</si>
  <si>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</si>
  <si>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</si>
  <si>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</si>
  <si>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</si>
  <si>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</si>
  <si>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</si>
  <si>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</si>
  <si>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</si>
  <si>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</si>
  <si>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</si>
  <si>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</si>
  <si>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</si>
  <si>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</si>
  <si>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</si>
  <si>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</si>
  <si>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</si>
  <si>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</si>
  <si>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</si>
  <si>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</si>
  <si>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</si>
  <si>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</si>
  <si>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</si>
  <si>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</si>
  <si>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</si>
  <si>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</si>
  <si>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</si>
  <si>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</si>
  <si>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</si>
  <si>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</si>
  <si>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</si>
  <si>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</si>
  <si>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</si>
  <si>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</si>
  <si>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</si>
  <si>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</si>
  <si>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</si>
  <si>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</si>
  <si>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</si>
  <si>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</si>
  <si>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</si>
  <si>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</si>
  <si>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</si>
  <si>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</si>
  <si>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</si>
  <si>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</si>
  <si>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</si>
  <si>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</si>
  <si>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</si>
  <si>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</si>
  <si>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</si>
  <si>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</si>
  <si>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</si>
  <si>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</si>
  <si>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</si>
  <si>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</si>
  <si>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</si>
  <si>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</si>
  <si>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</si>
  <si>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</si>
  <si>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</si>
  <si>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</si>
  <si>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</si>
  <si>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</si>
  <si>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</si>
  <si>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</si>
  <si>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</si>
  <si>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</si>
  <si>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</si>
  <si>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</si>
  <si>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</si>
  <si>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</si>
  <si>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</si>
  <si>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</si>
  <si>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</si>
  <si>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</si>
  <si>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</si>
  <si>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</si>
  <si>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</si>
  <si>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</si>
  <si>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</si>
  <si>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</si>
  <si>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</si>
  <si>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</si>
  <si>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</si>
  <si>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</si>
  <si>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</si>
  <si>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</si>
  <si>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</si>
  <si>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</si>
  <si>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</si>
  <si>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</si>
  <si>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</si>
  <si>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</si>
  <si>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</si>
  <si>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</si>
  <si>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</si>
  <si>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</si>
  <si>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</si>
  <si>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</si>
  <si>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</si>
  <si>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</si>
  <si>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</si>
  <si>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</si>
  <si>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</si>
  <si>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>Rovat
száma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</si>
  <si>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</si>
  <si>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</si>
  <si>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</si>
  <si>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</si>
  <si>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</si>
  <si>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</si>
  <si>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</si>
  <si>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</si>
  <si>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</si>
  <si>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</si>
  <si>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</si>
  <si>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</si>
  <si>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</si>
  <si>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</si>
  <si>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</si>
  <si>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</si>
  <si>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</si>
  <si>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</si>
  <si>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</si>
  <si>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</si>
  <si>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</si>
  <si>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</si>
  <si>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</si>
  <si>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</si>
  <si>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</si>
  <si>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</si>
  <si>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</si>
  <si>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</si>
  <si>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</si>
  <si>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</si>
  <si>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</si>
  <si>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</si>
  <si>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</si>
  <si>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</si>
  <si>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</si>
  <si>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</si>
  <si>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</si>
  <si>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</si>
  <si>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</si>
  <si>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</si>
  <si>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</si>
  <si>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</si>
  <si>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</si>
  <si>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</si>
  <si>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</si>
  <si>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</si>
  <si>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</si>
  <si>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</si>
  <si>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</si>
  <si>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</si>
  <si>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</si>
  <si>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</si>
  <si>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</si>
  <si>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</si>
  <si>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</si>
  <si>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</si>
  <si>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</si>
  <si>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</si>
  <si>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</si>
  <si>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</si>
  <si>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</si>
  <si>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</si>
  <si>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</si>
  <si>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</si>
  <si>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</si>
  <si>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</si>
  <si>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</si>
  <si>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</si>
  <si>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</si>
  <si>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</si>
  <si>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</si>
  <si>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</si>
  <si>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</si>
  <si>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</si>
  <si>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</si>
  <si>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</si>
  <si>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</si>
  <si>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</si>
  <si>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</si>
  <si>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</si>
  <si>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</si>
  <si>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</si>
  <si>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</si>
  <si>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</si>
  <si>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</si>
  <si>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</si>
  <si>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</si>
  <si>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</si>
  <si>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</si>
  <si>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</si>
  <si>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</si>
  <si>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</si>
  <si>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</si>
  <si>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</si>
  <si>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</si>
  <si>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</si>
  <si>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</si>
  <si>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</si>
  <si>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</si>
  <si>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</si>
  <si>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</si>
  <si>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</si>
  <si>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</si>
  <si>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</si>
  <si>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</si>
  <si>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</si>
  <si>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</si>
  <si>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</si>
  <si>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</si>
  <si>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</si>
  <si>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</si>
  <si>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</si>
  <si>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</si>
  <si>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</si>
  <si>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</si>
  <si>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</si>
  <si>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</si>
  <si>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</si>
  <si>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</si>
  <si>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</si>
  <si>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</si>
  <si>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</si>
  <si>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</si>
  <si>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</si>
  <si>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</si>
  <si>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</si>
  <si>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</si>
  <si>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</si>
  <si>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</si>
  <si>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</si>
  <si>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</si>
  <si>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</si>
  <si>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</si>
  <si>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</si>
  <si>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</si>
  <si>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</si>
  <si>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</si>
  <si>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</si>
  <si>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</si>
  <si>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>nettó</t>
  </si>
  <si>
    <t>áfa</t>
  </si>
  <si>
    <t>bruttó</t>
  </si>
  <si>
    <t>adósságot keletkeztető ügylet kezdő időpontja</t>
  </si>
  <si>
    <t>adósságot keletkeztető ügylet lejárati időpontja</t>
  </si>
  <si>
    <t xml:space="preserve">adósságot keletkeztető ügyletekből és kezességvállalásokból fennálló kötelezettségek </t>
  </si>
  <si>
    <t>saját bevételek 2015.</t>
  </si>
  <si>
    <t>saját bevételek 2016.</t>
  </si>
  <si>
    <t>Csörötnek Község Önkormányzata 2015. évi költségvetése</t>
  </si>
  <si>
    <t>(adatok ezer Ft-ban)</t>
  </si>
  <si>
    <t>Csörötnek Község Önkormányzata  2015. évi költségvetése</t>
  </si>
  <si>
    <t>Csörötneki Közös Önkormányzati Hivatal (költségvetési szerv) ELŐIRÁNYZATAI</t>
  </si>
  <si>
    <t>Csörötneki Közös Önkormányzati Hivatal (költségvetési szerv)  ELŐIRÁNYZATOK</t>
  </si>
  <si>
    <t>ÖNKORMÁNYZAT ÉS KÖLTSÉGVETÉSI SZERV ELŐIRÁNYZATA MINDÖSSZESEN</t>
  </si>
  <si>
    <t>Szenyvízcsatorna hálózat felújítások</t>
  </si>
  <si>
    <t>Informatikai eszközök beszerzése</t>
  </si>
  <si>
    <t>Egyéb tárgyi eszközök beszerzése</t>
  </si>
  <si>
    <t>Informatikai eszközök beszerzése (közbiztonsági fejlesztés -kamera)</t>
  </si>
  <si>
    <t>Ivóvízhálózat felújítási munkák</t>
  </si>
  <si>
    <t>Beruházások, felújítások összesen:</t>
  </si>
  <si>
    <t>ELŐIRÁNYZATOK</t>
  </si>
  <si>
    <t>Önkormányzat</t>
  </si>
  <si>
    <t>önkormányzat</t>
  </si>
  <si>
    <t>KÖH</t>
  </si>
  <si>
    <t>non profit gazdasági társaságok</t>
  </si>
  <si>
    <t>A fenti előirányzatokból a  költségvetési év azon fejlesztési céljai, amelyek megvalósításához a Gst. 3. § (1) bekezdése szerinti adósságot keletkeztető ügylet megkötése válik vagy válhat szükségessé nincs .( - E Ft)</t>
  </si>
  <si>
    <t>EU Projekt megnevezése: "ÖRRAGO projekt"</t>
  </si>
  <si>
    <t>Kompetencia Hálózat az Őrség-Rába-Goricko hármashatár Naturpark mintarégióvá fejlesztésért</t>
  </si>
  <si>
    <t>Csörötneki Közös Önkormányzati Hivatal</t>
  </si>
  <si>
    <t>Közhatalmi bevételek</t>
  </si>
  <si>
    <t xml:space="preserve"> Csörötnek Község Önkormányzata  2015. évi költségvetése</t>
  </si>
  <si>
    <t>Ell</t>
  </si>
  <si>
    <t>Felhalmozási bevételek</t>
  </si>
</sst>
</file>

<file path=xl/styles.xml><?xml version="1.0" encoding="utf-8"?>
<styleSheet xmlns="http://schemas.openxmlformats.org/spreadsheetml/2006/main">
  <numFmts count="3">
    <numFmt numFmtId="164" formatCode="0__"/>
    <numFmt numFmtId="165" formatCode="\ ##########"/>
    <numFmt numFmtId="171" formatCode="[$-40E]yyyy/\ mmmm;@"/>
  </numFmts>
  <fonts count="5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color indexed="8"/>
      <name val="Bookman Old Style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i/>
      <sz val="12"/>
      <color theme="1"/>
      <name val="Bookman Old Style"/>
      <family val="1"/>
      <charset val="238"/>
    </font>
    <font>
      <b/>
      <sz val="12"/>
      <color theme="1"/>
      <name val="Bookman Old Style"/>
      <family val="1"/>
      <charset val="238"/>
    </font>
    <font>
      <b/>
      <i/>
      <sz val="11"/>
      <color theme="1"/>
      <name val="Bookman Old Style"/>
      <family val="1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265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0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20" fillId="0" borderId="1" xfId="0" applyFont="1" applyBorder="1"/>
    <xf numFmtId="0" fontId="22" fillId="0" borderId="1" xfId="0" applyFont="1" applyBorder="1"/>
    <xf numFmtId="0" fontId="23" fillId="0" borderId="1" xfId="0" applyFont="1" applyBorder="1"/>
    <xf numFmtId="0" fontId="24" fillId="5" borderId="1" xfId="0" applyFont="1" applyFill="1" applyBorder="1"/>
    <xf numFmtId="0" fontId="25" fillId="5" borderId="1" xfId="0" applyFont="1" applyFill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6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7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29" fillId="6" borderId="1" xfId="0" applyFont="1" applyFill="1" applyBorder="1"/>
    <xf numFmtId="0" fontId="30" fillId="0" borderId="1" xfId="0" applyFont="1" applyBorder="1" applyAlignment="1">
      <alignment wrapText="1"/>
    </xf>
    <xf numFmtId="0" fontId="30" fillId="0" borderId="1" xfId="0" applyFont="1" applyBorder="1" applyAlignment="1">
      <alignment horizontal="center" wrapText="1"/>
    </xf>
    <xf numFmtId="0" fontId="5" fillId="7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31" fillId="0" borderId="1" xfId="0" applyFont="1" applyBorder="1"/>
    <xf numFmtId="0" fontId="32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3" fillId="0" borderId="1" xfId="0" applyFont="1" applyBorder="1" applyAlignment="1">
      <alignment wrapText="1"/>
    </xf>
    <xf numFmtId="0" fontId="22" fillId="5" borderId="1" xfId="0" applyFont="1" applyFill="1" applyBorder="1"/>
    <xf numFmtId="0" fontId="26" fillId="0" borderId="0" xfId="0" applyFont="1" applyAlignment="1">
      <alignment horizontal="center"/>
    </xf>
    <xf numFmtId="0" fontId="20" fillId="0" borderId="1" xfId="0" applyFont="1" applyBorder="1" applyAlignment="1">
      <alignment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0" fillId="5" borderId="1" xfId="0" applyFont="1" applyFill="1" applyBorder="1"/>
    <xf numFmtId="0" fontId="8" fillId="0" borderId="1" xfId="0" applyFont="1" applyFill="1" applyBorder="1" applyAlignment="1">
      <alignment vertical="center" wrapText="1"/>
    </xf>
    <xf numFmtId="171" fontId="20" fillId="0" borderId="1" xfId="0" applyNumberFormat="1" applyFont="1" applyBorder="1"/>
    <xf numFmtId="0" fontId="26" fillId="0" borderId="0" xfId="0" applyFont="1" applyAlignment="1">
      <alignment horizontal="justify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justify"/>
    </xf>
    <xf numFmtId="0" fontId="22" fillId="0" borderId="1" xfId="0" applyFont="1" applyBorder="1" applyAlignment="1">
      <alignment horizontal="justify"/>
    </xf>
    <xf numFmtId="0" fontId="35" fillId="0" borderId="1" xfId="0" applyFont="1" applyBorder="1" applyAlignment="1">
      <alignment horizontal="justify"/>
    </xf>
    <xf numFmtId="0" fontId="14" fillId="0" borderId="1" xfId="0" applyFont="1" applyFill="1" applyBorder="1" applyAlignment="1">
      <alignment horizontal="left" vertical="center"/>
    </xf>
    <xf numFmtId="0" fontId="22" fillId="2" borderId="0" xfId="0" applyFont="1" applyFill="1"/>
    <xf numFmtId="0" fontId="0" fillId="2" borderId="0" xfId="0" applyFill="1"/>
    <xf numFmtId="0" fontId="33" fillId="0" borderId="1" xfId="0" applyFont="1" applyBorder="1"/>
    <xf numFmtId="0" fontId="13" fillId="0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0" fontId="36" fillId="0" borderId="0" xfId="0" applyFont="1"/>
    <xf numFmtId="0" fontId="9" fillId="2" borderId="1" xfId="0" applyFont="1" applyFill="1" applyBorder="1" applyAlignment="1">
      <alignment vertical="center" wrapText="1"/>
    </xf>
    <xf numFmtId="0" fontId="37" fillId="0" borderId="0" xfId="0" applyFont="1" applyAlignment="1">
      <alignment horizontal="center" wrapText="1"/>
    </xf>
    <xf numFmtId="0" fontId="17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wrapText="1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17" fillId="0" borderId="1" xfId="0" applyFont="1" applyFill="1" applyBorder="1"/>
    <xf numFmtId="3" fontId="17" fillId="0" borderId="1" xfId="0" applyNumberFormat="1" applyFont="1" applyFill="1" applyBorder="1"/>
    <xf numFmtId="0" fontId="16" fillId="0" borderId="1" xfId="0" applyFont="1" applyFill="1" applyBorder="1"/>
    <xf numFmtId="3" fontId="16" fillId="0" borderId="1" xfId="0" applyNumberFormat="1" applyFont="1" applyFill="1" applyBorder="1"/>
    <xf numFmtId="0" fontId="19" fillId="0" borderId="1" xfId="0" applyFont="1" applyFill="1" applyBorder="1" applyAlignment="1">
      <alignment wrapText="1"/>
    </xf>
    <xf numFmtId="165" fontId="10" fillId="6" borderId="1" xfId="0" applyNumberFormat="1" applyFont="1" applyFill="1" applyBorder="1" applyAlignment="1">
      <alignment vertical="center"/>
    </xf>
    <xf numFmtId="0" fontId="0" fillId="0" borderId="0" xfId="0" applyFill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left" vertical="center"/>
    </xf>
    <xf numFmtId="0" fontId="24" fillId="8" borderId="1" xfId="0" applyFont="1" applyFill="1" applyBorder="1"/>
    <xf numFmtId="0" fontId="30" fillId="0" borderId="2" xfId="0" applyFont="1" applyBorder="1" applyAlignment="1">
      <alignment wrapText="1"/>
    </xf>
    <xf numFmtId="0" fontId="30" fillId="0" borderId="0" xfId="0" applyFont="1" applyBorder="1" applyAlignment="1">
      <alignment wrapText="1"/>
    </xf>
    <xf numFmtId="0" fontId="20" fillId="0" borderId="2" xfId="0" applyFont="1" applyBorder="1"/>
    <xf numFmtId="0" fontId="20" fillId="0" borderId="0" xfId="0" applyFont="1" applyBorder="1"/>
    <xf numFmtId="0" fontId="0" fillId="0" borderId="2" xfId="0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1" fillId="0" borderId="0" xfId="0" applyFont="1" applyAlignment="1">
      <alignment horizontal="center" wrapText="1"/>
    </xf>
    <xf numFmtId="3" fontId="0" fillId="0" borderId="0" xfId="0" applyNumberFormat="1"/>
    <xf numFmtId="3" fontId="20" fillId="0" borderId="0" xfId="0" applyNumberFormat="1" applyFont="1"/>
    <xf numFmtId="3" fontId="20" fillId="0" borderId="1" xfId="0" applyNumberFormat="1" applyFont="1" applyBorder="1"/>
    <xf numFmtId="0" fontId="10" fillId="0" borderId="1" xfId="0" applyFont="1" applyBorder="1"/>
    <xf numFmtId="3" fontId="10" fillId="0" borderId="1" xfId="0" applyNumberFormat="1" applyFont="1" applyBorder="1"/>
    <xf numFmtId="0" fontId="10" fillId="0" borderId="0" xfId="0" applyFont="1"/>
    <xf numFmtId="0" fontId="46" fillId="0" borderId="0" xfId="0" applyFont="1"/>
    <xf numFmtId="0" fontId="10" fillId="5" borderId="1" xfId="0" applyFont="1" applyFill="1" applyBorder="1"/>
    <xf numFmtId="3" fontId="10" fillId="9" borderId="1" xfId="0" applyNumberFormat="1" applyFont="1" applyFill="1" applyBorder="1"/>
    <xf numFmtId="0" fontId="29" fillId="10" borderId="1" xfId="0" applyFont="1" applyFill="1" applyBorder="1"/>
    <xf numFmtId="0" fontId="5" fillId="11" borderId="1" xfId="0" applyFont="1" applyFill="1" applyBorder="1" applyAlignment="1">
      <alignment horizontal="left" vertical="center"/>
    </xf>
    <xf numFmtId="0" fontId="46" fillId="0" borderId="0" xfId="0" applyFont="1" applyBorder="1"/>
    <xf numFmtId="0" fontId="46" fillId="0" borderId="0" xfId="0" applyFont="1" applyFill="1"/>
    <xf numFmtId="0" fontId="8" fillId="11" borderId="1" xfId="0" applyFont="1" applyFill="1" applyBorder="1" applyAlignment="1">
      <alignment horizontal="left" vertical="center"/>
    </xf>
    <xf numFmtId="0" fontId="5" fillId="9" borderId="1" xfId="0" applyFont="1" applyFill="1" applyBorder="1"/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/>
    </xf>
    <xf numFmtId="0" fontId="14" fillId="0" borderId="0" xfId="0" applyFont="1"/>
    <xf numFmtId="0" fontId="14" fillId="0" borderId="1" xfId="0" applyFont="1" applyBorder="1"/>
    <xf numFmtId="0" fontId="3" fillId="0" borderId="1" xfId="0" applyFont="1" applyBorder="1"/>
    <xf numFmtId="0" fontId="47" fillId="0" borderId="0" xfId="0" applyFont="1"/>
    <xf numFmtId="0" fontId="47" fillId="0" borderId="0" xfId="0" applyFont="1" applyBorder="1"/>
    <xf numFmtId="0" fontId="9" fillId="0" borderId="1" xfId="0" applyFont="1" applyFill="1" applyBorder="1" applyAlignment="1">
      <alignment horizontal="right" vertical="center"/>
    </xf>
    <xf numFmtId="0" fontId="40" fillId="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left" vertical="center"/>
    </xf>
    <xf numFmtId="0" fontId="48" fillId="0" borderId="0" xfId="0" applyFont="1" applyBorder="1"/>
    <xf numFmtId="0" fontId="48" fillId="0" borderId="0" xfId="0" applyFont="1"/>
    <xf numFmtId="165" fontId="5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/>
    </xf>
    <xf numFmtId="0" fontId="5" fillId="0" borderId="1" xfId="0" applyFont="1" applyFill="1" applyBorder="1"/>
    <xf numFmtId="165" fontId="32" fillId="0" borderId="1" xfId="0" applyNumberFormat="1" applyFont="1" applyFill="1" applyBorder="1" applyAlignment="1">
      <alignment vertical="center"/>
    </xf>
    <xf numFmtId="0" fontId="49" fillId="0" borderId="0" xfId="0" applyFont="1"/>
    <xf numFmtId="0" fontId="50" fillId="0" borderId="0" xfId="0" applyFont="1"/>
    <xf numFmtId="0" fontId="32" fillId="0" borderId="1" xfId="0" applyFont="1" applyFill="1" applyBorder="1"/>
    <xf numFmtId="165" fontId="34" fillId="0" borderId="1" xfId="0" applyNumberFormat="1" applyFont="1" applyFill="1" applyBorder="1" applyAlignment="1">
      <alignment vertical="center"/>
    </xf>
    <xf numFmtId="0" fontId="34" fillId="0" borderId="1" xfId="0" applyFont="1" applyFill="1" applyBorder="1"/>
    <xf numFmtId="0" fontId="10" fillId="0" borderId="1" xfId="0" applyFont="1" applyFill="1" applyBorder="1"/>
    <xf numFmtId="0" fontId="51" fillId="0" borderId="0" xfId="0" applyFont="1"/>
    <xf numFmtId="0" fontId="11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1" fillId="0" borderId="1" xfId="0" applyFont="1" applyBorder="1"/>
    <xf numFmtId="0" fontId="52" fillId="0" borderId="1" xfId="0" applyFont="1" applyBorder="1"/>
    <xf numFmtId="0" fontId="52" fillId="0" borderId="0" xfId="0" applyFont="1"/>
    <xf numFmtId="0" fontId="53" fillId="0" borderId="1" xfId="0" applyFont="1" applyBorder="1"/>
    <xf numFmtId="0" fontId="53" fillId="0" borderId="0" xfId="0" applyFont="1"/>
    <xf numFmtId="0" fontId="54" fillId="0" borderId="1" xfId="0" applyFont="1" applyBorder="1"/>
    <xf numFmtId="0" fontId="54" fillId="0" borderId="0" xfId="0" applyFont="1"/>
    <xf numFmtId="0" fontId="55" fillId="0" borderId="1" xfId="0" applyFont="1" applyBorder="1"/>
    <xf numFmtId="0" fontId="55" fillId="0" borderId="0" xfId="0" applyFont="1"/>
    <xf numFmtId="0" fontId="7" fillId="0" borderId="0" xfId="0" applyFont="1" applyFill="1" applyBorder="1" applyAlignment="1">
      <alignment horizontal="left" vertical="center" wrapText="1"/>
    </xf>
    <xf numFmtId="0" fontId="51" fillId="0" borderId="0" xfId="0" applyFont="1" applyBorder="1"/>
    <xf numFmtId="0" fontId="6" fillId="0" borderId="0" xfId="0" applyFont="1" applyFill="1" applyBorder="1" applyAlignment="1">
      <alignment horizontal="left" vertical="center" wrapText="1"/>
    </xf>
    <xf numFmtId="0" fontId="52" fillId="0" borderId="0" xfId="0" applyFont="1" applyBorder="1"/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53" fillId="0" borderId="0" xfId="0" applyFont="1" applyBorder="1"/>
    <xf numFmtId="0" fontId="8" fillId="0" borderId="0" xfId="0" applyFont="1" applyFill="1" applyBorder="1" applyAlignment="1">
      <alignment horizontal="left" vertical="center"/>
    </xf>
    <xf numFmtId="0" fontId="55" fillId="0" borderId="0" xfId="0" applyFont="1" applyBorder="1"/>
    <xf numFmtId="0" fontId="5" fillId="8" borderId="1" xfId="0" applyFont="1" applyFill="1" applyBorder="1"/>
    <xf numFmtId="0" fontId="32" fillId="6" borderId="1" xfId="0" applyFont="1" applyFill="1" applyBorder="1" applyAlignment="1">
      <alignment horizontal="left" vertical="center"/>
    </xf>
    <xf numFmtId="0" fontId="34" fillId="6" borderId="1" xfId="0" applyFont="1" applyFill="1" applyBorder="1" applyAlignment="1">
      <alignment horizontal="left" vertical="center"/>
    </xf>
    <xf numFmtId="0" fontId="56" fillId="0" borderId="1" xfId="0" applyFont="1" applyBorder="1"/>
    <xf numFmtId="0" fontId="56" fillId="0" borderId="0" xfId="0" applyFont="1"/>
    <xf numFmtId="0" fontId="7" fillId="0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1" fillId="0" borderId="0" xfId="0" applyFont="1" applyAlignment="1">
      <alignment horizontal="center" wrapText="1"/>
    </xf>
    <xf numFmtId="3" fontId="51" fillId="0" borderId="0" xfId="0" applyNumberFormat="1" applyFont="1" applyAlignment="1">
      <alignment horizontal="center" wrapText="1"/>
    </xf>
    <xf numFmtId="3" fontId="4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3" fontId="51" fillId="0" borderId="1" xfId="0" applyNumberFormat="1" applyFont="1" applyBorder="1"/>
    <xf numFmtId="3" fontId="53" fillId="0" borderId="1" xfId="0" applyNumberFormat="1" applyFont="1" applyBorder="1"/>
    <xf numFmtId="3" fontId="55" fillId="0" borderId="1" xfId="0" applyNumberFormat="1" applyFont="1" applyBorder="1"/>
    <xf numFmtId="3" fontId="14" fillId="0" borderId="1" xfId="0" applyNumberFormat="1" applyFont="1" applyBorder="1"/>
    <xf numFmtId="3" fontId="14" fillId="0" borderId="0" xfId="0" applyNumberFormat="1" applyFont="1"/>
    <xf numFmtId="3" fontId="51" fillId="0" borderId="0" xfId="0" applyNumberFormat="1" applyFont="1"/>
    <xf numFmtId="3" fontId="56" fillId="0" borderId="0" xfId="0" applyNumberFormat="1" applyFont="1"/>
    <xf numFmtId="3" fontId="10" fillId="0" borderId="0" xfId="0" applyNumberFormat="1" applyFont="1"/>
    <xf numFmtId="3" fontId="4" fillId="0" borderId="1" xfId="0" applyNumberFormat="1" applyFont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/>
    <xf numFmtId="3" fontId="52" fillId="0" borderId="1" xfId="0" applyNumberFormat="1" applyFont="1" applyBorder="1"/>
    <xf numFmtId="3" fontId="32" fillId="0" borderId="1" xfId="0" applyNumberFormat="1" applyFont="1" applyBorder="1"/>
    <xf numFmtId="3" fontId="54" fillId="0" borderId="1" xfId="0" applyNumberFormat="1" applyFont="1" applyBorder="1"/>
    <xf numFmtId="3" fontId="5" fillId="0" borderId="1" xfId="0" applyNumberFormat="1" applyFont="1" applyBorder="1"/>
    <xf numFmtId="3" fontId="7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right" vertical="center"/>
    </xf>
    <xf numFmtId="3" fontId="51" fillId="0" borderId="0" xfId="0" applyNumberFormat="1" applyFont="1" applyBorder="1"/>
    <xf numFmtId="3" fontId="56" fillId="0" borderId="1" xfId="0" applyNumberFormat="1" applyFont="1" applyBorder="1"/>
    <xf numFmtId="3" fontId="0" fillId="0" borderId="0" xfId="0" applyNumberFormat="1" applyAlignment="1">
      <alignment horizontal="center" wrapText="1"/>
    </xf>
    <xf numFmtId="3" fontId="14" fillId="0" borderId="1" xfId="0" applyNumberFormat="1" applyFont="1" applyBorder="1" applyAlignment="1">
      <alignment horizontal="center" wrapText="1"/>
    </xf>
    <xf numFmtId="3" fontId="0" fillId="0" borderId="1" xfId="0" applyNumberFormat="1" applyBorder="1"/>
    <xf numFmtId="3" fontId="46" fillId="0" borderId="1" xfId="0" applyNumberFormat="1" applyFont="1" applyBorder="1"/>
    <xf numFmtId="3" fontId="10" fillId="0" borderId="1" xfId="0" applyNumberFormat="1" applyFont="1" applyBorder="1" applyAlignment="1">
      <alignment wrapText="1"/>
    </xf>
    <xf numFmtId="3" fontId="10" fillId="0" borderId="1" xfId="0" applyNumberFormat="1" applyFont="1" applyBorder="1" applyAlignment="1">
      <alignment horizontal="center" wrapText="1"/>
    </xf>
    <xf numFmtId="0" fontId="57" fillId="0" borderId="0" xfId="0" applyFont="1" applyAlignment="1">
      <alignment horizontal="center"/>
    </xf>
    <xf numFmtId="0" fontId="43" fillId="0" borderId="0" xfId="0" applyFont="1" applyFill="1" applyAlignment="1"/>
    <xf numFmtId="3" fontId="44" fillId="0" borderId="0" xfId="0" applyNumberFormat="1" applyFont="1" applyFill="1" applyBorder="1" applyAlignment="1"/>
    <xf numFmtId="3" fontId="45" fillId="0" borderId="0" xfId="0" applyNumberFormat="1" applyFont="1" applyFill="1" applyBorder="1" applyAlignment="1"/>
    <xf numFmtId="0" fontId="23" fillId="0" borderId="0" xfId="0" applyFont="1" applyBorder="1"/>
    <xf numFmtId="0" fontId="26" fillId="0" borderId="0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6" fillId="0" borderId="1" xfId="0" applyFont="1" applyBorder="1"/>
    <xf numFmtId="3" fontId="22" fillId="0" borderId="1" xfId="0" applyNumberFormat="1" applyFont="1" applyBorder="1" applyAlignment="1">
      <alignment horizontal="center"/>
    </xf>
    <xf numFmtId="3" fontId="0" fillId="0" borderId="1" xfId="0" applyNumberFormat="1" applyFont="1" applyBorder="1"/>
    <xf numFmtId="3" fontId="0" fillId="2" borderId="0" xfId="0" applyNumberFormat="1" applyFill="1"/>
    <xf numFmtId="3" fontId="30" fillId="0" borderId="1" xfId="0" applyNumberFormat="1" applyFont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horizontal="right" vertical="center"/>
    </xf>
    <xf numFmtId="3" fontId="0" fillId="0" borderId="0" xfId="0" applyNumberFormat="1" applyFill="1"/>
    <xf numFmtId="171" fontId="10" fillId="0" borderId="1" xfId="0" applyNumberFormat="1" applyFont="1" applyBorder="1"/>
    <xf numFmtId="0" fontId="14" fillId="0" borderId="1" xfId="0" applyFont="1" applyBorder="1" applyAlignment="1">
      <alignment horizontal="justify"/>
    </xf>
    <xf numFmtId="0" fontId="10" fillId="0" borderId="0" xfId="0" applyFont="1" applyBorder="1"/>
    <xf numFmtId="0" fontId="58" fillId="0" borderId="0" xfId="0" applyFont="1"/>
    <xf numFmtId="0" fontId="10" fillId="2" borderId="0" xfId="0" applyFont="1" applyFill="1"/>
    <xf numFmtId="0" fontId="14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center" wrapText="1"/>
    </xf>
    <xf numFmtId="0" fontId="26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0" fillId="0" borderId="0" xfId="0" applyAlignment="1">
      <alignment wrapText="1"/>
    </xf>
    <xf numFmtId="3" fontId="23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0" fillId="0" borderId="0" xfId="0" applyNumberFormat="1" applyAlignment="1">
      <alignment wrapText="1"/>
    </xf>
    <xf numFmtId="0" fontId="51" fillId="0" borderId="0" xfId="0" applyFont="1" applyAlignment="1">
      <alignment horizontal="center" wrapText="1"/>
    </xf>
    <xf numFmtId="0" fontId="5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wrapText="1"/>
    </xf>
    <xf numFmtId="0" fontId="38" fillId="0" borderId="0" xfId="0" applyFont="1" applyAlignment="1">
      <alignment horizontal="center" wrapText="1"/>
    </xf>
    <xf numFmtId="0" fontId="42" fillId="0" borderId="0" xfId="0" applyFont="1" applyAlignment="1">
      <alignment horizontal="left" wrapText="1"/>
    </xf>
    <xf numFmtId="0" fontId="58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15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njt.hu/cgi_bin/njt_doc.cgi?docid=142896.245143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35"/>
  <sheetViews>
    <sheetView workbookViewId="0">
      <selection activeCell="B24" sqref="B24"/>
    </sheetView>
  </sheetViews>
  <sheetFormatPr defaultRowHeight="15"/>
  <cols>
    <col min="1" max="1" width="90.140625" customWidth="1"/>
    <col min="2" max="2" width="19.7109375" style="122" customWidth="1"/>
    <col min="3" max="3" width="16" style="122" customWidth="1"/>
    <col min="4" max="4" width="12.140625" style="122" customWidth="1"/>
    <col min="5" max="5" width="12" customWidth="1"/>
  </cols>
  <sheetData>
    <row r="2" spans="1:9" ht="50.25" customHeight="1">
      <c r="A2" s="248" t="s">
        <v>702</v>
      </c>
      <c r="B2" s="246"/>
    </row>
    <row r="3" spans="1:9" ht="21" customHeight="1">
      <c r="A3" s="247" t="s">
        <v>563</v>
      </c>
      <c r="B3" s="246"/>
    </row>
    <row r="6" spans="1:9">
      <c r="A6" s="246" t="s">
        <v>703</v>
      </c>
      <c r="B6" s="246"/>
      <c r="C6" s="123"/>
      <c r="D6" s="123"/>
      <c r="E6" s="4"/>
      <c r="F6" s="4"/>
      <c r="G6" s="4"/>
      <c r="H6" s="4"/>
      <c r="I6" s="4"/>
    </row>
    <row r="7" spans="1:9">
      <c r="B7" s="123"/>
      <c r="C7" s="198" t="s">
        <v>716</v>
      </c>
      <c r="D7" s="198" t="s">
        <v>717</v>
      </c>
      <c r="E7" s="4"/>
      <c r="F7" s="4"/>
      <c r="G7" s="4"/>
      <c r="H7" s="4"/>
      <c r="I7" s="4"/>
    </row>
    <row r="8" spans="1:9">
      <c r="A8" s="45" t="s">
        <v>108</v>
      </c>
      <c r="B8" s="124">
        <v>42024</v>
      </c>
      <c r="C8" s="123">
        <v>21459</v>
      </c>
      <c r="D8" s="123">
        <v>20565</v>
      </c>
      <c r="E8" s="123">
        <f>C8+D8</f>
        <v>42024</v>
      </c>
      <c r="F8" s="4"/>
      <c r="G8" s="4"/>
      <c r="H8" s="4"/>
      <c r="I8" s="4"/>
    </row>
    <row r="9" spans="1:9">
      <c r="A9" s="45" t="s">
        <v>109</v>
      </c>
      <c r="B9" s="124">
        <v>9679</v>
      </c>
      <c r="C9" s="123">
        <v>4557</v>
      </c>
      <c r="D9" s="123">
        <v>5122</v>
      </c>
      <c r="E9" s="123">
        <f t="shared" ref="E9:E28" si="0">C9+D9</f>
        <v>9679</v>
      </c>
      <c r="F9" s="4"/>
      <c r="G9" s="4"/>
      <c r="H9" s="4"/>
      <c r="I9" s="4"/>
    </row>
    <row r="10" spans="1:9">
      <c r="A10" s="45" t="s">
        <v>110</v>
      </c>
      <c r="B10" s="124">
        <v>41102</v>
      </c>
      <c r="C10" s="123">
        <v>34042</v>
      </c>
      <c r="D10" s="123">
        <v>7060</v>
      </c>
      <c r="E10" s="123">
        <f t="shared" si="0"/>
        <v>41102</v>
      </c>
      <c r="F10" s="4"/>
      <c r="G10" s="4"/>
      <c r="H10" s="4"/>
      <c r="I10" s="4"/>
    </row>
    <row r="11" spans="1:9">
      <c r="A11" s="45" t="s">
        <v>111</v>
      </c>
      <c r="B11" s="124">
        <v>3018</v>
      </c>
      <c r="C11" s="123">
        <v>3018</v>
      </c>
      <c r="D11" s="123"/>
      <c r="E11" s="123">
        <f t="shared" si="0"/>
        <v>3018</v>
      </c>
      <c r="F11" s="4"/>
      <c r="G11" s="4"/>
      <c r="H11" s="4"/>
      <c r="I11" s="4"/>
    </row>
    <row r="12" spans="1:9">
      <c r="A12" s="45" t="s">
        <v>112</v>
      </c>
      <c r="B12" s="124">
        <v>10133</v>
      </c>
      <c r="C12" s="123">
        <v>10133</v>
      </c>
      <c r="D12" s="123">
        <v>0</v>
      </c>
      <c r="E12" s="123">
        <f t="shared" si="0"/>
        <v>10133</v>
      </c>
      <c r="F12" s="4"/>
      <c r="G12" s="4"/>
      <c r="H12" s="4"/>
      <c r="I12" s="4"/>
    </row>
    <row r="13" spans="1:9">
      <c r="A13" s="45" t="s">
        <v>113</v>
      </c>
      <c r="B13" s="124">
        <v>7626</v>
      </c>
      <c r="C13" s="123">
        <v>6991</v>
      </c>
      <c r="D13" s="123">
        <v>635</v>
      </c>
      <c r="E13" s="123">
        <f t="shared" si="0"/>
        <v>7626</v>
      </c>
      <c r="F13" s="4"/>
      <c r="G13" s="4"/>
      <c r="H13" s="4"/>
      <c r="I13" s="4"/>
    </row>
    <row r="14" spans="1:9">
      <c r="A14" s="45" t="s">
        <v>114</v>
      </c>
      <c r="B14" s="124">
        <v>12761</v>
      </c>
      <c r="C14" s="123">
        <v>12761</v>
      </c>
      <c r="D14" s="123">
        <v>0</v>
      </c>
      <c r="E14" s="123">
        <f t="shared" si="0"/>
        <v>12761</v>
      </c>
      <c r="F14" s="4"/>
      <c r="G14" s="4"/>
      <c r="H14" s="4"/>
      <c r="I14" s="4"/>
    </row>
    <row r="15" spans="1:9" s="128" customFormat="1">
      <c r="A15" s="45" t="s">
        <v>115</v>
      </c>
      <c r="B15" s="124">
        <v>1093</v>
      </c>
      <c r="C15" s="198">
        <v>1093</v>
      </c>
      <c r="D15" s="201"/>
      <c r="E15" s="123">
        <f t="shared" si="0"/>
        <v>1093</v>
      </c>
      <c r="F15" s="127"/>
      <c r="G15" s="127"/>
      <c r="H15" s="127"/>
      <c r="I15" s="127"/>
    </row>
    <row r="16" spans="1:9" s="128" customFormat="1">
      <c r="A16" s="125" t="s">
        <v>107</v>
      </c>
      <c r="B16" s="126">
        <f>SUM(B8:B15)</f>
        <v>127436</v>
      </c>
      <c r="C16" s="201">
        <f>SUM(C8:C15)</f>
        <v>94054</v>
      </c>
      <c r="D16" s="201">
        <f>SUM(D8:D15)</f>
        <v>33382</v>
      </c>
      <c r="E16" s="201">
        <f t="shared" si="0"/>
        <v>127436</v>
      </c>
      <c r="F16" s="127"/>
      <c r="G16" s="127"/>
      <c r="H16" s="127"/>
      <c r="I16" s="127"/>
    </row>
    <row r="17" spans="1:9" s="128" customFormat="1">
      <c r="A17" s="125" t="s">
        <v>116</v>
      </c>
      <c r="B17" s="126"/>
      <c r="C17" s="201">
        <v>32747</v>
      </c>
      <c r="D17" s="201">
        <v>0</v>
      </c>
      <c r="E17" s="201">
        <f t="shared" si="0"/>
        <v>32747</v>
      </c>
      <c r="F17" s="127"/>
      <c r="G17" s="127"/>
      <c r="H17" s="127"/>
      <c r="I17" s="127"/>
    </row>
    <row r="18" spans="1:9" s="128" customFormat="1">
      <c r="A18" s="129" t="s">
        <v>561</v>
      </c>
      <c r="B18" s="130">
        <f>B16+B17</f>
        <v>127436</v>
      </c>
      <c r="C18" s="201">
        <f>SUM(C16:C17)</f>
        <v>126801</v>
      </c>
      <c r="D18" s="201">
        <f>SUM(D16:D17)</f>
        <v>33382</v>
      </c>
      <c r="E18" s="201">
        <f t="shared" si="0"/>
        <v>160183</v>
      </c>
      <c r="F18" s="127"/>
      <c r="G18" s="127"/>
      <c r="H18" s="127"/>
      <c r="I18" s="127"/>
    </row>
    <row r="19" spans="1:9">
      <c r="A19" s="45" t="s">
        <v>118</v>
      </c>
      <c r="B19" s="124">
        <v>75683</v>
      </c>
      <c r="C19" s="123">
        <v>75683</v>
      </c>
      <c r="D19" s="123"/>
      <c r="E19" s="123">
        <f t="shared" si="0"/>
        <v>75683</v>
      </c>
      <c r="F19" s="4"/>
      <c r="G19" s="4"/>
      <c r="H19" s="4"/>
      <c r="I19" s="4"/>
    </row>
    <row r="20" spans="1:9">
      <c r="A20" s="45" t="s">
        <v>119</v>
      </c>
      <c r="B20" s="124">
        <v>2602</v>
      </c>
      <c r="C20" s="123">
        <v>1967</v>
      </c>
      <c r="D20" s="123">
        <v>635</v>
      </c>
      <c r="E20" s="123">
        <f t="shared" si="0"/>
        <v>2602</v>
      </c>
      <c r="F20" s="4"/>
      <c r="G20" s="4"/>
      <c r="H20" s="4"/>
      <c r="I20" s="4"/>
    </row>
    <row r="21" spans="1:9">
      <c r="A21" s="45" t="s">
        <v>120</v>
      </c>
      <c r="B21" s="124">
        <v>8900</v>
      </c>
      <c r="C21" s="123">
        <v>8900</v>
      </c>
      <c r="D21" s="123"/>
      <c r="E21" s="123">
        <f t="shared" si="0"/>
        <v>8900</v>
      </c>
      <c r="F21" s="4"/>
      <c r="G21" s="4"/>
      <c r="H21" s="4"/>
      <c r="I21" s="4"/>
    </row>
    <row r="22" spans="1:9">
      <c r="A22" s="45" t="s">
        <v>121</v>
      </c>
      <c r="B22" s="124">
        <v>33404</v>
      </c>
      <c r="C22" s="123">
        <v>33404</v>
      </c>
      <c r="D22" s="123"/>
      <c r="E22" s="123">
        <f t="shared" si="0"/>
        <v>33404</v>
      </c>
      <c r="F22" s="4"/>
      <c r="G22" s="4"/>
      <c r="H22" s="4"/>
      <c r="I22" s="4"/>
    </row>
    <row r="23" spans="1:9">
      <c r="A23" s="45" t="s">
        <v>122</v>
      </c>
      <c r="B23" s="124"/>
      <c r="C23" s="123">
        <v>0</v>
      </c>
      <c r="D23" s="123"/>
      <c r="E23" s="123">
        <f t="shared" si="0"/>
        <v>0</v>
      </c>
      <c r="F23" s="4"/>
      <c r="G23" s="4"/>
      <c r="H23" s="4"/>
      <c r="I23" s="4"/>
    </row>
    <row r="24" spans="1:9">
      <c r="A24" s="45" t="s">
        <v>123</v>
      </c>
      <c r="B24" s="124"/>
      <c r="C24" s="123">
        <v>0</v>
      </c>
      <c r="D24" s="123"/>
      <c r="E24" s="123">
        <f t="shared" si="0"/>
        <v>0</v>
      </c>
      <c r="F24" s="4"/>
      <c r="G24" s="4"/>
      <c r="H24" s="4"/>
      <c r="I24" s="4"/>
    </row>
    <row r="25" spans="1:9" s="128" customFormat="1">
      <c r="A25" s="45" t="s">
        <v>124</v>
      </c>
      <c r="B25" s="124">
        <v>600</v>
      </c>
      <c r="C25" s="198">
        <v>600</v>
      </c>
      <c r="D25" s="201"/>
      <c r="E25" s="123">
        <f t="shared" si="0"/>
        <v>600</v>
      </c>
      <c r="F25" s="127"/>
      <c r="G25" s="127"/>
      <c r="H25" s="127"/>
      <c r="I25" s="127"/>
    </row>
    <row r="26" spans="1:9" s="128" customFormat="1">
      <c r="A26" s="125" t="s">
        <v>117</v>
      </c>
      <c r="B26" s="126">
        <f>SUM(B19:B25)</f>
        <v>121189</v>
      </c>
      <c r="C26" s="201">
        <f>SUM(C19:C25)</f>
        <v>120554</v>
      </c>
      <c r="D26" s="201">
        <f>SUM(D19:D25)</f>
        <v>635</v>
      </c>
      <c r="E26" s="201">
        <f t="shared" si="0"/>
        <v>121189</v>
      </c>
      <c r="F26" s="127"/>
      <c r="G26" s="127"/>
      <c r="H26" s="127"/>
      <c r="I26" s="127"/>
    </row>
    <row r="27" spans="1:9" s="128" customFormat="1">
      <c r="A27" s="125" t="s">
        <v>125</v>
      </c>
      <c r="B27" s="126">
        <v>6247</v>
      </c>
      <c r="C27" s="201">
        <v>6247</v>
      </c>
      <c r="D27" s="201">
        <v>32747</v>
      </c>
      <c r="E27" s="201">
        <f t="shared" si="0"/>
        <v>38994</v>
      </c>
      <c r="F27" s="127"/>
      <c r="G27" s="127"/>
      <c r="H27" s="127"/>
      <c r="I27" s="127"/>
    </row>
    <row r="28" spans="1:9" s="128" customFormat="1">
      <c r="A28" s="129" t="s">
        <v>562</v>
      </c>
      <c r="B28" s="130">
        <f>B26+B27</f>
        <v>127436</v>
      </c>
      <c r="C28" s="201">
        <f>SUM(C26:C27)</f>
        <v>126801</v>
      </c>
      <c r="D28" s="201">
        <f>SUM(D26:D27)</f>
        <v>33382</v>
      </c>
      <c r="E28" s="201">
        <f t="shared" si="0"/>
        <v>160183</v>
      </c>
      <c r="F28" s="127"/>
      <c r="G28" s="127"/>
      <c r="H28" s="127"/>
      <c r="I28" s="127"/>
    </row>
    <row r="29" spans="1:9">
      <c r="A29" s="4"/>
      <c r="B29" s="123"/>
      <c r="C29" s="123"/>
      <c r="D29" s="123"/>
      <c r="E29" s="4"/>
      <c r="F29" s="4"/>
      <c r="G29" s="4"/>
      <c r="H29" s="4"/>
      <c r="I29" s="4"/>
    </row>
    <row r="30" spans="1:9">
      <c r="A30" s="4"/>
      <c r="B30" s="123"/>
      <c r="C30" s="123"/>
      <c r="D30" s="123"/>
      <c r="E30" s="4"/>
      <c r="F30" s="4"/>
      <c r="G30" s="4"/>
      <c r="H30" s="4"/>
      <c r="I30" s="4"/>
    </row>
    <row r="31" spans="1:9">
      <c r="A31" s="4"/>
      <c r="B31" s="123"/>
      <c r="C31" s="123"/>
      <c r="D31" s="123"/>
      <c r="E31" s="4"/>
      <c r="F31" s="4"/>
      <c r="G31" s="4"/>
      <c r="H31" s="4"/>
      <c r="I31" s="4"/>
    </row>
    <row r="32" spans="1:9">
      <c r="A32" s="4"/>
      <c r="B32" s="123"/>
      <c r="C32" s="123"/>
      <c r="D32" s="123"/>
      <c r="E32" s="4"/>
      <c r="F32" s="4"/>
      <c r="G32" s="4"/>
      <c r="H32" s="4"/>
      <c r="I32" s="4"/>
    </row>
    <row r="33" spans="1:9">
      <c r="A33" s="4"/>
      <c r="B33" s="123"/>
      <c r="C33" s="123"/>
      <c r="D33" s="123"/>
      <c r="E33" s="4"/>
      <c r="F33" s="4"/>
      <c r="G33" s="4"/>
      <c r="H33" s="4"/>
      <c r="I33" s="4"/>
    </row>
    <row r="34" spans="1:9">
      <c r="A34" s="4"/>
      <c r="B34" s="123"/>
      <c r="C34" s="123"/>
      <c r="D34" s="123"/>
      <c r="E34" s="4"/>
      <c r="F34" s="4"/>
      <c r="G34" s="4"/>
      <c r="H34" s="4"/>
      <c r="I34" s="4"/>
    </row>
    <row r="35" spans="1:9">
      <c r="A35" s="4"/>
      <c r="B35" s="123"/>
    </row>
  </sheetData>
  <mergeCells count="3">
    <mergeCell ref="A6:B6"/>
    <mergeCell ref="A3:B3"/>
    <mergeCell ref="A2:B2"/>
  </mergeCells>
  <phoneticPr fontId="39" type="noConversion"/>
  <pageMargins left="0.70866141732283472" right="0.70866141732283472" top="0.74803149606299213" bottom="0.74803149606299213" header="0.31496062992125984" footer="0.31496062992125984"/>
  <pageSetup paperSize="9" scale="99" orientation="portrait" horizontalDpi="300" verticalDpi="300" r:id="rId1"/>
  <headerFooter>
    <oddHeader>&amp;C1. melléklet az 1/2015. (II.18.)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5"/>
  <sheetViews>
    <sheetView workbookViewId="0">
      <selection activeCell="A22" sqref="A22"/>
    </sheetView>
  </sheetViews>
  <sheetFormatPr defaultRowHeight="15"/>
  <cols>
    <col min="1" max="1" width="82.5703125" customWidth="1"/>
    <col min="3" max="3" width="19.42578125" style="122" customWidth="1"/>
    <col min="4" max="4" width="16.28515625" style="122" customWidth="1"/>
    <col min="5" max="5" width="18.5703125" style="122" customWidth="1"/>
  </cols>
  <sheetData>
    <row r="1" spans="1:5" ht="27" customHeight="1">
      <c r="A1" s="248" t="s">
        <v>85</v>
      </c>
      <c r="B1" s="246"/>
      <c r="C1" s="246"/>
    </row>
    <row r="2" spans="1:5" ht="25.5" customHeight="1">
      <c r="A2" s="247" t="s">
        <v>62</v>
      </c>
      <c r="B2" s="246"/>
      <c r="C2" s="246"/>
    </row>
    <row r="3" spans="1:5" ht="15.75" customHeight="1">
      <c r="A3" s="71"/>
      <c r="B3" s="72"/>
      <c r="C3" s="217"/>
      <c r="D3" s="217"/>
      <c r="E3" s="217"/>
    </row>
    <row r="4" spans="1:5" ht="21" customHeight="1">
      <c r="A4" s="139" t="s">
        <v>714</v>
      </c>
    </row>
    <row r="5" spans="1:5" ht="30">
      <c r="A5" s="46" t="s">
        <v>693</v>
      </c>
      <c r="B5" s="3" t="s">
        <v>127</v>
      </c>
      <c r="C5" s="221" t="s">
        <v>715</v>
      </c>
      <c r="D5" s="222" t="s">
        <v>46</v>
      </c>
      <c r="E5" s="222" t="s">
        <v>68</v>
      </c>
    </row>
    <row r="6" spans="1:5">
      <c r="A6" s="13" t="s">
        <v>661</v>
      </c>
      <c r="B6" s="6" t="s">
        <v>323</v>
      </c>
      <c r="C6" s="219"/>
      <c r="D6" s="219"/>
      <c r="E6" s="219">
        <f>C6+D6</f>
        <v>0</v>
      </c>
    </row>
    <row r="7" spans="1:5">
      <c r="A7" s="13" t="s">
        <v>670</v>
      </c>
      <c r="B7" s="6" t="s">
        <v>323</v>
      </c>
      <c r="C7" s="219"/>
      <c r="D7" s="219"/>
      <c r="E7" s="219">
        <f t="shared" ref="E7:E70" si="0">C7+D7</f>
        <v>0</v>
      </c>
    </row>
    <row r="8" spans="1:5" ht="30">
      <c r="A8" s="13" t="s">
        <v>671</v>
      </c>
      <c r="B8" s="6" t="s">
        <v>323</v>
      </c>
      <c r="C8" s="219"/>
      <c r="D8" s="219"/>
      <c r="E8" s="219">
        <f t="shared" si="0"/>
        <v>0</v>
      </c>
    </row>
    <row r="9" spans="1:5">
      <c r="A9" s="13" t="s">
        <v>669</v>
      </c>
      <c r="B9" s="6" t="s">
        <v>323</v>
      </c>
      <c r="C9" s="219"/>
      <c r="D9" s="219"/>
      <c r="E9" s="219">
        <f t="shared" si="0"/>
        <v>0</v>
      </c>
    </row>
    <row r="10" spans="1:5">
      <c r="A10" s="13" t="s">
        <v>668</v>
      </c>
      <c r="B10" s="6" t="s">
        <v>323</v>
      </c>
      <c r="C10" s="219"/>
      <c r="D10" s="219"/>
      <c r="E10" s="219">
        <f t="shared" si="0"/>
        <v>0</v>
      </c>
    </row>
    <row r="11" spans="1:5">
      <c r="A11" s="13" t="s">
        <v>667</v>
      </c>
      <c r="B11" s="6" t="s">
        <v>323</v>
      </c>
      <c r="C11" s="219"/>
      <c r="D11" s="219"/>
      <c r="E11" s="219">
        <f t="shared" si="0"/>
        <v>0</v>
      </c>
    </row>
    <row r="12" spans="1:5">
      <c r="A12" s="13" t="s">
        <v>662</v>
      </c>
      <c r="B12" s="6" t="s">
        <v>323</v>
      </c>
      <c r="C12" s="219"/>
      <c r="D12" s="219"/>
      <c r="E12" s="219">
        <f t="shared" si="0"/>
        <v>0</v>
      </c>
    </row>
    <row r="13" spans="1:5">
      <c r="A13" s="13" t="s">
        <v>663</v>
      </c>
      <c r="B13" s="6" t="s">
        <v>323</v>
      </c>
      <c r="C13" s="219"/>
      <c r="D13" s="219"/>
      <c r="E13" s="219">
        <f t="shared" si="0"/>
        <v>0</v>
      </c>
    </row>
    <row r="14" spans="1:5">
      <c r="A14" s="13" t="s">
        <v>664</v>
      </c>
      <c r="B14" s="6" t="s">
        <v>323</v>
      </c>
      <c r="C14" s="219"/>
      <c r="D14" s="219"/>
      <c r="E14" s="219">
        <f t="shared" si="0"/>
        <v>0</v>
      </c>
    </row>
    <row r="15" spans="1:5">
      <c r="A15" s="13" t="s">
        <v>665</v>
      </c>
      <c r="B15" s="6" t="s">
        <v>323</v>
      </c>
      <c r="C15" s="219"/>
      <c r="D15" s="219"/>
      <c r="E15" s="219">
        <f t="shared" si="0"/>
        <v>0</v>
      </c>
    </row>
    <row r="16" spans="1:5" s="128" customFormat="1" ht="25.5">
      <c r="A16" s="7" t="s">
        <v>525</v>
      </c>
      <c r="B16" s="8" t="s">
        <v>323</v>
      </c>
      <c r="C16" s="220">
        <f>SUM(C6:C15)</f>
        <v>0</v>
      </c>
      <c r="D16" s="220">
        <f>SUM(D6:D15)</f>
        <v>0</v>
      </c>
      <c r="E16" s="220">
        <f t="shared" si="0"/>
        <v>0</v>
      </c>
    </row>
    <row r="17" spans="1:5">
      <c r="A17" s="13" t="s">
        <v>661</v>
      </c>
      <c r="B17" s="6" t="s">
        <v>324</v>
      </c>
      <c r="C17" s="219"/>
      <c r="D17" s="219"/>
      <c r="E17" s="219">
        <f t="shared" si="0"/>
        <v>0</v>
      </c>
    </row>
    <row r="18" spans="1:5">
      <c r="A18" s="13" t="s">
        <v>670</v>
      </c>
      <c r="B18" s="6" t="s">
        <v>324</v>
      </c>
      <c r="C18" s="219"/>
      <c r="D18" s="219"/>
      <c r="E18" s="219">
        <f t="shared" si="0"/>
        <v>0</v>
      </c>
    </row>
    <row r="19" spans="1:5" ht="30">
      <c r="A19" s="13" t="s">
        <v>671</v>
      </c>
      <c r="B19" s="6" t="s">
        <v>324</v>
      </c>
      <c r="C19" s="219"/>
      <c r="D19" s="219"/>
      <c r="E19" s="219">
        <f t="shared" si="0"/>
        <v>0</v>
      </c>
    </row>
    <row r="20" spans="1:5">
      <c r="A20" s="13" t="s">
        <v>669</v>
      </c>
      <c r="B20" s="6" t="s">
        <v>324</v>
      </c>
      <c r="C20" s="219"/>
      <c r="D20" s="219"/>
      <c r="E20" s="219">
        <f t="shared" si="0"/>
        <v>0</v>
      </c>
    </row>
    <row r="21" spans="1:5">
      <c r="A21" s="13" t="s">
        <v>668</v>
      </c>
      <c r="B21" s="6" t="s">
        <v>324</v>
      </c>
      <c r="C21" s="219"/>
      <c r="D21" s="219"/>
      <c r="E21" s="219">
        <f t="shared" si="0"/>
        <v>0</v>
      </c>
    </row>
    <row r="22" spans="1:5">
      <c r="A22" s="13" t="s">
        <v>667</v>
      </c>
      <c r="B22" s="6" t="s">
        <v>324</v>
      </c>
      <c r="C22" s="219"/>
      <c r="D22" s="219"/>
      <c r="E22" s="219">
        <f t="shared" si="0"/>
        <v>0</v>
      </c>
    </row>
    <row r="23" spans="1:5">
      <c r="A23" s="13" t="s">
        <v>662</v>
      </c>
      <c r="B23" s="6" t="s">
        <v>324</v>
      </c>
      <c r="C23" s="219"/>
      <c r="D23" s="219"/>
      <c r="E23" s="219">
        <f t="shared" si="0"/>
        <v>0</v>
      </c>
    </row>
    <row r="24" spans="1:5">
      <c r="A24" s="13" t="s">
        <v>663</v>
      </c>
      <c r="B24" s="6" t="s">
        <v>324</v>
      </c>
      <c r="C24" s="219"/>
      <c r="D24" s="219"/>
      <c r="E24" s="219">
        <f t="shared" si="0"/>
        <v>0</v>
      </c>
    </row>
    <row r="25" spans="1:5">
      <c r="A25" s="13" t="s">
        <v>664</v>
      </c>
      <c r="B25" s="6" t="s">
        <v>324</v>
      </c>
      <c r="C25" s="219"/>
      <c r="D25" s="219"/>
      <c r="E25" s="219">
        <f t="shared" si="0"/>
        <v>0</v>
      </c>
    </row>
    <row r="26" spans="1:5">
      <c r="A26" s="13" t="s">
        <v>665</v>
      </c>
      <c r="B26" s="6" t="s">
        <v>324</v>
      </c>
      <c r="C26" s="219"/>
      <c r="D26" s="219"/>
      <c r="E26" s="219">
        <f t="shared" si="0"/>
        <v>0</v>
      </c>
    </row>
    <row r="27" spans="1:5" s="128" customFormat="1" ht="25.5">
      <c r="A27" s="7" t="s">
        <v>583</v>
      </c>
      <c r="B27" s="8" t="s">
        <v>324</v>
      </c>
      <c r="C27" s="220">
        <f>SUM(C17:C26)</f>
        <v>0</v>
      </c>
      <c r="D27" s="220">
        <f>SUM(D17:D26)</f>
        <v>0</v>
      </c>
      <c r="E27" s="220">
        <f t="shared" si="0"/>
        <v>0</v>
      </c>
    </row>
    <row r="28" spans="1:5">
      <c r="A28" s="13" t="s">
        <v>661</v>
      </c>
      <c r="B28" s="6" t="s">
        <v>325</v>
      </c>
      <c r="C28" s="219"/>
      <c r="D28" s="219"/>
      <c r="E28" s="219">
        <f t="shared" si="0"/>
        <v>0</v>
      </c>
    </row>
    <row r="29" spans="1:5">
      <c r="A29" s="13" t="s">
        <v>670</v>
      </c>
      <c r="B29" s="6" t="s">
        <v>325</v>
      </c>
      <c r="C29" s="219"/>
      <c r="D29" s="219"/>
      <c r="E29" s="219">
        <f t="shared" si="0"/>
        <v>0</v>
      </c>
    </row>
    <row r="30" spans="1:5" ht="30">
      <c r="A30" s="13" t="s">
        <v>671</v>
      </c>
      <c r="B30" s="6" t="s">
        <v>325</v>
      </c>
      <c r="C30" s="219"/>
      <c r="D30" s="219"/>
      <c r="E30" s="219">
        <f t="shared" si="0"/>
        <v>0</v>
      </c>
    </row>
    <row r="31" spans="1:5">
      <c r="A31" s="13" t="s">
        <v>669</v>
      </c>
      <c r="B31" s="6" t="s">
        <v>325</v>
      </c>
      <c r="C31" s="219">
        <v>9905</v>
      </c>
      <c r="D31" s="219"/>
      <c r="E31" s="219">
        <f t="shared" si="0"/>
        <v>9905</v>
      </c>
    </row>
    <row r="32" spans="1:5">
      <c r="A32" s="13" t="s">
        <v>668</v>
      </c>
      <c r="B32" s="6" t="s">
        <v>325</v>
      </c>
      <c r="C32" s="219">
        <v>4597</v>
      </c>
      <c r="D32" s="219"/>
      <c r="E32" s="219">
        <f t="shared" si="0"/>
        <v>4597</v>
      </c>
    </row>
    <row r="33" spans="1:5">
      <c r="A33" s="13" t="s">
        <v>667</v>
      </c>
      <c r="B33" s="6" t="s">
        <v>325</v>
      </c>
      <c r="C33" s="219"/>
      <c r="D33" s="219"/>
      <c r="E33" s="219">
        <f t="shared" si="0"/>
        <v>0</v>
      </c>
    </row>
    <row r="34" spans="1:5">
      <c r="A34" s="13" t="s">
        <v>662</v>
      </c>
      <c r="B34" s="6" t="s">
        <v>325</v>
      </c>
      <c r="C34" s="219">
        <v>240</v>
      </c>
      <c r="D34" s="219"/>
      <c r="E34" s="219">
        <f t="shared" si="0"/>
        <v>240</v>
      </c>
    </row>
    <row r="35" spans="1:5">
      <c r="A35" s="13" t="s">
        <v>663</v>
      </c>
      <c r="B35" s="6" t="s">
        <v>325</v>
      </c>
      <c r="C35" s="219"/>
      <c r="D35" s="219"/>
      <c r="E35" s="219">
        <f t="shared" si="0"/>
        <v>0</v>
      </c>
    </row>
    <row r="36" spans="1:5">
      <c r="A36" s="13" t="s">
        <v>664</v>
      </c>
      <c r="B36" s="6" t="s">
        <v>325</v>
      </c>
      <c r="C36" s="219"/>
      <c r="D36" s="219"/>
      <c r="E36" s="219">
        <f t="shared" si="0"/>
        <v>0</v>
      </c>
    </row>
    <row r="37" spans="1:5">
      <c r="A37" s="13" t="s">
        <v>665</v>
      </c>
      <c r="B37" s="6" t="s">
        <v>325</v>
      </c>
      <c r="C37" s="219"/>
      <c r="D37" s="219"/>
      <c r="E37" s="219">
        <f t="shared" si="0"/>
        <v>0</v>
      </c>
    </row>
    <row r="38" spans="1:5" s="128" customFormat="1">
      <c r="A38" s="7" t="s">
        <v>582</v>
      </c>
      <c r="B38" s="8" t="s">
        <v>325</v>
      </c>
      <c r="C38" s="220">
        <f>SUM(C28:C37)</f>
        <v>14742</v>
      </c>
      <c r="D38" s="220">
        <f>SUM(D28:D37)</f>
        <v>0</v>
      </c>
      <c r="E38" s="220">
        <f t="shared" si="0"/>
        <v>14742</v>
      </c>
    </row>
    <row r="39" spans="1:5">
      <c r="A39" s="13" t="s">
        <v>661</v>
      </c>
      <c r="B39" s="6" t="s">
        <v>331</v>
      </c>
      <c r="C39" s="219"/>
      <c r="D39" s="219"/>
      <c r="E39" s="219">
        <f t="shared" si="0"/>
        <v>0</v>
      </c>
    </row>
    <row r="40" spans="1:5">
      <c r="A40" s="13" t="s">
        <v>670</v>
      </c>
      <c r="B40" s="6" t="s">
        <v>331</v>
      </c>
      <c r="C40" s="219"/>
      <c r="D40" s="219"/>
      <c r="E40" s="219">
        <f t="shared" si="0"/>
        <v>0</v>
      </c>
    </row>
    <row r="41" spans="1:5" ht="30">
      <c r="A41" s="13" t="s">
        <v>671</v>
      </c>
      <c r="B41" s="6" t="s">
        <v>331</v>
      </c>
      <c r="C41" s="219"/>
      <c r="D41" s="219"/>
      <c r="E41" s="219">
        <f t="shared" si="0"/>
        <v>0</v>
      </c>
    </row>
    <row r="42" spans="1:5">
      <c r="A42" s="13" t="s">
        <v>669</v>
      </c>
      <c r="B42" s="6" t="s">
        <v>331</v>
      </c>
      <c r="C42" s="219"/>
      <c r="D42" s="219"/>
      <c r="E42" s="219">
        <f t="shared" si="0"/>
        <v>0</v>
      </c>
    </row>
    <row r="43" spans="1:5">
      <c r="A43" s="13" t="s">
        <v>668</v>
      </c>
      <c r="B43" s="6" t="s">
        <v>331</v>
      </c>
      <c r="C43" s="219"/>
      <c r="D43" s="219"/>
      <c r="E43" s="219">
        <f t="shared" si="0"/>
        <v>0</v>
      </c>
    </row>
    <row r="44" spans="1:5">
      <c r="A44" s="13" t="s">
        <v>667</v>
      </c>
      <c r="B44" s="6" t="s">
        <v>331</v>
      </c>
      <c r="C44" s="219"/>
      <c r="D44" s="219"/>
      <c r="E44" s="219">
        <f t="shared" si="0"/>
        <v>0</v>
      </c>
    </row>
    <row r="45" spans="1:5">
      <c r="A45" s="13" t="s">
        <v>662</v>
      </c>
      <c r="B45" s="6" t="s">
        <v>331</v>
      </c>
      <c r="C45" s="219"/>
      <c r="D45" s="219"/>
      <c r="E45" s="219">
        <f t="shared" si="0"/>
        <v>0</v>
      </c>
    </row>
    <row r="46" spans="1:5">
      <c r="A46" s="13" t="s">
        <v>663</v>
      </c>
      <c r="B46" s="6" t="s">
        <v>331</v>
      </c>
      <c r="C46" s="219"/>
      <c r="D46" s="219"/>
      <c r="E46" s="219">
        <f t="shared" si="0"/>
        <v>0</v>
      </c>
    </row>
    <row r="47" spans="1:5">
      <c r="A47" s="13" t="s">
        <v>664</v>
      </c>
      <c r="B47" s="6" t="s">
        <v>331</v>
      </c>
      <c r="C47" s="219"/>
      <c r="D47" s="219"/>
      <c r="E47" s="219">
        <f t="shared" si="0"/>
        <v>0</v>
      </c>
    </row>
    <row r="48" spans="1:5">
      <c r="A48" s="13" t="s">
        <v>665</v>
      </c>
      <c r="B48" s="6" t="s">
        <v>331</v>
      </c>
      <c r="C48" s="219"/>
      <c r="D48" s="219"/>
      <c r="E48" s="219">
        <f t="shared" si="0"/>
        <v>0</v>
      </c>
    </row>
    <row r="49" spans="1:5" s="128" customFormat="1" ht="25.5">
      <c r="A49" s="7" t="s">
        <v>581</v>
      </c>
      <c r="B49" s="8" t="s">
        <v>331</v>
      </c>
      <c r="C49" s="220">
        <f>SUM(C39:C48)</f>
        <v>0</v>
      </c>
      <c r="D49" s="220">
        <f>SUM(D39:D48)</f>
        <v>0</v>
      </c>
      <c r="E49" s="220">
        <f t="shared" si="0"/>
        <v>0</v>
      </c>
    </row>
    <row r="50" spans="1:5">
      <c r="A50" s="13" t="s">
        <v>666</v>
      </c>
      <c r="B50" s="6" t="s">
        <v>332</v>
      </c>
      <c r="C50" s="219"/>
      <c r="D50" s="219"/>
      <c r="E50" s="219">
        <f t="shared" si="0"/>
        <v>0</v>
      </c>
    </row>
    <row r="51" spans="1:5">
      <c r="A51" s="13" t="s">
        <v>670</v>
      </c>
      <c r="B51" s="6" t="s">
        <v>332</v>
      </c>
      <c r="C51" s="219"/>
      <c r="D51" s="219"/>
      <c r="E51" s="219">
        <f t="shared" si="0"/>
        <v>0</v>
      </c>
    </row>
    <row r="52" spans="1:5" ht="30">
      <c r="A52" s="13" t="s">
        <v>671</v>
      </c>
      <c r="B52" s="6" t="s">
        <v>332</v>
      </c>
      <c r="C52" s="219"/>
      <c r="D52" s="219"/>
      <c r="E52" s="219">
        <f t="shared" si="0"/>
        <v>0</v>
      </c>
    </row>
    <row r="53" spans="1:5">
      <c r="A53" s="13" t="s">
        <v>669</v>
      </c>
      <c r="B53" s="6" t="s">
        <v>332</v>
      </c>
      <c r="C53" s="219"/>
      <c r="D53" s="219"/>
      <c r="E53" s="219">
        <f t="shared" si="0"/>
        <v>0</v>
      </c>
    </row>
    <row r="54" spans="1:5">
      <c r="A54" s="13" t="s">
        <v>668</v>
      </c>
      <c r="B54" s="6" t="s">
        <v>332</v>
      </c>
      <c r="C54" s="219"/>
      <c r="D54" s="219"/>
      <c r="E54" s="219">
        <f t="shared" si="0"/>
        <v>0</v>
      </c>
    </row>
    <row r="55" spans="1:5">
      <c r="A55" s="13" t="s">
        <v>667</v>
      </c>
      <c r="B55" s="6" t="s">
        <v>332</v>
      </c>
      <c r="C55" s="219"/>
      <c r="D55" s="219"/>
      <c r="E55" s="219">
        <f t="shared" si="0"/>
        <v>0</v>
      </c>
    </row>
    <row r="56" spans="1:5">
      <c r="A56" s="13" t="s">
        <v>662</v>
      </c>
      <c r="B56" s="6" t="s">
        <v>332</v>
      </c>
      <c r="C56" s="219"/>
      <c r="D56" s="219"/>
      <c r="E56" s="219">
        <f t="shared" si="0"/>
        <v>0</v>
      </c>
    </row>
    <row r="57" spans="1:5">
      <c r="A57" s="13" t="s">
        <v>663</v>
      </c>
      <c r="B57" s="6" t="s">
        <v>332</v>
      </c>
      <c r="C57" s="219"/>
      <c r="D57" s="219"/>
      <c r="E57" s="219">
        <f t="shared" si="0"/>
        <v>0</v>
      </c>
    </row>
    <row r="58" spans="1:5">
      <c r="A58" s="13" t="s">
        <v>664</v>
      </c>
      <c r="B58" s="6" t="s">
        <v>332</v>
      </c>
      <c r="C58" s="219"/>
      <c r="D58" s="219"/>
      <c r="E58" s="219">
        <f t="shared" si="0"/>
        <v>0</v>
      </c>
    </row>
    <row r="59" spans="1:5">
      <c r="A59" s="13" t="s">
        <v>665</v>
      </c>
      <c r="B59" s="6" t="s">
        <v>332</v>
      </c>
      <c r="C59" s="219"/>
      <c r="D59" s="219"/>
      <c r="E59" s="219">
        <f t="shared" si="0"/>
        <v>0</v>
      </c>
    </row>
    <row r="60" spans="1:5" s="128" customFormat="1" ht="25.5">
      <c r="A60" s="7" t="s">
        <v>584</v>
      </c>
      <c r="B60" s="8" t="s">
        <v>332</v>
      </c>
      <c r="C60" s="220">
        <f>SUM(C50:C59)</f>
        <v>0</v>
      </c>
      <c r="D60" s="220">
        <f>SUM(D50:D59)</f>
        <v>0</v>
      </c>
      <c r="E60" s="220">
        <f t="shared" si="0"/>
        <v>0</v>
      </c>
    </row>
    <row r="61" spans="1:5">
      <c r="A61" s="13" t="s">
        <v>661</v>
      </c>
      <c r="B61" s="6" t="s">
        <v>333</v>
      </c>
      <c r="C61" s="219"/>
      <c r="D61" s="219"/>
      <c r="E61" s="219">
        <f t="shared" si="0"/>
        <v>0</v>
      </c>
    </row>
    <row r="62" spans="1:5">
      <c r="A62" s="13" t="s">
        <v>670</v>
      </c>
      <c r="B62" s="6" t="s">
        <v>333</v>
      </c>
      <c r="C62" s="219"/>
      <c r="D62" s="219"/>
      <c r="E62" s="219">
        <f t="shared" si="0"/>
        <v>0</v>
      </c>
    </row>
    <row r="63" spans="1:5" ht="30">
      <c r="A63" s="13" t="s">
        <v>671</v>
      </c>
      <c r="B63" s="6" t="s">
        <v>333</v>
      </c>
      <c r="C63" s="219">
        <v>1150</v>
      </c>
      <c r="D63" s="219"/>
      <c r="E63" s="219">
        <f t="shared" si="0"/>
        <v>1150</v>
      </c>
    </row>
    <row r="64" spans="1:5">
      <c r="A64" s="13" t="s">
        <v>669</v>
      </c>
      <c r="B64" s="6" t="s">
        <v>333</v>
      </c>
      <c r="C64" s="219"/>
      <c r="D64" s="219"/>
      <c r="E64" s="219">
        <f t="shared" si="0"/>
        <v>0</v>
      </c>
    </row>
    <row r="65" spans="1:5">
      <c r="A65" s="13" t="s">
        <v>668</v>
      </c>
      <c r="B65" s="6" t="s">
        <v>333</v>
      </c>
      <c r="C65" s="219"/>
      <c r="D65" s="219"/>
      <c r="E65" s="219">
        <f t="shared" si="0"/>
        <v>0</v>
      </c>
    </row>
    <row r="66" spans="1:5">
      <c r="A66" s="13" t="s">
        <v>667</v>
      </c>
      <c r="B66" s="6" t="s">
        <v>333</v>
      </c>
      <c r="C66" s="219"/>
      <c r="D66" s="219"/>
      <c r="E66" s="219">
        <f t="shared" si="0"/>
        <v>0</v>
      </c>
    </row>
    <row r="67" spans="1:5">
      <c r="A67" s="13" t="s">
        <v>662</v>
      </c>
      <c r="B67" s="6" t="s">
        <v>333</v>
      </c>
      <c r="C67" s="219">
        <v>388</v>
      </c>
      <c r="D67" s="219">
        <v>635</v>
      </c>
      <c r="E67" s="219">
        <f t="shared" si="0"/>
        <v>1023</v>
      </c>
    </row>
    <row r="68" spans="1:5">
      <c r="A68" s="13" t="s">
        <v>663</v>
      </c>
      <c r="B68" s="6" t="s">
        <v>333</v>
      </c>
      <c r="C68" s="219">
        <v>429</v>
      </c>
      <c r="D68" s="219"/>
      <c r="E68" s="219">
        <f t="shared" si="0"/>
        <v>429</v>
      </c>
    </row>
    <row r="69" spans="1:5">
      <c r="A69" s="13" t="s">
        <v>664</v>
      </c>
      <c r="B69" s="6" t="s">
        <v>333</v>
      </c>
      <c r="C69" s="219"/>
      <c r="D69" s="219"/>
      <c r="E69" s="219">
        <f t="shared" si="0"/>
        <v>0</v>
      </c>
    </row>
    <row r="70" spans="1:5">
      <c r="A70" s="13" t="s">
        <v>665</v>
      </c>
      <c r="B70" s="6" t="s">
        <v>333</v>
      </c>
      <c r="C70" s="219"/>
      <c r="D70" s="219"/>
      <c r="E70" s="219">
        <f t="shared" si="0"/>
        <v>0</v>
      </c>
    </row>
    <row r="71" spans="1:5" s="128" customFormat="1">
      <c r="A71" s="7" t="s">
        <v>530</v>
      </c>
      <c r="B71" s="8" t="s">
        <v>333</v>
      </c>
      <c r="C71" s="220">
        <f>SUM(C61:C70)</f>
        <v>1967</v>
      </c>
      <c r="D71" s="220">
        <f>SUM(D61:D70)</f>
        <v>635</v>
      </c>
      <c r="E71" s="220">
        <f t="shared" ref="E71:E115" si="1">C71+D71</f>
        <v>2602</v>
      </c>
    </row>
    <row r="72" spans="1:5">
      <c r="A72" s="13" t="s">
        <v>672</v>
      </c>
      <c r="B72" s="5" t="s">
        <v>383</v>
      </c>
      <c r="C72" s="219"/>
      <c r="D72" s="219"/>
      <c r="E72" s="219">
        <f t="shared" si="1"/>
        <v>0</v>
      </c>
    </row>
    <row r="73" spans="1:5">
      <c r="A73" s="13" t="s">
        <v>673</v>
      </c>
      <c r="B73" s="5" t="s">
        <v>383</v>
      </c>
      <c r="C73" s="219"/>
      <c r="D73" s="219"/>
      <c r="E73" s="219">
        <f t="shared" si="1"/>
        <v>0</v>
      </c>
    </row>
    <row r="74" spans="1:5">
      <c r="A74" s="13" t="s">
        <v>681</v>
      </c>
      <c r="B74" s="5" t="s">
        <v>383</v>
      </c>
      <c r="C74" s="219"/>
      <c r="D74" s="219"/>
      <c r="E74" s="219">
        <f t="shared" si="1"/>
        <v>0</v>
      </c>
    </row>
    <row r="75" spans="1:5">
      <c r="A75" s="5" t="s">
        <v>680</v>
      </c>
      <c r="B75" s="5" t="s">
        <v>383</v>
      </c>
      <c r="C75" s="219"/>
      <c r="D75" s="219"/>
      <c r="E75" s="219">
        <f t="shared" si="1"/>
        <v>0</v>
      </c>
    </row>
    <row r="76" spans="1:5">
      <c r="A76" s="5" t="s">
        <v>679</v>
      </c>
      <c r="B76" s="5" t="s">
        <v>383</v>
      </c>
      <c r="C76" s="219"/>
      <c r="D76" s="219"/>
      <c r="E76" s="219">
        <f t="shared" si="1"/>
        <v>0</v>
      </c>
    </row>
    <row r="77" spans="1:5">
      <c r="A77" s="5" t="s">
        <v>678</v>
      </c>
      <c r="B77" s="5" t="s">
        <v>383</v>
      </c>
      <c r="C77" s="219"/>
      <c r="D77" s="219"/>
      <c r="E77" s="219">
        <f t="shared" si="1"/>
        <v>0</v>
      </c>
    </row>
    <row r="78" spans="1:5">
      <c r="A78" s="13" t="s">
        <v>677</v>
      </c>
      <c r="B78" s="5" t="s">
        <v>383</v>
      </c>
      <c r="C78" s="219"/>
      <c r="D78" s="219"/>
      <c r="E78" s="219">
        <f t="shared" si="1"/>
        <v>0</v>
      </c>
    </row>
    <row r="79" spans="1:5">
      <c r="A79" s="13" t="s">
        <v>682</v>
      </c>
      <c r="B79" s="5" t="s">
        <v>383</v>
      </c>
      <c r="C79" s="219"/>
      <c r="D79" s="219"/>
      <c r="E79" s="219">
        <f t="shared" si="1"/>
        <v>0</v>
      </c>
    </row>
    <row r="80" spans="1:5">
      <c r="A80" s="13" t="s">
        <v>674</v>
      </c>
      <c r="B80" s="5" t="s">
        <v>383</v>
      </c>
      <c r="C80" s="219"/>
      <c r="D80" s="219"/>
      <c r="E80" s="219">
        <f t="shared" si="1"/>
        <v>0</v>
      </c>
    </row>
    <row r="81" spans="1:5">
      <c r="A81" s="13" t="s">
        <v>675</v>
      </c>
      <c r="B81" s="5" t="s">
        <v>383</v>
      </c>
      <c r="C81" s="219"/>
      <c r="D81" s="219"/>
      <c r="E81" s="219">
        <f t="shared" si="1"/>
        <v>0</v>
      </c>
    </row>
    <row r="82" spans="1:5" s="128" customFormat="1" ht="25.5">
      <c r="A82" s="7" t="s">
        <v>600</v>
      </c>
      <c r="B82" s="8" t="s">
        <v>383</v>
      </c>
      <c r="C82" s="220">
        <f>SUM(C72:C81)</f>
        <v>0</v>
      </c>
      <c r="D82" s="220">
        <f>SUM(D72:D81)</f>
        <v>0</v>
      </c>
      <c r="E82" s="220">
        <f t="shared" si="1"/>
        <v>0</v>
      </c>
    </row>
    <row r="83" spans="1:5">
      <c r="A83" s="13" t="s">
        <v>672</v>
      </c>
      <c r="B83" s="5" t="s">
        <v>384</v>
      </c>
      <c r="C83" s="219"/>
      <c r="D83" s="219"/>
      <c r="E83" s="219">
        <f t="shared" si="1"/>
        <v>0</v>
      </c>
    </row>
    <row r="84" spans="1:5">
      <c r="A84" s="13" t="s">
        <v>673</v>
      </c>
      <c r="B84" s="5" t="s">
        <v>384</v>
      </c>
      <c r="C84" s="219"/>
      <c r="D84" s="219"/>
      <c r="E84" s="219">
        <f t="shared" si="1"/>
        <v>0</v>
      </c>
    </row>
    <row r="85" spans="1:5">
      <c r="A85" s="13" t="s">
        <v>681</v>
      </c>
      <c r="B85" s="5" t="s">
        <v>384</v>
      </c>
      <c r="C85" s="219"/>
      <c r="D85" s="219"/>
      <c r="E85" s="219">
        <f t="shared" si="1"/>
        <v>0</v>
      </c>
    </row>
    <row r="86" spans="1:5">
      <c r="A86" s="5" t="s">
        <v>680</v>
      </c>
      <c r="B86" s="5" t="s">
        <v>384</v>
      </c>
      <c r="C86" s="219"/>
      <c r="D86" s="219"/>
      <c r="E86" s="219">
        <f t="shared" si="1"/>
        <v>0</v>
      </c>
    </row>
    <row r="87" spans="1:5">
      <c r="A87" s="5" t="s">
        <v>679</v>
      </c>
      <c r="B87" s="5" t="s">
        <v>384</v>
      </c>
      <c r="C87" s="219"/>
      <c r="D87" s="219"/>
      <c r="E87" s="219">
        <f t="shared" si="1"/>
        <v>0</v>
      </c>
    </row>
    <row r="88" spans="1:5">
      <c r="A88" s="5" t="s">
        <v>678</v>
      </c>
      <c r="B88" s="5" t="s">
        <v>384</v>
      </c>
      <c r="C88" s="219"/>
      <c r="D88" s="219"/>
      <c r="E88" s="219">
        <f t="shared" si="1"/>
        <v>0</v>
      </c>
    </row>
    <row r="89" spans="1:5">
      <c r="A89" s="13" t="s">
        <v>677</v>
      </c>
      <c r="B89" s="5" t="s">
        <v>384</v>
      </c>
      <c r="C89" s="219"/>
      <c r="D89" s="219"/>
      <c r="E89" s="219">
        <f t="shared" si="1"/>
        <v>0</v>
      </c>
    </row>
    <row r="90" spans="1:5">
      <c r="A90" s="13" t="s">
        <v>676</v>
      </c>
      <c r="B90" s="5" t="s">
        <v>384</v>
      </c>
      <c r="C90" s="219"/>
      <c r="D90" s="219"/>
      <c r="E90" s="219">
        <f t="shared" si="1"/>
        <v>0</v>
      </c>
    </row>
    <row r="91" spans="1:5">
      <c r="A91" s="13" t="s">
        <v>674</v>
      </c>
      <c r="B91" s="5" t="s">
        <v>384</v>
      </c>
      <c r="C91" s="219"/>
      <c r="D91" s="219"/>
      <c r="E91" s="219">
        <f t="shared" si="1"/>
        <v>0</v>
      </c>
    </row>
    <row r="92" spans="1:5">
      <c r="A92" s="13" t="s">
        <v>675</v>
      </c>
      <c r="B92" s="5" t="s">
        <v>384</v>
      </c>
      <c r="C92" s="219"/>
      <c r="D92" s="219"/>
      <c r="E92" s="219">
        <f t="shared" si="1"/>
        <v>0</v>
      </c>
    </row>
    <row r="93" spans="1:5" s="128" customFormat="1">
      <c r="A93" s="15" t="s">
        <v>601</v>
      </c>
      <c r="B93" s="8" t="s">
        <v>384</v>
      </c>
      <c r="C93" s="220">
        <f>SUM(C83:C92)</f>
        <v>0</v>
      </c>
      <c r="D93" s="220">
        <f>SUM(D83:D92)</f>
        <v>0</v>
      </c>
      <c r="E93" s="220">
        <f t="shared" si="1"/>
        <v>0</v>
      </c>
    </row>
    <row r="94" spans="1:5">
      <c r="A94" s="13" t="s">
        <v>672</v>
      </c>
      <c r="B94" s="5" t="s">
        <v>388</v>
      </c>
      <c r="C94" s="219"/>
      <c r="D94" s="219"/>
      <c r="E94" s="219">
        <f t="shared" si="1"/>
        <v>0</v>
      </c>
    </row>
    <row r="95" spans="1:5">
      <c r="A95" s="13" t="s">
        <v>673</v>
      </c>
      <c r="B95" s="5" t="s">
        <v>388</v>
      </c>
      <c r="C95" s="219"/>
      <c r="D95" s="219"/>
      <c r="E95" s="219">
        <f t="shared" si="1"/>
        <v>0</v>
      </c>
    </row>
    <row r="96" spans="1:5">
      <c r="A96" s="13" t="s">
        <v>681</v>
      </c>
      <c r="B96" s="5" t="s">
        <v>388</v>
      </c>
      <c r="C96" s="219"/>
      <c r="D96" s="219"/>
      <c r="E96" s="219">
        <f t="shared" si="1"/>
        <v>0</v>
      </c>
    </row>
    <row r="97" spans="1:5">
      <c r="A97" s="5" t="s">
        <v>680</v>
      </c>
      <c r="B97" s="5" t="s">
        <v>388</v>
      </c>
      <c r="C97" s="219"/>
      <c r="D97" s="219"/>
      <c r="E97" s="219">
        <f t="shared" si="1"/>
        <v>0</v>
      </c>
    </row>
    <row r="98" spans="1:5">
      <c r="A98" s="5" t="s">
        <v>679</v>
      </c>
      <c r="B98" s="5" t="s">
        <v>388</v>
      </c>
      <c r="C98" s="219"/>
      <c r="D98" s="219"/>
      <c r="E98" s="219">
        <f t="shared" si="1"/>
        <v>0</v>
      </c>
    </row>
    <row r="99" spans="1:5">
      <c r="A99" s="5" t="s">
        <v>678</v>
      </c>
      <c r="B99" s="5" t="s">
        <v>388</v>
      </c>
      <c r="C99" s="219"/>
      <c r="D99" s="219"/>
      <c r="E99" s="219">
        <f t="shared" si="1"/>
        <v>0</v>
      </c>
    </row>
    <row r="100" spans="1:5">
      <c r="A100" s="13" t="s">
        <v>677</v>
      </c>
      <c r="B100" s="5" t="s">
        <v>388</v>
      </c>
      <c r="C100" s="219"/>
      <c r="D100" s="219"/>
      <c r="E100" s="219">
        <f t="shared" si="1"/>
        <v>0</v>
      </c>
    </row>
    <row r="101" spans="1:5">
      <c r="A101" s="13" t="s">
        <v>682</v>
      </c>
      <c r="B101" s="5" t="s">
        <v>388</v>
      </c>
      <c r="C101" s="219"/>
      <c r="D101" s="219"/>
      <c r="E101" s="219">
        <f t="shared" si="1"/>
        <v>0</v>
      </c>
    </row>
    <row r="102" spans="1:5">
      <c r="A102" s="13" t="s">
        <v>674</v>
      </c>
      <c r="B102" s="5" t="s">
        <v>388</v>
      </c>
      <c r="C102" s="219"/>
      <c r="D102" s="219"/>
      <c r="E102" s="219">
        <f t="shared" si="1"/>
        <v>0</v>
      </c>
    </row>
    <row r="103" spans="1:5">
      <c r="A103" s="13" t="s">
        <v>675</v>
      </c>
      <c r="B103" s="5" t="s">
        <v>388</v>
      </c>
      <c r="C103" s="219"/>
      <c r="D103" s="219"/>
      <c r="E103" s="219">
        <f t="shared" si="1"/>
        <v>0</v>
      </c>
    </row>
    <row r="104" spans="1:5" s="128" customFormat="1" ht="25.5">
      <c r="A104" s="7" t="s">
        <v>602</v>
      </c>
      <c r="B104" s="8" t="s">
        <v>388</v>
      </c>
      <c r="C104" s="220">
        <f>SUM(C94:C103)</f>
        <v>0</v>
      </c>
      <c r="D104" s="220">
        <f>SUM(D94:D103)</f>
        <v>0</v>
      </c>
      <c r="E104" s="220">
        <f t="shared" si="1"/>
        <v>0</v>
      </c>
    </row>
    <row r="105" spans="1:5">
      <c r="A105" s="13" t="s">
        <v>672</v>
      </c>
      <c r="B105" s="5" t="s">
        <v>389</v>
      </c>
      <c r="C105" s="219"/>
      <c r="D105" s="219"/>
      <c r="E105" s="219">
        <f t="shared" si="1"/>
        <v>0</v>
      </c>
    </row>
    <row r="106" spans="1:5">
      <c r="A106" s="13" t="s">
        <v>673</v>
      </c>
      <c r="B106" s="5" t="s">
        <v>389</v>
      </c>
      <c r="C106" s="219"/>
      <c r="D106" s="219"/>
      <c r="E106" s="219">
        <f t="shared" si="1"/>
        <v>0</v>
      </c>
    </row>
    <row r="107" spans="1:5">
      <c r="A107" s="13" t="s">
        <v>681</v>
      </c>
      <c r="B107" s="5" t="s">
        <v>389</v>
      </c>
      <c r="C107" s="219">
        <v>600</v>
      </c>
      <c r="D107" s="219"/>
      <c r="E107" s="219">
        <f t="shared" si="1"/>
        <v>600</v>
      </c>
    </row>
    <row r="108" spans="1:5">
      <c r="A108" s="5" t="s">
        <v>680</v>
      </c>
      <c r="B108" s="5" t="s">
        <v>389</v>
      </c>
      <c r="C108" s="219"/>
      <c r="D108" s="219"/>
      <c r="E108" s="219">
        <f t="shared" si="1"/>
        <v>0</v>
      </c>
    </row>
    <row r="109" spans="1:5">
      <c r="A109" s="5" t="s">
        <v>679</v>
      </c>
      <c r="B109" s="5" t="s">
        <v>389</v>
      </c>
      <c r="C109" s="219"/>
      <c r="D109" s="219"/>
      <c r="E109" s="219">
        <f t="shared" si="1"/>
        <v>0</v>
      </c>
    </row>
    <row r="110" spans="1:5">
      <c r="A110" s="5" t="s">
        <v>678</v>
      </c>
      <c r="B110" s="5" t="s">
        <v>389</v>
      </c>
      <c r="C110" s="219"/>
      <c r="D110" s="219"/>
      <c r="E110" s="219">
        <f t="shared" si="1"/>
        <v>0</v>
      </c>
    </row>
    <row r="111" spans="1:5">
      <c r="A111" s="13" t="s">
        <v>677</v>
      </c>
      <c r="B111" s="5" t="s">
        <v>389</v>
      </c>
      <c r="C111" s="219"/>
      <c r="D111" s="219"/>
      <c r="E111" s="219">
        <f t="shared" si="1"/>
        <v>0</v>
      </c>
    </row>
    <row r="112" spans="1:5">
      <c r="A112" s="13" t="s">
        <v>676</v>
      </c>
      <c r="B112" s="5" t="s">
        <v>389</v>
      </c>
      <c r="C112" s="219"/>
      <c r="D112" s="219"/>
      <c r="E112" s="219">
        <f t="shared" si="1"/>
        <v>0</v>
      </c>
    </row>
    <row r="113" spans="1:5">
      <c r="A113" s="13" t="s">
        <v>674</v>
      </c>
      <c r="B113" s="5" t="s">
        <v>389</v>
      </c>
      <c r="C113" s="219"/>
      <c r="D113" s="219"/>
      <c r="E113" s="219">
        <f t="shared" si="1"/>
        <v>0</v>
      </c>
    </row>
    <row r="114" spans="1:5">
      <c r="A114" s="13" t="s">
        <v>675</v>
      </c>
      <c r="B114" s="5" t="s">
        <v>389</v>
      </c>
      <c r="C114" s="219"/>
      <c r="D114" s="219"/>
      <c r="E114" s="219">
        <f t="shared" si="1"/>
        <v>0</v>
      </c>
    </row>
    <row r="115" spans="1:5" s="128" customFormat="1">
      <c r="A115" s="15" t="s">
        <v>603</v>
      </c>
      <c r="B115" s="8" t="s">
        <v>389</v>
      </c>
      <c r="C115" s="220">
        <f>SUM(C105:C114)</f>
        <v>600</v>
      </c>
      <c r="D115" s="220">
        <f>SUM(D105:D114)</f>
        <v>0</v>
      </c>
      <c r="E115" s="220">
        <f t="shared" si="1"/>
        <v>600</v>
      </c>
    </row>
  </sheetData>
  <mergeCells count="2">
    <mergeCell ref="A1:C1"/>
    <mergeCell ref="A2:C2"/>
  </mergeCells>
  <phoneticPr fontId="39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7" fitToHeight="2" orientation="portrait" r:id="rId1"/>
  <headerFooter>
    <oddHeader>&amp;C10. melléklet az 1/2015. (II.18.)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C34"/>
  <sheetViews>
    <sheetView workbookViewId="0">
      <selection activeCell="D7" sqref="D7"/>
    </sheetView>
  </sheetViews>
  <sheetFormatPr defaultRowHeight="15"/>
  <cols>
    <col min="1" max="1" width="65" customWidth="1"/>
    <col min="3" max="3" width="16.85546875" style="122" customWidth="1"/>
  </cols>
  <sheetData>
    <row r="1" spans="1:3" ht="24" customHeight="1">
      <c r="A1" s="248" t="s">
        <v>704</v>
      </c>
      <c r="B1" s="246"/>
      <c r="C1" s="246"/>
    </row>
    <row r="2" spans="1:3" ht="26.25" customHeight="1">
      <c r="A2" s="247" t="s">
        <v>59</v>
      </c>
      <c r="B2" s="246"/>
      <c r="C2" s="246"/>
    </row>
    <row r="4" spans="1:3" ht="25.5">
      <c r="A4" s="46" t="s">
        <v>693</v>
      </c>
      <c r="B4" s="3" t="s">
        <v>127</v>
      </c>
      <c r="C4" s="231" t="s">
        <v>50</v>
      </c>
    </row>
    <row r="5" spans="1:3">
      <c r="A5" s="5" t="s">
        <v>585</v>
      </c>
      <c r="B5" s="5" t="s">
        <v>340</v>
      </c>
      <c r="C5" s="219"/>
    </row>
    <row r="6" spans="1:3">
      <c r="A6" s="5" t="s">
        <v>586</v>
      </c>
      <c r="B6" s="5" t="s">
        <v>340</v>
      </c>
      <c r="C6" s="219"/>
    </row>
    <row r="7" spans="1:3">
      <c r="A7" s="5" t="s">
        <v>587</v>
      </c>
      <c r="B7" s="5" t="s">
        <v>340</v>
      </c>
      <c r="C7" s="219">
        <v>1500</v>
      </c>
    </row>
    <row r="8" spans="1:3">
      <c r="A8" s="5" t="s">
        <v>588</v>
      </c>
      <c r="B8" s="5" t="s">
        <v>340</v>
      </c>
      <c r="C8" s="219"/>
    </row>
    <row r="9" spans="1:3">
      <c r="A9" s="7" t="s">
        <v>535</v>
      </c>
      <c r="B9" s="8" t="s">
        <v>340</v>
      </c>
      <c r="C9" s="220">
        <f>SUM(C5:C8)</f>
        <v>1500</v>
      </c>
    </row>
    <row r="10" spans="1:3">
      <c r="A10" s="5" t="s">
        <v>536</v>
      </c>
      <c r="B10" s="6" t="s">
        <v>341</v>
      </c>
      <c r="C10" s="219"/>
    </row>
    <row r="11" spans="1:3" ht="27">
      <c r="A11" s="58" t="s">
        <v>342</v>
      </c>
      <c r="B11" s="58" t="s">
        <v>341</v>
      </c>
      <c r="C11" s="219">
        <v>5000</v>
      </c>
    </row>
    <row r="12" spans="1:3" ht="27">
      <c r="A12" s="58" t="s">
        <v>343</v>
      </c>
      <c r="B12" s="58" t="s">
        <v>341</v>
      </c>
      <c r="C12" s="219"/>
    </row>
    <row r="13" spans="1:3">
      <c r="A13" s="5" t="s">
        <v>538</v>
      </c>
      <c r="B13" s="6" t="s">
        <v>347</v>
      </c>
      <c r="C13" s="232"/>
    </row>
    <row r="14" spans="1:3" ht="27">
      <c r="A14" s="58" t="s">
        <v>348</v>
      </c>
      <c r="B14" s="58" t="s">
        <v>347</v>
      </c>
      <c r="C14" s="219"/>
    </row>
    <row r="15" spans="1:3" ht="27">
      <c r="A15" s="58" t="s">
        <v>349</v>
      </c>
      <c r="B15" s="58" t="s">
        <v>347</v>
      </c>
      <c r="C15" s="219">
        <v>1700</v>
      </c>
    </row>
    <row r="16" spans="1:3">
      <c r="A16" s="58" t="s">
        <v>350</v>
      </c>
      <c r="B16" s="58" t="s">
        <v>347</v>
      </c>
      <c r="C16" s="219"/>
    </row>
    <row r="17" spans="1:3">
      <c r="A17" s="58" t="s">
        <v>351</v>
      </c>
      <c r="B17" s="58" t="s">
        <v>347</v>
      </c>
      <c r="C17" s="219"/>
    </row>
    <row r="18" spans="1:3">
      <c r="A18" s="5" t="s">
        <v>589</v>
      </c>
      <c r="B18" s="6" t="s">
        <v>352</v>
      </c>
      <c r="C18" s="219"/>
    </row>
    <row r="19" spans="1:3">
      <c r="A19" s="58" t="s">
        <v>353</v>
      </c>
      <c r="B19" s="58" t="s">
        <v>352</v>
      </c>
      <c r="C19" s="219"/>
    </row>
    <row r="20" spans="1:3">
      <c r="A20" s="58" t="s">
        <v>354</v>
      </c>
      <c r="B20" s="58" t="s">
        <v>352</v>
      </c>
      <c r="C20" s="219">
        <v>700</v>
      </c>
    </row>
    <row r="21" spans="1:3">
      <c r="A21" s="7" t="s">
        <v>568</v>
      </c>
      <c r="B21" s="8" t="s">
        <v>355</v>
      </c>
      <c r="C21" s="220">
        <f>SUM(C11:C20)</f>
        <v>7400</v>
      </c>
    </row>
    <row r="22" spans="1:3">
      <c r="A22" s="5" t="s">
        <v>590</v>
      </c>
      <c r="B22" s="5" t="s">
        <v>356</v>
      </c>
      <c r="C22" s="219"/>
    </row>
    <row r="23" spans="1:3">
      <c r="A23" s="5" t="s">
        <v>591</v>
      </c>
      <c r="B23" s="5" t="s">
        <v>356</v>
      </c>
      <c r="C23" s="219"/>
    </row>
    <row r="24" spans="1:3">
      <c r="A24" s="5" t="s">
        <v>592</v>
      </c>
      <c r="B24" s="5" t="s">
        <v>356</v>
      </c>
      <c r="C24" s="219"/>
    </row>
    <row r="25" spans="1:3">
      <c r="A25" s="5" t="s">
        <v>593</v>
      </c>
      <c r="B25" s="5" t="s">
        <v>356</v>
      </c>
      <c r="C25" s="219"/>
    </row>
    <row r="26" spans="1:3">
      <c r="A26" s="5" t="s">
        <v>594</v>
      </c>
      <c r="B26" s="5" t="s">
        <v>356</v>
      </c>
      <c r="C26" s="219"/>
    </row>
    <row r="27" spans="1:3">
      <c r="A27" s="5" t="s">
        <v>595</v>
      </c>
      <c r="B27" s="5" t="s">
        <v>356</v>
      </c>
      <c r="C27" s="219"/>
    </row>
    <row r="28" spans="1:3">
      <c r="A28" s="5" t="s">
        <v>596</v>
      </c>
      <c r="B28" s="5" t="s">
        <v>356</v>
      </c>
      <c r="C28" s="219"/>
    </row>
    <row r="29" spans="1:3">
      <c r="A29" s="5" t="s">
        <v>597</v>
      </c>
      <c r="B29" s="5" t="s">
        <v>356</v>
      </c>
      <c r="C29" s="219"/>
    </row>
    <row r="30" spans="1:3" ht="45">
      <c r="A30" s="5" t="s">
        <v>598</v>
      </c>
      <c r="B30" s="5" t="s">
        <v>356</v>
      </c>
      <c r="C30" s="219"/>
    </row>
    <row r="31" spans="1:3">
      <c r="A31" s="5" t="s">
        <v>599</v>
      </c>
      <c r="B31" s="5" t="s">
        <v>356</v>
      </c>
      <c r="C31" s="219"/>
    </row>
    <row r="32" spans="1:3">
      <c r="A32" s="7" t="s">
        <v>540</v>
      </c>
      <c r="B32" s="8" t="s">
        <v>356</v>
      </c>
      <c r="C32" s="219"/>
    </row>
    <row r="34" spans="1:3" s="128" customFormat="1">
      <c r="A34" s="7" t="s">
        <v>723</v>
      </c>
      <c r="B34" s="230"/>
      <c r="C34" s="220">
        <f>C21+C9</f>
        <v>8900</v>
      </c>
    </row>
  </sheetData>
  <mergeCells count="2">
    <mergeCell ref="A1:C1"/>
    <mergeCell ref="A2:C2"/>
  </mergeCells>
  <phoneticPr fontId="39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headerFooter>
    <oddHeader>&amp;C11. melléklet a 1/2015. (II. 18.)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6"/>
  <sheetViews>
    <sheetView workbookViewId="0">
      <selection activeCell="A5" sqref="A5"/>
    </sheetView>
  </sheetViews>
  <sheetFormatPr defaultRowHeight="15"/>
  <cols>
    <col min="1" max="1" width="91.28515625" customWidth="1"/>
    <col min="2" max="2" width="10.85546875" customWidth="1"/>
    <col min="3" max="3" width="19.5703125" style="122" customWidth="1"/>
    <col min="4" max="5" width="16.140625" style="122" customWidth="1"/>
  </cols>
  <sheetData>
    <row r="1" spans="1:5" ht="27" customHeight="1">
      <c r="A1" s="248" t="s">
        <v>704</v>
      </c>
      <c r="B1" s="246"/>
      <c r="C1" s="246"/>
    </row>
    <row r="2" spans="1:5" ht="27" customHeight="1">
      <c r="A2" s="247" t="s">
        <v>61</v>
      </c>
      <c r="B2" s="246"/>
      <c r="C2" s="246"/>
    </row>
    <row r="3" spans="1:5" ht="19.5" customHeight="1">
      <c r="A3" s="71"/>
      <c r="B3" s="72"/>
      <c r="C3" s="217"/>
      <c r="D3" s="217"/>
      <c r="E3" s="217"/>
    </row>
    <row r="4" spans="1:5">
      <c r="A4" s="139" t="s">
        <v>714</v>
      </c>
    </row>
    <row r="5" spans="1:5" ht="30">
      <c r="A5" s="46" t="s">
        <v>693</v>
      </c>
      <c r="B5" s="3" t="s">
        <v>127</v>
      </c>
      <c r="C5" s="218" t="s">
        <v>715</v>
      </c>
      <c r="D5" s="218" t="s">
        <v>46</v>
      </c>
      <c r="E5" s="218" t="s">
        <v>68</v>
      </c>
    </row>
    <row r="6" spans="1:5">
      <c r="A6" s="13" t="s">
        <v>640</v>
      </c>
      <c r="B6" s="6" t="s">
        <v>217</v>
      </c>
      <c r="C6" s="219"/>
      <c r="D6" s="219"/>
      <c r="E6" s="219">
        <f>C6+D6</f>
        <v>0</v>
      </c>
    </row>
    <row r="7" spans="1:5">
      <c r="A7" s="13" t="s">
        <v>641</v>
      </c>
      <c r="B7" s="6" t="s">
        <v>217</v>
      </c>
      <c r="C7" s="219"/>
      <c r="D7" s="219"/>
      <c r="E7" s="219">
        <f t="shared" ref="E7:E71" si="0">C7+D7</f>
        <v>0</v>
      </c>
    </row>
    <row r="8" spans="1:5">
      <c r="A8" s="13" t="s">
        <v>642</v>
      </c>
      <c r="B8" s="6" t="s">
        <v>217</v>
      </c>
      <c r="C8" s="219"/>
      <c r="D8" s="219"/>
      <c r="E8" s="219">
        <f t="shared" si="0"/>
        <v>0</v>
      </c>
    </row>
    <row r="9" spans="1:5">
      <c r="A9" s="13" t="s">
        <v>643</v>
      </c>
      <c r="B9" s="6" t="s">
        <v>217</v>
      </c>
      <c r="C9" s="219"/>
      <c r="D9" s="219"/>
      <c r="E9" s="219">
        <f t="shared" si="0"/>
        <v>0</v>
      </c>
    </row>
    <row r="10" spans="1:5">
      <c r="A10" s="13" t="s">
        <v>644</v>
      </c>
      <c r="B10" s="6" t="s">
        <v>217</v>
      </c>
      <c r="C10" s="219"/>
      <c r="D10" s="219"/>
      <c r="E10" s="219">
        <f t="shared" si="0"/>
        <v>0</v>
      </c>
    </row>
    <row r="11" spans="1:5">
      <c r="A11" s="13" t="s">
        <v>645</v>
      </c>
      <c r="B11" s="6" t="s">
        <v>217</v>
      </c>
      <c r="C11" s="219"/>
      <c r="D11" s="219"/>
      <c r="E11" s="219">
        <f t="shared" si="0"/>
        <v>0</v>
      </c>
    </row>
    <row r="12" spans="1:5">
      <c r="A12" s="13" t="s">
        <v>646</v>
      </c>
      <c r="B12" s="6" t="s">
        <v>217</v>
      </c>
      <c r="C12" s="219"/>
      <c r="D12" s="219"/>
      <c r="E12" s="219">
        <f t="shared" si="0"/>
        <v>0</v>
      </c>
    </row>
    <row r="13" spans="1:5">
      <c r="A13" s="13" t="s">
        <v>647</v>
      </c>
      <c r="B13" s="6" t="s">
        <v>217</v>
      </c>
      <c r="D13" s="219"/>
      <c r="E13" s="219">
        <f t="shared" si="0"/>
        <v>0</v>
      </c>
    </row>
    <row r="14" spans="1:5">
      <c r="A14" s="13" t="s">
        <v>648</v>
      </c>
      <c r="B14" s="6" t="s">
        <v>217</v>
      </c>
      <c r="C14" s="219"/>
      <c r="D14" s="219"/>
      <c r="E14" s="219">
        <f t="shared" si="0"/>
        <v>0</v>
      </c>
    </row>
    <row r="15" spans="1:5">
      <c r="A15" s="13" t="s">
        <v>649</v>
      </c>
      <c r="B15" s="6" t="s">
        <v>217</v>
      </c>
      <c r="C15" s="219"/>
      <c r="D15" s="219"/>
      <c r="E15" s="219">
        <f t="shared" si="0"/>
        <v>0</v>
      </c>
    </row>
    <row r="16" spans="1:5" s="128" customFormat="1" ht="25.5">
      <c r="A16" s="11" t="s">
        <v>466</v>
      </c>
      <c r="B16" s="8" t="s">
        <v>217</v>
      </c>
      <c r="C16" s="220">
        <f>SUM(C6:C15)</f>
        <v>0</v>
      </c>
      <c r="D16" s="220">
        <f>SUM(D6:D15)</f>
        <v>0</v>
      </c>
      <c r="E16" s="220">
        <f t="shared" si="0"/>
        <v>0</v>
      </c>
    </row>
    <row r="17" spans="1:5">
      <c r="A17" s="13" t="s">
        <v>640</v>
      </c>
      <c r="B17" s="6" t="s">
        <v>218</v>
      </c>
      <c r="C17" s="219"/>
      <c r="D17" s="219"/>
      <c r="E17" s="219">
        <f t="shared" si="0"/>
        <v>0</v>
      </c>
    </row>
    <row r="18" spans="1:5">
      <c r="A18" s="13" t="s">
        <v>641</v>
      </c>
      <c r="B18" s="6" t="s">
        <v>218</v>
      </c>
      <c r="C18" s="219"/>
      <c r="D18" s="219"/>
      <c r="E18" s="219">
        <f t="shared" si="0"/>
        <v>0</v>
      </c>
    </row>
    <row r="19" spans="1:5">
      <c r="A19" s="13" t="s">
        <v>642</v>
      </c>
      <c r="B19" s="6" t="s">
        <v>218</v>
      </c>
      <c r="C19" s="219"/>
      <c r="D19" s="219"/>
      <c r="E19" s="219">
        <f t="shared" si="0"/>
        <v>0</v>
      </c>
    </row>
    <row r="20" spans="1:5">
      <c r="A20" s="13" t="s">
        <v>643</v>
      </c>
      <c r="B20" s="6" t="s">
        <v>218</v>
      </c>
      <c r="C20" s="219"/>
      <c r="D20" s="219"/>
      <c r="E20" s="219">
        <f t="shared" si="0"/>
        <v>0</v>
      </c>
    </row>
    <row r="21" spans="1:5">
      <c r="A21" s="13" t="s">
        <v>644</v>
      </c>
      <c r="B21" s="6" t="s">
        <v>218</v>
      </c>
      <c r="C21" s="219"/>
      <c r="D21" s="219"/>
      <c r="E21" s="219">
        <f t="shared" si="0"/>
        <v>0</v>
      </c>
    </row>
    <row r="22" spans="1:5">
      <c r="A22" s="13" t="s">
        <v>645</v>
      </c>
      <c r="B22" s="6" t="s">
        <v>218</v>
      </c>
      <c r="C22" s="219"/>
      <c r="D22" s="219"/>
      <c r="E22" s="219">
        <f t="shared" si="0"/>
        <v>0</v>
      </c>
    </row>
    <row r="23" spans="1:5">
      <c r="A23" s="13" t="s">
        <v>646</v>
      </c>
      <c r="B23" s="6" t="s">
        <v>218</v>
      </c>
      <c r="C23" s="219"/>
      <c r="D23" s="219"/>
      <c r="E23" s="219">
        <f t="shared" si="0"/>
        <v>0</v>
      </c>
    </row>
    <row r="24" spans="1:5">
      <c r="A24" s="13" t="s">
        <v>647</v>
      </c>
      <c r="B24" s="6" t="s">
        <v>218</v>
      </c>
      <c r="C24" s="219"/>
      <c r="D24" s="219"/>
      <c r="E24" s="219">
        <f t="shared" si="0"/>
        <v>0</v>
      </c>
    </row>
    <row r="25" spans="1:5">
      <c r="A25" s="13" t="s">
        <v>648</v>
      </c>
      <c r="B25" s="6" t="s">
        <v>218</v>
      </c>
      <c r="C25" s="219"/>
      <c r="D25" s="219"/>
      <c r="E25" s="219">
        <f t="shared" si="0"/>
        <v>0</v>
      </c>
    </row>
    <row r="26" spans="1:5">
      <c r="A26" s="13" t="s">
        <v>649</v>
      </c>
      <c r="B26" s="6" t="s">
        <v>218</v>
      </c>
      <c r="C26" s="219"/>
      <c r="D26" s="219"/>
      <c r="E26" s="219">
        <f t="shared" si="0"/>
        <v>0</v>
      </c>
    </row>
    <row r="27" spans="1:5" s="128" customFormat="1" ht="25.5">
      <c r="A27" s="11" t="s">
        <v>467</v>
      </c>
      <c r="B27" s="8" t="s">
        <v>218</v>
      </c>
      <c r="C27" s="220">
        <f>SUM(C17:C26)</f>
        <v>0</v>
      </c>
      <c r="D27" s="220">
        <f>SUM(D17:D26)</f>
        <v>0</v>
      </c>
      <c r="E27" s="220">
        <f t="shared" si="0"/>
        <v>0</v>
      </c>
    </row>
    <row r="28" spans="1:5">
      <c r="A28" s="13" t="s">
        <v>640</v>
      </c>
      <c r="B28" s="6" t="s">
        <v>219</v>
      </c>
      <c r="C28" s="219"/>
      <c r="D28" s="219"/>
      <c r="E28" s="219">
        <f t="shared" si="0"/>
        <v>0</v>
      </c>
    </row>
    <row r="29" spans="1:5">
      <c r="A29" s="13" t="s">
        <v>641</v>
      </c>
      <c r="B29" s="6" t="s">
        <v>219</v>
      </c>
      <c r="C29" s="219"/>
      <c r="D29" s="219"/>
      <c r="E29" s="219">
        <f t="shared" si="0"/>
        <v>0</v>
      </c>
    </row>
    <row r="30" spans="1:5">
      <c r="A30" s="13" t="s">
        <v>642</v>
      </c>
      <c r="B30" s="6" t="s">
        <v>219</v>
      </c>
      <c r="C30" s="219"/>
      <c r="D30" s="219"/>
      <c r="E30" s="219">
        <f t="shared" si="0"/>
        <v>0</v>
      </c>
    </row>
    <row r="31" spans="1:5">
      <c r="A31" s="13" t="s">
        <v>643</v>
      </c>
      <c r="B31" s="6" t="s">
        <v>219</v>
      </c>
      <c r="C31" s="219"/>
      <c r="D31" s="219"/>
      <c r="E31" s="219">
        <f t="shared" si="0"/>
        <v>0</v>
      </c>
    </row>
    <row r="32" spans="1:5">
      <c r="A32" s="13" t="s">
        <v>644</v>
      </c>
      <c r="B32" s="6" t="s">
        <v>219</v>
      </c>
      <c r="C32" s="219"/>
      <c r="D32" s="219"/>
      <c r="E32" s="219">
        <f t="shared" si="0"/>
        <v>0</v>
      </c>
    </row>
    <row r="33" spans="1:5">
      <c r="A33" s="13" t="s">
        <v>645</v>
      </c>
      <c r="B33" s="6" t="s">
        <v>219</v>
      </c>
      <c r="C33" s="219"/>
      <c r="D33" s="219"/>
      <c r="E33" s="219">
        <f t="shared" si="0"/>
        <v>0</v>
      </c>
    </row>
    <row r="34" spans="1:5">
      <c r="A34" s="13" t="s">
        <v>646</v>
      </c>
      <c r="B34" s="6" t="s">
        <v>219</v>
      </c>
      <c r="C34" s="219"/>
      <c r="D34" s="219"/>
      <c r="E34" s="219">
        <f t="shared" si="0"/>
        <v>0</v>
      </c>
    </row>
    <row r="35" spans="1:5">
      <c r="A35" s="13" t="s">
        <v>647</v>
      </c>
      <c r="B35" s="6" t="s">
        <v>219</v>
      </c>
      <c r="C35" s="219">
        <f>572+3548+543+314+415+325</f>
        <v>5717</v>
      </c>
      <c r="D35" s="219"/>
      <c r="E35" s="219">
        <f t="shared" si="0"/>
        <v>5717</v>
      </c>
    </row>
    <row r="36" spans="1:5">
      <c r="A36" s="13" t="s">
        <v>648</v>
      </c>
      <c r="B36" s="6" t="s">
        <v>219</v>
      </c>
      <c r="C36" s="219"/>
      <c r="D36" s="219"/>
      <c r="E36" s="219">
        <f t="shared" si="0"/>
        <v>0</v>
      </c>
    </row>
    <row r="37" spans="1:5">
      <c r="A37" s="13" t="s">
        <v>649</v>
      </c>
      <c r="B37" s="6" t="s">
        <v>219</v>
      </c>
      <c r="C37" s="219"/>
      <c r="D37" s="219"/>
      <c r="E37" s="219">
        <f t="shared" si="0"/>
        <v>0</v>
      </c>
    </row>
    <row r="38" spans="1:5" s="128" customFormat="1">
      <c r="A38" s="11" t="s">
        <v>468</v>
      </c>
      <c r="B38" s="8" t="s">
        <v>219</v>
      </c>
      <c r="C38" s="220">
        <f>SUM(C28:C37)</f>
        <v>5717</v>
      </c>
      <c r="D38" s="220">
        <f>SUM(D28:D37)</f>
        <v>0</v>
      </c>
      <c r="E38" s="220">
        <f t="shared" si="0"/>
        <v>5717</v>
      </c>
    </row>
    <row r="39" spans="1:5">
      <c r="A39" s="13" t="s">
        <v>650</v>
      </c>
      <c r="B39" s="5" t="s">
        <v>221</v>
      </c>
      <c r="C39" s="219"/>
      <c r="D39" s="219"/>
      <c r="E39" s="219">
        <f t="shared" si="0"/>
        <v>0</v>
      </c>
    </row>
    <row r="40" spans="1:5">
      <c r="A40" s="13" t="s">
        <v>651</v>
      </c>
      <c r="B40" s="5" t="s">
        <v>221</v>
      </c>
      <c r="C40" s="219"/>
      <c r="D40" s="219"/>
      <c r="E40" s="219">
        <f t="shared" si="0"/>
        <v>0</v>
      </c>
    </row>
    <row r="41" spans="1:5">
      <c r="A41" s="13" t="s">
        <v>652</v>
      </c>
      <c r="B41" s="5" t="s">
        <v>221</v>
      </c>
      <c r="C41" s="219"/>
      <c r="D41" s="219"/>
      <c r="E41" s="219">
        <f t="shared" si="0"/>
        <v>0</v>
      </c>
    </row>
    <row r="42" spans="1:5">
      <c r="A42" s="5" t="s">
        <v>653</v>
      </c>
      <c r="B42" s="5" t="s">
        <v>221</v>
      </c>
      <c r="C42" s="219"/>
      <c r="D42" s="219"/>
      <c r="E42" s="219">
        <f t="shared" si="0"/>
        <v>0</v>
      </c>
    </row>
    <row r="43" spans="1:5">
      <c r="A43" s="5" t="s">
        <v>654</v>
      </c>
      <c r="B43" s="5" t="s">
        <v>221</v>
      </c>
      <c r="C43" s="219"/>
      <c r="D43" s="219"/>
      <c r="E43" s="219">
        <f t="shared" si="0"/>
        <v>0</v>
      </c>
    </row>
    <row r="44" spans="1:5">
      <c r="A44" s="5" t="s">
        <v>655</v>
      </c>
      <c r="B44" s="5" t="s">
        <v>221</v>
      </c>
      <c r="C44" s="219"/>
      <c r="D44" s="219"/>
      <c r="E44" s="219">
        <f t="shared" si="0"/>
        <v>0</v>
      </c>
    </row>
    <row r="45" spans="1:5">
      <c r="A45" s="13" t="s">
        <v>656</v>
      </c>
      <c r="B45" s="5" t="s">
        <v>221</v>
      </c>
      <c r="C45" s="219"/>
      <c r="D45" s="219"/>
      <c r="E45" s="219">
        <f t="shared" si="0"/>
        <v>0</v>
      </c>
    </row>
    <row r="46" spans="1:5">
      <c r="A46" s="13" t="s">
        <v>657</v>
      </c>
      <c r="B46" s="5" t="s">
        <v>221</v>
      </c>
      <c r="C46" s="219"/>
      <c r="D46" s="219"/>
      <c r="E46" s="219">
        <f t="shared" si="0"/>
        <v>0</v>
      </c>
    </row>
    <row r="47" spans="1:5">
      <c r="A47" s="13" t="s">
        <v>658</v>
      </c>
      <c r="B47" s="5" t="s">
        <v>221</v>
      </c>
      <c r="C47" s="219"/>
      <c r="D47" s="219"/>
      <c r="E47" s="219">
        <f t="shared" si="0"/>
        <v>0</v>
      </c>
    </row>
    <row r="48" spans="1:5">
      <c r="A48" s="13" t="s">
        <v>659</v>
      </c>
      <c r="B48" s="5" t="s">
        <v>221</v>
      </c>
      <c r="C48" s="219"/>
      <c r="D48" s="219"/>
      <c r="E48" s="219">
        <f t="shared" si="0"/>
        <v>0</v>
      </c>
    </row>
    <row r="49" spans="1:5" s="128" customFormat="1" ht="25.5">
      <c r="A49" s="11" t="s">
        <v>469</v>
      </c>
      <c r="B49" s="8" t="s">
        <v>221</v>
      </c>
      <c r="C49" s="220">
        <f>SUM(C39:C48)</f>
        <v>0</v>
      </c>
      <c r="D49" s="220">
        <f>SUM(D39:D48)</f>
        <v>0</v>
      </c>
      <c r="E49" s="220">
        <f t="shared" si="0"/>
        <v>0</v>
      </c>
    </row>
    <row r="50" spans="1:5">
      <c r="A50" s="13" t="s">
        <v>650</v>
      </c>
      <c r="B50" s="5" t="s">
        <v>226</v>
      </c>
      <c r="C50" s="219"/>
      <c r="D50" s="219"/>
      <c r="E50" s="219">
        <f t="shared" si="0"/>
        <v>0</v>
      </c>
    </row>
    <row r="51" spans="1:5">
      <c r="A51" s="13" t="s">
        <v>651</v>
      </c>
      <c r="B51" s="5" t="s">
        <v>226</v>
      </c>
      <c r="C51" s="219">
        <v>4280</v>
      </c>
      <c r="D51" s="219"/>
      <c r="E51" s="219">
        <f t="shared" si="0"/>
        <v>4280</v>
      </c>
    </row>
    <row r="52" spans="1:5">
      <c r="A52" s="13" t="s">
        <v>718</v>
      </c>
      <c r="B52" s="5" t="s">
        <v>226</v>
      </c>
      <c r="C52" s="219">
        <v>136</v>
      </c>
      <c r="D52" s="219"/>
      <c r="E52" s="219"/>
    </row>
    <row r="53" spans="1:5">
      <c r="A53" s="13" t="s">
        <v>652</v>
      </c>
      <c r="B53" s="5" t="s">
        <v>226</v>
      </c>
      <c r="C53" s="219"/>
      <c r="D53" s="219"/>
      <c r="E53" s="219">
        <f t="shared" si="0"/>
        <v>0</v>
      </c>
    </row>
    <row r="54" spans="1:5">
      <c r="A54" s="5" t="s">
        <v>653</v>
      </c>
      <c r="B54" s="5" t="s">
        <v>226</v>
      </c>
      <c r="C54" s="219"/>
      <c r="D54" s="219"/>
      <c r="E54" s="219">
        <f t="shared" si="0"/>
        <v>0</v>
      </c>
    </row>
    <row r="55" spans="1:5">
      <c r="A55" s="5" t="s">
        <v>654</v>
      </c>
      <c r="B55" s="5" t="s">
        <v>226</v>
      </c>
      <c r="C55" s="219"/>
      <c r="D55" s="219"/>
      <c r="E55" s="219">
        <f t="shared" si="0"/>
        <v>0</v>
      </c>
    </row>
    <row r="56" spans="1:5">
      <c r="A56" s="5" t="s">
        <v>655</v>
      </c>
      <c r="B56" s="5" t="s">
        <v>226</v>
      </c>
      <c r="C56" s="219"/>
      <c r="D56" s="219"/>
      <c r="E56" s="219">
        <f t="shared" si="0"/>
        <v>0</v>
      </c>
    </row>
    <row r="57" spans="1:5">
      <c r="A57" s="13" t="s">
        <v>656</v>
      </c>
      <c r="B57" s="5" t="s">
        <v>226</v>
      </c>
      <c r="C57" s="219"/>
      <c r="D57" s="219"/>
      <c r="E57" s="219">
        <f t="shared" si="0"/>
        <v>0</v>
      </c>
    </row>
    <row r="58" spans="1:5">
      <c r="A58" s="13" t="s">
        <v>660</v>
      </c>
      <c r="B58" s="5" t="s">
        <v>226</v>
      </c>
      <c r="C58" s="219"/>
      <c r="D58" s="219"/>
      <c r="E58" s="219">
        <f t="shared" si="0"/>
        <v>0</v>
      </c>
    </row>
    <row r="59" spans="1:5">
      <c r="A59" s="13" t="s">
        <v>658</v>
      </c>
      <c r="B59" s="5" t="s">
        <v>226</v>
      </c>
      <c r="C59" s="219"/>
      <c r="D59" s="219"/>
      <c r="E59" s="219">
        <f t="shared" si="0"/>
        <v>0</v>
      </c>
    </row>
    <row r="60" spans="1:5">
      <c r="A60" s="13" t="s">
        <v>659</v>
      </c>
      <c r="B60" s="5" t="s">
        <v>226</v>
      </c>
      <c r="C60" s="219"/>
      <c r="D60" s="219"/>
      <c r="E60" s="219">
        <f t="shared" si="0"/>
        <v>0</v>
      </c>
    </row>
    <row r="61" spans="1:5" s="128" customFormat="1">
      <c r="A61" s="15" t="s">
        <v>470</v>
      </c>
      <c r="B61" s="8" t="s">
        <v>226</v>
      </c>
      <c r="C61" s="220">
        <f>SUM(C50:C60)</f>
        <v>4416</v>
      </c>
      <c r="D61" s="220">
        <f>SUM(D50:D60)</f>
        <v>0</v>
      </c>
      <c r="E61" s="220">
        <f t="shared" si="0"/>
        <v>4416</v>
      </c>
    </row>
    <row r="62" spans="1:5">
      <c r="A62" s="13" t="s">
        <v>640</v>
      </c>
      <c r="B62" s="6" t="s">
        <v>254</v>
      </c>
      <c r="C62" s="219"/>
      <c r="D62" s="219"/>
      <c r="E62" s="219">
        <f t="shared" si="0"/>
        <v>0</v>
      </c>
    </row>
    <row r="63" spans="1:5">
      <c r="A63" s="13" t="s">
        <v>641</v>
      </c>
      <c r="B63" s="6" t="s">
        <v>254</v>
      </c>
      <c r="C63" s="219"/>
      <c r="D63" s="219"/>
      <c r="E63" s="219">
        <f t="shared" si="0"/>
        <v>0</v>
      </c>
    </row>
    <row r="64" spans="1:5">
      <c r="A64" s="13" t="s">
        <v>642</v>
      </c>
      <c r="B64" s="6" t="s">
        <v>254</v>
      </c>
      <c r="C64" s="219"/>
      <c r="D64" s="219"/>
      <c r="E64" s="219">
        <f t="shared" si="0"/>
        <v>0</v>
      </c>
    </row>
    <row r="65" spans="1:5">
      <c r="A65" s="13" t="s">
        <v>643</v>
      </c>
      <c r="B65" s="6" t="s">
        <v>254</v>
      </c>
      <c r="C65" s="219"/>
      <c r="D65" s="219"/>
      <c r="E65" s="219">
        <f t="shared" si="0"/>
        <v>0</v>
      </c>
    </row>
    <row r="66" spans="1:5">
      <c r="A66" s="13" t="s">
        <v>644</v>
      </c>
      <c r="B66" s="6" t="s">
        <v>254</v>
      </c>
      <c r="C66" s="219"/>
      <c r="D66" s="219"/>
      <c r="E66" s="219">
        <f t="shared" si="0"/>
        <v>0</v>
      </c>
    </row>
    <row r="67" spans="1:5">
      <c r="A67" s="13" t="s">
        <v>645</v>
      </c>
      <c r="B67" s="6" t="s">
        <v>254</v>
      </c>
      <c r="C67" s="219"/>
      <c r="D67" s="219"/>
      <c r="E67" s="219">
        <f t="shared" si="0"/>
        <v>0</v>
      </c>
    </row>
    <row r="68" spans="1:5">
      <c r="A68" s="13" t="s">
        <v>646</v>
      </c>
      <c r="B68" s="6" t="s">
        <v>254</v>
      </c>
      <c r="C68" s="219"/>
      <c r="D68" s="219"/>
      <c r="E68" s="219">
        <f t="shared" si="0"/>
        <v>0</v>
      </c>
    </row>
    <row r="69" spans="1:5">
      <c r="A69" s="13" t="s">
        <v>647</v>
      </c>
      <c r="B69" s="6" t="s">
        <v>254</v>
      </c>
      <c r="C69" s="219"/>
      <c r="D69" s="219"/>
      <c r="E69" s="219">
        <f t="shared" si="0"/>
        <v>0</v>
      </c>
    </row>
    <row r="70" spans="1:5">
      <c r="A70" s="13" t="s">
        <v>648</v>
      </c>
      <c r="B70" s="6" t="s">
        <v>254</v>
      </c>
      <c r="C70" s="219"/>
      <c r="D70" s="219"/>
      <c r="E70" s="219">
        <f t="shared" si="0"/>
        <v>0</v>
      </c>
    </row>
    <row r="71" spans="1:5">
      <c r="A71" s="13" t="s">
        <v>649</v>
      </c>
      <c r="B71" s="6" t="s">
        <v>254</v>
      </c>
      <c r="C71" s="219"/>
      <c r="D71" s="219"/>
      <c r="E71" s="219">
        <f t="shared" si="0"/>
        <v>0</v>
      </c>
    </row>
    <row r="72" spans="1:5" s="128" customFormat="1" ht="25.5">
      <c r="A72" s="11" t="s">
        <v>479</v>
      </c>
      <c r="B72" s="8" t="s">
        <v>254</v>
      </c>
      <c r="C72" s="220">
        <f>SUM(C62:C71)</f>
        <v>0</v>
      </c>
      <c r="D72" s="220">
        <f>SUM(D62:D71)</f>
        <v>0</v>
      </c>
      <c r="E72" s="220">
        <f t="shared" ref="E72:E116" si="1">C72+D72</f>
        <v>0</v>
      </c>
    </row>
    <row r="73" spans="1:5">
      <c r="A73" s="13" t="s">
        <v>640</v>
      </c>
      <c r="B73" s="6" t="s">
        <v>255</v>
      </c>
      <c r="C73" s="219"/>
      <c r="D73" s="219"/>
      <c r="E73" s="219">
        <f t="shared" si="1"/>
        <v>0</v>
      </c>
    </row>
    <row r="74" spans="1:5">
      <c r="A74" s="13" t="s">
        <v>641</v>
      </c>
      <c r="B74" s="6" t="s">
        <v>255</v>
      </c>
      <c r="C74" s="219"/>
      <c r="D74" s="219"/>
      <c r="E74" s="219">
        <f t="shared" si="1"/>
        <v>0</v>
      </c>
    </row>
    <row r="75" spans="1:5">
      <c r="A75" s="13" t="s">
        <v>642</v>
      </c>
      <c r="B75" s="6" t="s">
        <v>255</v>
      </c>
      <c r="C75" s="219"/>
      <c r="D75" s="219"/>
      <c r="E75" s="219">
        <f t="shared" si="1"/>
        <v>0</v>
      </c>
    </row>
    <row r="76" spans="1:5">
      <c r="A76" s="13" t="s">
        <v>643</v>
      </c>
      <c r="B76" s="6" t="s">
        <v>255</v>
      </c>
      <c r="C76" s="219"/>
      <c r="D76" s="219"/>
      <c r="E76" s="219">
        <f t="shared" si="1"/>
        <v>0</v>
      </c>
    </row>
    <row r="77" spans="1:5">
      <c r="A77" s="13" t="s">
        <v>644</v>
      </c>
      <c r="B77" s="6" t="s">
        <v>255</v>
      </c>
      <c r="C77" s="219"/>
      <c r="D77" s="219"/>
      <c r="E77" s="219">
        <f t="shared" si="1"/>
        <v>0</v>
      </c>
    </row>
    <row r="78" spans="1:5">
      <c r="A78" s="13" t="s">
        <v>645</v>
      </c>
      <c r="B78" s="6" t="s">
        <v>255</v>
      </c>
      <c r="C78" s="219"/>
      <c r="D78" s="219"/>
      <c r="E78" s="219">
        <f t="shared" si="1"/>
        <v>0</v>
      </c>
    </row>
    <row r="79" spans="1:5">
      <c r="A79" s="13" t="s">
        <v>646</v>
      </c>
      <c r="B79" s="6" t="s">
        <v>255</v>
      </c>
      <c r="C79" s="219"/>
      <c r="D79" s="219"/>
      <c r="E79" s="219">
        <f t="shared" si="1"/>
        <v>0</v>
      </c>
    </row>
    <row r="80" spans="1:5">
      <c r="A80" s="13" t="s">
        <v>647</v>
      </c>
      <c r="B80" s="6" t="s">
        <v>255</v>
      </c>
      <c r="C80" s="219"/>
      <c r="D80" s="219"/>
      <c r="E80" s="219">
        <f t="shared" si="1"/>
        <v>0</v>
      </c>
    </row>
    <row r="81" spans="1:5">
      <c r="A81" s="13" t="s">
        <v>648</v>
      </c>
      <c r="B81" s="6" t="s">
        <v>255</v>
      </c>
      <c r="C81" s="219"/>
      <c r="D81" s="219"/>
      <c r="E81" s="219">
        <f t="shared" si="1"/>
        <v>0</v>
      </c>
    </row>
    <row r="82" spans="1:5">
      <c r="A82" s="13" t="s">
        <v>649</v>
      </c>
      <c r="B82" s="6" t="s">
        <v>255</v>
      </c>
      <c r="C82" s="219"/>
      <c r="D82" s="219"/>
      <c r="E82" s="219">
        <f t="shared" si="1"/>
        <v>0</v>
      </c>
    </row>
    <row r="83" spans="1:5" s="128" customFormat="1" ht="25.5">
      <c r="A83" s="11" t="s">
        <v>478</v>
      </c>
      <c r="B83" s="8" t="s">
        <v>255</v>
      </c>
      <c r="C83" s="220">
        <f>SUM(C73:C82)</f>
        <v>0</v>
      </c>
      <c r="D83" s="220">
        <f>SUM(D73:D82)</f>
        <v>0</v>
      </c>
      <c r="E83" s="220">
        <f t="shared" si="1"/>
        <v>0</v>
      </c>
    </row>
    <row r="84" spans="1:5">
      <c r="A84" s="13" t="s">
        <v>640</v>
      </c>
      <c r="B84" s="6" t="s">
        <v>256</v>
      </c>
      <c r="C84" s="219"/>
      <c r="D84" s="219"/>
      <c r="E84" s="219">
        <f t="shared" si="1"/>
        <v>0</v>
      </c>
    </row>
    <row r="85" spans="1:5">
      <c r="A85" s="13" t="s">
        <v>641</v>
      </c>
      <c r="B85" s="6" t="s">
        <v>256</v>
      </c>
      <c r="C85" s="219"/>
      <c r="D85" s="219"/>
      <c r="E85" s="219">
        <f t="shared" si="1"/>
        <v>0</v>
      </c>
    </row>
    <row r="86" spans="1:5">
      <c r="A86" s="13" t="s">
        <v>642</v>
      </c>
      <c r="B86" s="6" t="s">
        <v>256</v>
      </c>
      <c r="C86" s="219"/>
      <c r="D86" s="219"/>
      <c r="E86" s="219">
        <f t="shared" si="1"/>
        <v>0</v>
      </c>
    </row>
    <row r="87" spans="1:5">
      <c r="A87" s="13" t="s">
        <v>643</v>
      </c>
      <c r="B87" s="6" t="s">
        <v>256</v>
      </c>
      <c r="C87" s="219"/>
      <c r="D87" s="219"/>
      <c r="E87" s="219">
        <f t="shared" si="1"/>
        <v>0</v>
      </c>
    </row>
    <row r="88" spans="1:5">
      <c r="A88" s="13" t="s">
        <v>644</v>
      </c>
      <c r="B88" s="6" t="s">
        <v>256</v>
      </c>
      <c r="C88" s="219"/>
      <c r="D88" s="219"/>
      <c r="E88" s="219">
        <f t="shared" si="1"/>
        <v>0</v>
      </c>
    </row>
    <row r="89" spans="1:5">
      <c r="A89" s="13" t="s">
        <v>645</v>
      </c>
      <c r="B89" s="6" t="s">
        <v>256</v>
      </c>
      <c r="C89" s="219"/>
      <c r="D89" s="219"/>
      <c r="E89" s="219">
        <f t="shared" si="1"/>
        <v>0</v>
      </c>
    </row>
    <row r="90" spans="1:5">
      <c r="A90" s="13" t="s">
        <v>646</v>
      </c>
      <c r="B90" s="6" t="s">
        <v>256</v>
      </c>
      <c r="C90" s="219">
        <f>269+388</f>
        <v>657</v>
      </c>
      <c r="D90" s="219"/>
      <c r="E90" s="219">
        <f t="shared" si="1"/>
        <v>657</v>
      </c>
    </row>
    <row r="91" spans="1:5">
      <c r="A91" s="13" t="s">
        <v>647</v>
      </c>
      <c r="B91" s="6" t="s">
        <v>256</v>
      </c>
      <c r="C91" s="219">
        <v>436</v>
      </c>
      <c r="D91" s="219"/>
      <c r="E91" s="219">
        <f t="shared" si="1"/>
        <v>436</v>
      </c>
    </row>
    <row r="92" spans="1:5">
      <c r="A92" s="13" t="s">
        <v>648</v>
      </c>
      <c r="B92" s="6" t="s">
        <v>256</v>
      </c>
      <c r="C92" s="219"/>
      <c r="D92" s="219"/>
      <c r="E92" s="219">
        <f t="shared" si="1"/>
        <v>0</v>
      </c>
    </row>
    <row r="93" spans="1:5">
      <c r="A93" s="13" t="s">
        <v>649</v>
      </c>
      <c r="B93" s="6" t="s">
        <v>256</v>
      </c>
      <c r="C93" s="219"/>
      <c r="D93" s="219"/>
      <c r="E93" s="219">
        <f t="shared" si="1"/>
        <v>0</v>
      </c>
    </row>
    <row r="94" spans="1:5" s="128" customFormat="1">
      <c r="A94" s="11" t="s">
        <v>477</v>
      </c>
      <c r="B94" s="8" t="s">
        <v>256</v>
      </c>
      <c r="C94" s="220">
        <f>SUM(C84:C93)</f>
        <v>1093</v>
      </c>
      <c r="D94" s="220">
        <f>SUM(D84:D93)</f>
        <v>0</v>
      </c>
      <c r="E94" s="220">
        <f t="shared" si="1"/>
        <v>1093</v>
      </c>
    </row>
    <row r="95" spans="1:5">
      <c r="A95" s="13" t="s">
        <v>650</v>
      </c>
      <c r="B95" s="5" t="s">
        <v>258</v>
      </c>
      <c r="C95" s="219"/>
      <c r="D95" s="219"/>
      <c r="E95" s="219">
        <f t="shared" si="1"/>
        <v>0</v>
      </c>
    </row>
    <row r="96" spans="1:5">
      <c r="A96" s="13" t="s">
        <v>651</v>
      </c>
      <c r="B96" s="6" t="s">
        <v>258</v>
      </c>
      <c r="C96" s="219"/>
      <c r="D96" s="219"/>
      <c r="E96" s="219">
        <f t="shared" si="1"/>
        <v>0</v>
      </c>
    </row>
    <row r="97" spans="1:5">
      <c r="A97" s="13" t="s">
        <v>652</v>
      </c>
      <c r="B97" s="5" t="s">
        <v>258</v>
      </c>
      <c r="C97" s="219"/>
      <c r="D97" s="219"/>
      <c r="E97" s="219">
        <f t="shared" si="1"/>
        <v>0</v>
      </c>
    </row>
    <row r="98" spans="1:5">
      <c r="A98" s="5" t="s">
        <v>653</v>
      </c>
      <c r="B98" s="6" t="s">
        <v>258</v>
      </c>
      <c r="C98" s="219"/>
      <c r="D98" s="219"/>
      <c r="E98" s="219">
        <f t="shared" si="1"/>
        <v>0</v>
      </c>
    </row>
    <row r="99" spans="1:5">
      <c r="A99" s="5" t="s">
        <v>654</v>
      </c>
      <c r="B99" s="5" t="s">
        <v>258</v>
      </c>
      <c r="C99" s="219"/>
      <c r="D99" s="219"/>
      <c r="E99" s="219">
        <f t="shared" si="1"/>
        <v>0</v>
      </c>
    </row>
    <row r="100" spans="1:5">
      <c r="A100" s="5" t="s">
        <v>655</v>
      </c>
      <c r="B100" s="6" t="s">
        <v>258</v>
      </c>
      <c r="C100" s="219"/>
      <c r="D100" s="219"/>
      <c r="E100" s="219">
        <f t="shared" si="1"/>
        <v>0</v>
      </c>
    </row>
    <row r="101" spans="1:5">
      <c r="A101" s="13" t="s">
        <v>656</v>
      </c>
      <c r="B101" s="5" t="s">
        <v>258</v>
      </c>
      <c r="C101" s="219"/>
      <c r="D101" s="219"/>
      <c r="E101" s="219">
        <f t="shared" si="1"/>
        <v>0</v>
      </c>
    </row>
    <row r="102" spans="1:5">
      <c r="A102" s="13" t="s">
        <v>660</v>
      </c>
      <c r="B102" s="6" t="s">
        <v>258</v>
      </c>
      <c r="C102" s="219"/>
      <c r="D102" s="219"/>
      <c r="E102" s="219">
        <f t="shared" si="1"/>
        <v>0</v>
      </c>
    </row>
    <row r="103" spans="1:5">
      <c r="A103" s="13" t="s">
        <v>658</v>
      </c>
      <c r="B103" s="5" t="s">
        <v>258</v>
      </c>
      <c r="C103" s="219"/>
      <c r="D103" s="219"/>
      <c r="E103" s="219">
        <f t="shared" si="1"/>
        <v>0</v>
      </c>
    </row>
    <row r="104" spans="1:5">
      <c r="A104" s="13" t="s">
        <v>659</v>
      </c>
      <c r="B104" s="6" t="s">
        <v>258</v>
      </c>
      <c r="C104" s="219"/>
      <c r="D104" s="219"/>
      <c r="E104" s="219">
        <f t="shared" si="1"/>
        <v>0</v>
      </c>
    </row>
    <row r="105" spans="1:5" s="128" customFormat="1" ht="25.5">
      <c r="A105" s="11" t="s">
        <v>476</v>
      </c>
      <c r="B105" s="8" t="s">
        <v>258</v>
      </c>
      <c r="C105" s="220">
        <f>SUM(C95:C104)</f>
        <v>0</v>
      </c>
      <c r="D105" s="220">
        <f>SUM(D95:D104)</f>
        <v>0</v>
      </c>
      <c r="E105" s="220">
        <f t="shared" si="1"/>
        <v>0</v>
      </c>
    </row>
    <row r="106" spans="1:5">
      <c r="A106" s="13" t="s">
        <v>650</v>
      </c>
      <c r="B106" s="5" t="s">
        <v>261</v>
      </c>
      <c r="C106" s="219"/>
      <c r="D106" s="219"/>
      <c r="E106" s="219">
        <f t="shared" si="1"/>
        <v>0</v>
      </c>
    </row>
    <row r="107" spans="1:5">
      <c r="A107" s="13" t="s">
        <v>651</v>
      </c>
      <c r="B107" s="5" t="s">
        <v>261</v>
      </c>
      <c r="C107" s="219"/>
      <c r="D107" s="219"/>
      <c r="E107" s="219">
        <f t="shared" si="1"/>
        <v>0</v>
      </c>
    </row>
    <row r="108" spans="1:5">
      <c r="A108" s="13" t="s">
        <v>652</v>
      </c>
      <c r="B108" s="5" t="s">
        <v>261</v>
      </c>
      <c r="C108" s="219"/>
      <c r="D108" s="219"/>
      <c r="E108" s="219">
        <f t="shared" si="1"/>
        <v>0</v>
      </c>
    </row>
    <row r="109" spans="1:5">
      <c r="A109" s="5" t="s">
        <v>653</v>
      </c>
      <c r="B109" s="5" t="s">
        <v>261</v>
      </c>
      <c r="C109" s="219"/>
      <c r="D109" s="219"/>
      <c r="E109" s="219">
        <f t="shared" si="1"/>
        <v>0</v>
      </c>
    </row>
    <row r="110" spans="1:5">
      <c r="A110" s="5" t="s">
        <v>654</v>
      </c>
      <c r="B110" s="5" t="s">
        <v>261</v>
      </c>
      <c r="C110" s="219"/>
      <c r="D110" s="219"/>
      <c r="E110" s="219">
        <f t="shared" si="1"/>
        <v>0</v>
      </c>
    </row>
    <row r="111" spans="1:5">
      <c r="A111" s="5" t="s">
        <v>655</v>
      </c>
      <c r="B111" s="5" t="s">
        <v>261</v>
      </c>
      <c r="C111" s="219"/>
      <c r="D111" s="219"/>
      <c r="E111" s="219">
        <f t="shared" si="1"/>
        <v>0</v>
      </c>
    </row>
    <row r="112" spans="1:5">
      <c r="A112" s="13" t="s">
        <v>656</v>
      </c>
      <c r="B112" s="5" t="s">
        <v>261</v>
      </c>
      <c r="C112" s="219"/>
      <c r="D112" s="219"/>
      <c r="E112" s="219">
        <f t="shared" si="1"/>
        <v>0</v>
      </c>
    </row>
    <row r="113" spans="1:5">
      <c r="A113" s="13" t="s">
        <v>660</v>
      </c>
      <c r="B113" s="5" t="s">
        <v>261</v>
      </c>
      <c r="C113" s="219"/>
      <c r="D113" s="219"/>
      <c r="E113" s="219">
        <f t="shared" si="1"/>
        <v>0</v>
      </c>
    </row>
    <row r="114" spans="1:5">
      <c r="A114" s="13" t="s">
        <v>658</v>
      </c>
      <c r="B114" s="5" t="s">
        <v>261</v>
      </c>
      <c r="C114" s="219"/>
      <c r="D114" s="219"/>
      <c r="E114" s="219">
        <f t="shared" si="1"/>
        <v>0</v>
      </c>
    </row>
    <row r="115" spans="1:5">
      <c r="A115" s="13" t="s">
        <v>659</v>
      </c>
      <c r="B115" s="5" t="s">
        <v>261</v>
      </c>
      <c r="C115" s="219"/>
      <c r="D115" s="219"/>
      <c r="E115" s="219">
        <f t="shared" si="1"/>
        <v>0</v>
      </c>
    </row>
    <row r="116" spans="1:5" s="128" customFormat="1">
      <c r="A116" s="15" t="s">
        <v>515</v>
      </c>
      <c r="B116" s="8" t="s">
        <v>261</v>
      </c>
      <c r="C116" s="220">
        <f>SUM(C106:C115)</f>
        <v>0</v>
      </c>
      <c r="D116" s="220">
        <f>SUM(D106:D115)</f>
        <v>0</v>
      </c>
      <c r="E116" s="220">
        <f t="shared" si="1"/>
        <v>0</v>
      </c>
    </row>
  </sheetData>
  <mergeCells count="2">
    <mergeCell ref="A1:C1"/>
    <mergeCell ref="A2:C2"/>
  </mergeCells>
  <phoneticPr fontId="39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6" fitToHeight="2" orientation="portrait" r:id="rId1"/>
  <headerFooter>
    <oddHeader>&amp;C12. melléklet az 1/2015. (II.18.)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7"/>
  <sheetViews>
    <sheetView workbookViewId="0">
      <selection activeCell="B92" sqref="B92"/>
    </sheetView>
  </sheetViews>
  <sheetFormatPr defaultRowHeight="15"/>
  <cols>
    <col min="1" max="1" width="64.7109375" style="160" customWidth="1"/>
    <col min="2" max="2" width="9.42578125" style="160" customWidth="1"/>
    <col min="3" max="3" width="22.42578125" style="199" customWidth="1"/>
    <col min="4" max="4" width="18.85546875" style="199" customWidth="1"/>
    <col min="5" max="5" width="18.7109375" style="199" customWidth="1"/>
    <col min="6" max="16384" width="9.140625" style="160"/>
  </cols>
  <sheetData>
    <row r="1" spans="1:5" ht="21.75" customHeight="1">
      <c r="A1" s="248" t="s">
        <v>704</v>
      </c>
      <c r="B1" s="253"/>
      <c r="C1" s="253"/>
      <c r="D1" s="253"/>
      <c r="E1" s="253"/>
    </row>
    <row r="2" spans="1:5" ht="26.25" customHeight="1">
      <c r="A2" s="255" t="s">
        <v>38</v>
      </c>
      <c r="B2" s="253"/>
      <c r="C2" s="253"/>
      <c r="D2" s="253"/>
      <c r="E2" s="253"/>
    </row>
    <row r="3" spans="1:5" ht="26.25" customHeight="1">
      <c r="A3" s="121"/>
      <c r="B3" s="190"/>
      <c r="C3" s="191"/>
      <c r="D3" s="191"/>
      <c r="E3" s="191"/>
    </row>
    <row r="5" spans="1:5" ht="30">
      <c r="A5" s="2" t="s">
        <v>126</v>
      </c>
      <c r="B5" s="3" t="s">
        <v>127</v>
      </c>
      <c r="C5" s="192" t="s">
        <v>1</v>
      </c>
      <c r="D5" s="192" t="s">
        <v>2</v>
      </c>
      <c r="E5" s="193" t="s">
        <v>3</v>
      </c>
    </row>
    <row r="6" spans="1:5" hidden="1">
      <c r="A6" s="164"/>
      <c r="B6" s="164"/>
      <c r="C6" s="194"/>
      <c r="D6" s="194"/>
      <c r="E6" s="194">
        <f>C6+D6</f>
        <v>0</v>
      </c>
    </row>
    <row r="7" spans="1:5" hidden="1">
      <c r="A7" s="164"/>
      <c r="B7" s="164"/>
      <c r="C7" s="194"/>
      <c r="D7" s="194"/>
      <c r="E7" s="194">
        <f t="shared" ref="E7:E49" si="0">C7+D7</f>
        <v>0</v>
      </c>
    </row>
    <row r="8" spans="1:5" hidden="1">
      <c r="A8" s="164"/>
      <c r="B8" s="164"/>
      <c r="C8" s="194"/>
      <c r="D8" s="194"/>
      <c r="E8" s="194">
        <f t="shared" si="0"/>
        <v>0</v>
      </c>
    </row>
    <row r="9" spans="1:5" hidden="1">
      <c r="A9" s="164"/>
      <c r="B9" s="164"/>
      <c r="C9" s="194"/>
      <c r="D9" s="194"/>
      <c r="E9" s="194">
        <f t="shared" si="0"/>
        <v>0</v>
      </c>
    </row>
    <row r="10" spans="1:5" s="168" customFormat="1">
      <c r="A10" s="15" t="s">
        <v>229</v>
      </c>
      <c r="B10" s="8" t="s">
        <v>230</v>
      </c>
      <c r="C10" s="195">
        <f>SUM(C6:C9)</f>
        <v>0</v>
      </c>
      <c r="D10" s="195">
        <f>SUM(D6:D9)</f>
        <v>0</v>
      </c>
      <c r="E10" s="195">
        <f t="shared" si="0"/>
        <v>0</v>
      </c>
    </row>
    <row r="11" spans="1:5" s="168" customFormat="1" hidden="1">
      <c r="A11" s="15"/>
      <c r="B11" s="8"/>
      <c r="C11" s="195"/>
      <c r="D11" s="195"/>
      <c r="E11" s="195">
        <f t="shared" si="0"/>
        <v>0</v>
      </c>
    </row>
    <row r="12" spans="1:5" s="168" customFormat="1" hidden="1">
      <c r="A12" s="15"/>
      <c r="B12" s="8"/>
      <c r="C12" s="195"/>
      <c r="D12" s="195"/>
      <c r="E12" s="195">
        <f t="shared" si="0"/>
        <v>0</v>
      </c>
    </row>
    <row r="13" spans="1:5" s="168" customFormat="1" hidden="1">
      <c r="A13" s="15"/>
      <c r="B13" s="8"/>
      <c r="C13" s="195"/>
      <c r="D13" s="195"/>
      <c r="E13" s="195">
        <f t="shared" si="0"/>
        <v>0</v>
      </c>
    </row>
    <row r="14" spans="1:5" s="168" customFormat="1" hidden="1">
      <c r="A14" s="15"/>
      <c r="B14" s="8"/>
      <c r="C14" s="195"/>
      <c r="D14" s="195"/>
      <c r="E14" s="195">
        <f t="shared" si="0"/>
        <v>0</v>
      </c>
    </row>
    <row r="15" spans="1:5" s="168" customFormat="1">
      <c r="A15" s="15" t="s">
        <v>472</v>
      </c>
      <c r="B15" s="8" t="s">
        <v>231</v>
      </c>
      <c r="C15" s="195">
        <f>SUM(C11:C14)</f>
        <v>0</v>
      </c>
      <c r="D15" s="195">
        <f>SUM(D11:D14)</f>
        <v>0</v>
      </c>
      <c r="E15" s="195">
        <f t="shared" si="0"/>
        <v>0</v>
      </c>
    </row>
    <row r="16" spans="1:5" hidden="1">
      <c r="A16" s="13"/>
      <c r="B16" s="6"/>
      <c r="C16" s="194"/>
      <c r="D16" s="194"/>
      <c r="E16" s="194"/>
    </row>
    <row r="17" spans="1:5">
      <c r="A17" s="5" t="s">
        <v>709</v>
      </c>
      <c r="B17" s="6"/>
      <c r="C17" s="194"/>
      <c r="D17" s="194">
        <v>400</v>
      </c>
      <c r="E17" s="194">
        <f t="shared" si="0"/>
        <v>400</v>
      </c>
    </row>
    <row r="18" spans="1:5" ht="30">
      <c r="A18" s="5" t="s">
        <v>711</v>
      </c>
      <c r="B18" s="6"/>
      <c r="C18" s="194">
        <f>4389+1116</f>
        <v>5505</v>
      </c>
      <c r="D18" s="194"/>
      <c r="E18" s="194">
        <f t="shared" si="0"/>
        <v>5505</v>
      </c>
    </row>
    <row r="19" spans="1:5" hidden="1">
      <c r="A19" s="13"/>
      <c r="B19" s="6"/>
      <c r="C19" s="194"/>
      <c r="D19" s="194"/>
      <c r="E19" s="194">
        <f t="shared" si="0"/>
        <v>0</v>
      </c>
    </row>
    <row r="20" spans="1:5" hidden="1">
      <c r="A20" s="13"/>
      <c r="B20" s="6"/>
      <c r="C20" s="194"/>
      <c r="D20" s="194"/>
      <c r="E20" s="194">
        <f t="shared" si="0"/>
        <v>0</v>
      </c>
    </row>
    <row r="21" spans="1:5" s="168" customFormat="1">
      <c r="A21" s="7" t="s">
        <v>232</v>
      </c>
      <c r="B21" s="8" t="s">
        <v>233</v>
      </c>
      <c r="C21" s="195">
        <f>SUM(C17:C20)</f>
        <v>5505</v>
      </c>
      <c r="D21" s="195">
        <f>SUM(D17:D20)</f>
        <v>400</v>
      </c>
      <c r="E21" s="195">
        <f t="shared" si="0"/>
        <v>5905</v>
      </c>
    </row>
    <row r="22" spans="1:5">
      <c r="A22" s="13" t="s">
        <v>710</v>
      </c>
      <c r="B22" s="6"/>
      <c r="C22" s="194"/>
      <c r="D22" s="194">
        <v>100</v>
      </c>
      <c r="E22" s="194">
        <f t="shared" si="0"/>
        <v>100</v>
      </c>
    </row>
    <row r="23" spans="1:5" hidden="1">
      <c r="A23" s="5"/>
      <c r="B23" s="6"/>
      <c r="C23" s="194"/>
      <c r="D23" s="194"/>
      <c r="E23" s="194">
        <f t="shared" si="0"/>
        <v>0</v>
      </c>
    </row>
    <row r="24" spans="1:5" s="168" customFormat="1">
      <c r="A24" s="15" t="s">
        <v>234</v>
      </c>
      <c r="B24" s="8" t="s">
        <v>235</v>
      </c>
      <c r="C24" s="195">
        <f>SUM(C22:C23)</f>
        <v>0</v>
      </c>
      <c r="D24" s="195">
        <f>SUM(D22:D23)</f>
        <v>100</v>
      </c>
      <c r="E24" s="195">
        <f t="shared" si="0"/>
        <v>100</v>
      </c>
    </row>
    <row r="25" spans="1:5" hidden="1">
      <c r="A25" s="13"/>
      <c r="B25" s="6"/>
      <c r="C25" s="194"/>
      <c r="D25" s="194"/>
      <c r="E25" s="194">
        <f t="shared" si="0"/>
        <v>0</v>
      </c>
    </row>
    <row r="26" spans="1:5" hidden="1">
      <c r="A26" s="13"/>
      <c r="B26" s="6"/>
      <c r="C26" s="194"/>
      <c r="D26" s="194"/>
      <c r="E26" s="194">
        <f t="shared" si="0"/>
        <v>0</v>
      </c>
    </row>
    <row r="27" spans="1:5" s="168" customFormat="1">
      <c r="A27" s="15" t="s">
        <v>236</v>
      </c>
      <c r="B27" s="8" t="s">
        <v>237</v>
      </c>
      <c r="C27" s="195">
        <v>0</v>
      </c>
      <c r="D27" s="195">
        <v>0</v>
      </c>
      <c r="E27" s="195">
        <f t="shared" si="0"/>
        <v>0</v>
      </c>
    </row>
    <row r="28" spans="1:5" s="168" customFormat="1" hidden="1">
      <c r="A28" s="15"/>
      <c r="B28" s="8"/>
      <c r="C28" s="195"/>
      <c r="D28" s="195"/>
      <c r="E28" s="195">
        <f t="shared" si="0"/>
        <v>0</v>
      </c>
    </row>
    <row r="29" spans="1:5" s="168" customFormat="1" hidden="1">
      <c r="A29" s="15"/>
      <c r="B29" s="8"/>
      <c r="C29" s="195"/>
      <c r="D29" s="195"/>
      <c r="E29" s="195">
        <f t="shared" si="0"/>
        <v>0</v>
      </c>
    </row>
    <row r="30" spans="1:5" s="168" customFormat="1">
      <c r="A30" s="7" t="s">
        <v>238</v>
      </c>
      <c r="B30" s="8" t="s">
        <v>239</v>
      </c>
      <c r="C30" s="195"/>
      <c r="D30" s="195"/>
      <c r="E30" s="195">
        <f t="shared" si="0"/>
        <v>0</v>
      </c>
    </row>
    <row r="31" spans="1:5" s="168" customFormat="1" ht="25.5">
      <c r="A31" s="7" t="s">
        <v>240</v>
      </c>
      <c r="B31" s="8" t="s">
        <v>241</v>
      </c>
      <c r="C31" s="195">
        <f>1185+301</f>
        <v>1486</v>
      </c>
      <c r="D31" s="195">
        <v>135</v>
      </c>
      <c r="E31" s="195">
        <f t="shared" si="0"/>
        <v>1621</v>
      </c>
    </row>
    <row r="32" spans="1:5" s="172" customFormat="1" ht="15.75">
      <c r="A32" s="20" t="s">
        <v>473</v>
      </c>
      <c r="B32" s="189" t="s">
        <v>242</v>
      </c>
      <c r="C32" s="196">
        <f>C31+C30+C27+C24+C21+C15+C10</f>
        <v>6991</v>
      </c>
      <c r="D32" s="196">
        <f>D31+D30+D27+D24+D21+D15+D10</f>
        <v>635</v>
      </c>
      <c r="E32" s="196">
        <f>E31+E30+E27+E24+E21+E15+E10</f>
        <v>7626</v>
      </c>
    </row>
    <row r="33" spans="1:5">
      <c r="A33" s="77" t="s">
        <v>708</v>
      </c>
      <c r="B33" s="88"/>
      <c r="C33" s="194">
        <v>9248</v>
      </c>
      <c r="D33" s="194"/>
      <c r="E33" s="194">
        <f t="shared" si="0"/>
        <v>9248</v>
      </c>
    </row>
    <row r="34" spans="1:5">
      <c r="A34" s="77" t="s">
        <v>712</v>
      </c>
      <c r="B34" s="88"/>
      <c r="C34" s="194">
        <v>800</v>
      </c>
      <c r="D34" s="194"/>
      <c r="E34" s="194">
        <f t="shared" si="0"/>
        <v>800</v>
      </c>
    </row>
    <row r="35" spans="1:5" ht="15.75" hidden="1">
      <c r="A35" s="24"/>
      <c r="B35" s="8"/>
      <c r="C35" s="194"/>
      <c r="D35" s="194"/>
      <c r="E35" s="194">
        <f t="shared" si="0"/>
        <v>0</v>
      </c>
    </row>
    <row r="36" spans="1:5" ht="15.75" hidden="1">
      <c r="A36" s="24"/>
      <c r="B36" s="8"/>
      <c r="C36" s="194"/>
      <c r="D36" s="194"/>
      <c r="E36" s="194">
        <f t="shared" si="0"/>
        <v>0</v>
      </c>
    </row>
    <row r="37" spans="1:5" s="168" customFormat="1">
      <c r="A37" s="15" t="s">
        <v>243</v>
      </c>
      <c r="B37" s="8" t="s">
        <v>244</v>
      </c>
      <c r="C37" s="195">
        <f>SUM(C33:C36)</f>
        <v>10048</v>
      </c>
      <c r="D37" s="195">
        <f>SUM(D33:D36)</f>
        <v>0</v>
      </c>
      <c r="E37" s="195">
        <f t="shared" si="0"/>
        <v>10048</v>
      </c>
    </row>
    <row r="38" spans="1:5" hidden="1">
      <c r="A38" s="13"/>
      <c r="B38" s="6"/>
      <c r="C38" s="194"/>
      <c r="D38" s="194"/>
      <c r="E38" s="194">
        <f t="shared" si="0"/>
        <v>0</v>
      </c>
    </row>
    <row r="39" spans="1:5" hidden="1">
      <c r="A39" s="13"/>
      <c r="B39" s="6"/>
      <c r="C39" s="194"/>
      <c r="D39" s="194"/>
      <c r="E39" s="194">
        <f t="shared" si="0"/>
        <v>0</v>
      </c>
    </row>
    <row r="40" spans="1:5" hidden="1">
      <c r="A40" s="13"/>
      <c r="B40" s="6"/>
      <c r="C40" s="194"/>
      <c r="D40" s="194"/>
      <c r="E40" s="194">
        <f t="shared" si="0"/>
        <v>0</v>
      </c>
    </row>
    <row r="41" spans="1:5" hidden="1">
      <c r="A41" s="13"/>
      <c r="B41" s="6"/>
      <c r="C41" s="194"/>
      <c r="D41" s="194"/>
      <c r="E41" s="194">
        <f t="shared" si="0"/>
        <v>0</v>
      </c>
    </row>
    <row r="42" spans="1:5" s="168" customFormat="1">
      <c r="A42" s="15" t="s">
        <v>245</v>
      </c>
      <c r="B42" s="8" t="s">
        <v>246</v>
      </c>
      <c r="C42" s="195"/>
      <c r="D42" s="195"/>
      <c r="E42" s="195">
        <f t="shared" si="0"/>
        <v>0</v>
      </c>
    </row>
    <row r="43" spans="1:5" s="168" customFormat="1" hidden="1">
      <c r="A43" s="15"/>
      <c r="B43" s="8"/>
      <c r="C43" s="195"/>
      <c r="D43" s="195"/>
      <c r="E43" s="195">
        <f t="shared" si="0"/>
        <v>0</v>
      </c>
    </row>
    <row r="44" spans="1:5" s="168" customFormat="1" hidden="1">
      <c r="A44" s="15"/>
      <c r="B44" s="8"/>
      <c r="C44" s="195"/>
      <c r="D44" s="195"/>
      <c r="E44" s="195">
        <f t="shared" si="0"/>
        <v>0</v>
      </c>
    </row>
    <row r="45" spans="1:5" s="168" customFormat="1" hidden="1">
      <c r="A45" s="15"/>
      <c r="B45" s="8"/>
      <c r="C45" s="195"/>
      <c r="D45" s="195"/>
      <c r="E45" s="195">
        <f t="shared" si="0"/>
        <v>0</v>
      </c>
    </row>
    <row r="46" spans="1:5" s="168" customFormat="1" hidden="1">
      <c r="A46" s="15"/>
      <c r="B46" s="8"/>
      <c r="C46" s="195"/>
      <c r="D46" s="195"/>
      <c r="E46" s="195">
        <f t="shared" si="0"/>
        <v>0</v>
      </c>
    </row>
    <row r="47" spans="1:5" s="168" customFormat="1">
      <c r="A47" s="15" t="s">
        <v>247</v>
      </c>
      <c r="B47" s="8" t="s">
        <v>248</v>
      </c>
      <c r="C47" s="195"/>
      <c r="D47" s="195"/>
      <c r="E47" s="195">
        <f t="shared" si="0"/>
        <v>0</v>
      </c>
    </row>
    <row r="48" spans="1:5" s="168" customFormat="1">
      <c r="A48" s="15" t="s">
        <v>249</v>
      </c>
      <c r="B48" s="8" t="s">
        <v>250</v>
      </c>
      <c r="C48" s="195">
        <f>2497+216</f>
        <v>2713</v>
      </c>
      <c r="D48" s="195"/>
      <c r="E48" s="195">
        <f t="shared" si="0"/>
        <v>2713</v>
      </c>
    </row>
    <row r="49" spans="1:5" s="168" customFormat="1" ht="15.75">
      <c r="A49" s="20" t="s">
        <v>474</v>
      </c>
      <c r="B49" s="9" t="s">
        <v>251</v>
      </c>
      <c r="C49" s="195">
        <f>C37+C48</f>
        <v>12761</v>
      </c>
      <c r="D49" s="195">
        <f>D37+D48</f>
        <v>0</v>
      </c>
      <c r="E49" s="195">
        <f t="shared" si="0"/>
        <v>12761</v>
      </c>
    </row>
    <row r="51" spans="1:5" s="187" customFormat="1" ht="14.25">
      <c r="A51" s="187" t="s">
        <v>713</v>
      </c>
      <c r="C51" s="200">
        <f>C32+C49</f>
        <v>19752</v>
      </c>
      <c r="D51" s="200">
        <f>D32+D49</f>
        <v>635</v>
      </c>
      <c r="E51" s="200">
        <f>E32+E49</f>
        <v>20387</v>
      </c>
    </row>
    <row r="52" spans="1:5" hidden="1">
      <c r="A52" s="125" t="s">
        <v>693</v>
      </c>
      <c r="B52" s="164"/>
      <c r="C52" s="126" t="s">
        <v>694</v>
      </c>
      <c r="D52" s="126" t="s">
        <v>695</v>
      </c>
      <c r="E52" s="126" t="s">
        <v>696</v>
      </c>
    </row>
    <row r="53" spans="1:5" hidden="1">
      <c r="A53" s="140"/>
      <c r="B53" s="140"/>
      <c r="C53" s="197"/>
      <c r="D53" s="197"/>
      <c r="E53" s="194"/>
    </row>
    <row r="54" spans="1:5" hidden="1">
      <c r="A54" s="140"/>
      <c r="B54" s="140"/>
      <c r="C54" s="197"/>
      <c r="D54" s="197"/>
      <c r="E54" s="194"/>
    </row>
    <row r="55" spans="1:5" hidden="1">
      <c r="A55" s="140"/>
      <c r="B55" s="140"/>
      <c r="C55" s="197"/>
      <c r="D55" s="197"/>
      <c r="E55" s="194"/>
    </row>
    <row r="56" spans="1:5" hidden="1">
      <c r="A56" s="140"/>
      <c r="B56" s="140"/>
      <c r="C56" s="197"/>
      <c r="D56" s="197"/>
      <c r="E56" s="194"/>
    </row>
    <row r="57" spans="1:5" hidden="1">
      <c r="A57" s="13" t="s">
        <v>229</v>
      </c>
      <c r="B57" s="6" t="s">
        <v>230</v>
      </c>
      <c r="C57" s="197"/>
      <c r="D57" s="197"/>
      <c r="E57" s="194"/>
    </row>
    <row r="58" spans="1:5" hidden="1">
      <c r="A58" s="13"/>
      <c r="B58" s="6"/>
      <c r="C58" s="197"/>
      <c r="D58" s="197"/>
      <c r="E58" s="194"/>
    </row>
    <row r="59" spans="1:5" hidden="1">
      <c r="A59" s="13"/>
      <c r="B59" s="6"/>
      <c r="C59" s="197"/>
      <c r="D59" s="197"/>
      <c r="E59" s="194"/>
    </row>
    <row r="60" spans="1:5" hidden="1">
      <c r="A60" s="13"/>
      <c r="B60" s="6"/>
      <c r="C60" s="197"/>
      <c r="D60" s="197"/>
      <c r="E60" s="194"/>
    </row>
    <row r="61" spans="1:5" hidden="1">
      <c r="A61" s="13"/>
      <c r="B61" s="6"/>
      <c r="C61" s="197"/>
      <c r="D61" s="197"/>
      <c r="E61" s="194"/>
    </row>
    <row r="62" spans="1:5" hidden="1">
      <c r="A62" s="13" t="s">
        <v>472</v>
      </c>
      <c r="B62" s="6" t="s">
        <v>231</v>
      </c>
      <c r="C62" s="197"/>
      <c r="D62" s="197"/>
      <c r="E62" s="194"/>
    </row>
    <row r="63" spans="1:5" hidden="1">
      <c r="A63" s="13"/>
      <c r="B63" s="6"/>
      <c r="C63" s="197"/>
      <c r="D63" s="197"/>
      <c r="E63" s="194"/>
    </row>
    <row r="64" spans="1:5" hidden="1">
      <c r="A64" s="13"/>
      <c r="B64" s="6"/>
      <c r="C64" s="197"/>
      <c r="D64" s="197"/>
      <c r="E64" s="194"/>
    </row>
    <row r="65" spans="1:5" hidden="1">
      <c r="A65" s="13"/>
      <c r="B65" s="6"/>
      <c r="C65" s="197"/>
      <c r="D65" s="197"/>
      <c r="E65" s="194"/>
    </row>
    <row r="66" spans="1:5" hidden="1">
      <c r="A66" s="13"/>
      <c r="B66" s="6"/>
      <c r="C66" s="197"/>
      <c r="D66" s="197"/>
      <c r="E66" s="194"/>
    </row>
    <row r="67" spans="1:5" hidden="1">
      <c r="A67" s="5" t="s">
        <v>232</v>
      </c>
      <c r="B67" s="6" t="s">
        <v>233</v>
      </c>
      <c r="C67" s="197"/>
      <c r="D67" s="197"/>
      <c r="E67" s="194"/>
    </row>
    <row r="68" spans="1:5" hidden="1">
      <c r="A68" s="5"/>
      <c r="B68" s="6"/>
      <c r="C68" s="197"/>
      <c r="D68" s="197"/>
      <c r="E68" s="194"/>
    </row>
    <row r="69" spans="1:5" hidden="1">
      <c r="A69" s="5"/>
      <c r="B69" s="6"/>
      <c r="C69" s="197"/>
      <c r="D69" s="197"/>
      <c r="E69" s="194"/>
    </row>
    <row r="70" spans="1:5" hidden="1">
      <c r="A70" s="13" t="s">
        <v>234</v>
      </c>
      <c r="B70" s="6" t="s">
        <v>235</v>
      </c>
      <c r="C70" s="197"/>
      <c r="D70" s="197"/>
      <c r="E70" s="194"/>
    </row>
    <row r="71" spans="1:5" ht="15.75" hidden="1">
      <c r="A71" s="20" t="s">
        <v>473</v>
      </c>
      <c r="B71" s="9" t="s">
        <v>242</v>
      </c>
      <c r="C71" s="197"/>
      <c r="D71" s="197"/>
      <c r="E71" s="194"/>
    </row>
    <row r="72" spans="1:5" ht="15.75" hidden="1">
      <c r="A72" s="24"/>
      <c r="B72" s="8"/>
      <c r="C72" s="197"/>
      <c r="D72" s="197"/>
      <c r="E72" s="194"/>
    </row>
    <row r="73" spans="1:5" ht="15.75" hidden="1">
      <c r="A73" s="24"/>
      <c r="B73" s="8"/>
      <c r="C73" s="197"/>
      <c r="D73" s="197"/>
      <c r="E73" s="194"/>
    </row>
    <row r="74" spans="1:5" ht="15.75" hidden="1">
      <c r="A74" s="24"/>
      <c r="B74" s="8"/>
      <c r="C74" s="197"/>
      <c r="D74" s="197"/>
      <c r="E74" s="194"/>
    </row>
    <row r="75" spans="1:5" ht="15.75" hidden="1">
      <c r="A75" s="24"/>
      <c r="B75" s="8"/>
      <c r="C75" s="197"/>
      <c r="D75" s="197"/>
      <c r="E75" s="194"/>
    </row>
    <row r="76" spans="1:5" hidden="1">
      <c r="A76" s="13" t="s">
        <v>243</v>
      </c>
      <c r="B76" s="6" t="s">
        <v>244</v>
      </c>
      <c r="C76" s="197"/>
      <c r="D76" s="197"/>
      <c r="E76" s="194"/>
    </row>
    <row r="77" spans="1:5" hidden="1">
      <c r="A77" s="13"/>
      <c r="B77" s="6"/>
      <c r="C77" s="197"/>
      <c r="D77" s="197"/>
      <c r="E77" s="194"/>
    </row>
    <row r="78" spans="1:5" hidden="1">
      <c r="A78" s="13"/>
      <c r="B78" s="6"/>
      <c r="C78" s="197"/>
      <c r="D78" s="197"/>
      <c r="E78" s="194"/>
    </row>
    <row r="79" spans="1:5" hidden="1">
      <c r="A79" s="13"/>
      <c r="B79" s="6"/>
      <c r="C79" s="197"/>
      <c r="D79" s="197"/>
      <c r="E79" s="194"/>
    </row>
    <row r="80" spans="1:5" hidden="1">
      <c r="A80" s="13"/>
      <c r="B80" s="6"/>
      <c r="C80" s="197"/>
      <c r="D80" s="197"/>
      <c r="E80" s="194"/>
    </row>
    <row r="81" spans="1:10" hidden="1">
      <c r="A81" s="13" t="s">
        <v>245</v>
      </c>
      <c r="B81" s="6" t="s">
        <v>246</v>
      </c>
      <c r="C81" s="197"/>
      <c r="D81" s="197"/>
      <c r="E81" s="194"/>
    </row>
    <row r="82" spans="1:10" hidden="1">
      <c r="A82" s="13"/>
      <c r="B82" s="6"/>
      <c r="C82" s="197"/>
      <c r="D82" s="197"/>
      <c r="E82" s="194"/>
    </row>
    <row r="83" spans="1:10" hidden="1">
      <c r="A83" s="13"/>
      <c r="B83" s="6"/>
      <c r="C83" s="197"/>
      <c r="D83" s="197"/>
      <c r="E83" s="194"/>
    </row>
    <row r="84" spans="1:10" hidden="1">
      <c r="A84" s="13"/>
      <c r="B84" s="6"/>
      <c r="C84" s="197"/>
      <c r="D84" s="197"/>
      <c r="E84" s="194"/>
    </row>
    <row r="85" spans="1:10" hidden="1">
      <c r="A85" s="13"/>
      <c r="B85" s="6"/>
      <c r="C85" s="197"/>
      <c r="D85" s="197"/>
      <c r="E85" s="194"/>
    </row>
    <row r="86" spans="1:10" hidden="1">
      <c r="A86" s="13" t="s">
        <v>247</v>
      </c>
      <c r="B86" s="6" t="s">
        <v>248</v>
      </c>
      <c r="C86" s="197"/>
      <c r="D86" s="197"/>
      <c r="E86" s="194"/>
    </row>
    <row r="87" spans="1:10" ht="15.75" hidden="1">
      <c r="A87" s="20" t="s">
        <v>474</v>
      </c>
      <c r="B87" s="9" t="s">
        <v>251</v>
      </c>
      <c r="C87" s="197"/>
      <c r="D87" s="197"/>
      <c r="E87" s="194"/>
    </row>
    <row r="88" spans="1:10" hidden="1">
      <c r="A88" s="139"/>
      <c r="B88" s="139"/>
      <c r="C88" s="198"/>
      <c r="D88" s="198"/>
    </row>
    <row r="89" spans="1:10" hidden="1">
      <c r="A89" s="139"/>
      <c r="B89" s="139"/>
      <c r="C89" s="198"/>
      <c r="D89" s="198"/>
    </row>
    <row r="90" spans="1:10" hidden="1">
      <c r="A90" s="139"/>
      <c r="B90" s="139"/>
      <c r="C90" s="198"/>
      <c r="D90" s="198"/>
    </row>
    <row r="91" spans="1:10" hidden="1">
      <c r="A91" s="139"/>
      <c r="B91" s="139"/>
      <c r="C91" s="198"/>
      <c r="D91" s="198"/>
    </row>
    <row r="92" spans="1:10">
      <c r="A92" s="139"/>
      <c r="B92" s="139"/>
      <c r="C92" s="198"/>
      <c r="D92" s="198"/>
    </row>
    <row r="93" spans="1:10">
      <c r="A93" s="139"/>
      <c r="B93" s="139"/>
      <c r="C93" s="198"/>
      <c r="D93" s="198"/>
    </row>
    <row r="94" spans="1:10">
      <c r="A94" s="139"/>
      <c r="B94" s="139"/>
      <c r="C94" s="198"/>
      <c r="D94" s="198"/>
    </row>
    <row r="95" spans="1:10">
      <c r="A95" s="139"/>
      <c r="B95" s="139"/>
      <c r="C95" s="198"/>
      <c r="D95" s="198"/>
    </row>
    <row r="96" spans="1:10">
      <c r="A96" s="261" t="s">
        <v>719</v>
      </c>
      <c r="B96" s="262"/>
      <c r="C96" s="262"/>
      <c r="D96" s="262"/>
      <c r="E96" s="262"/>
      <c r="F96" s="223"/>
      <c r="G96" s="223"/>
      <c r="H96" s="223"/>
      <c r="I96" s="223"/>
      <c r="J96" s="223"/>
    </row>
    <row r="97" spans="1:10">
      <c r="A97" s="262"/>
      <c r="B97" s="262"/>
      <c r="C97" s="262"/>
      <c r="D97" s="262"/>
      <c r="E97" s="262"/>
      <c r="F97" s="1"/>
      <c r="G97" s="1"/>
      <c r="H97" s="1"/>
      <c r="I97" s="1"/>
      <c r="J97" s="1"/>
    </row>
  </sheetData>
  <mergeCells count="3">
    <mergeCell ref="A1:E1"/>
    <mergeCell ref="A2:E2"/>
    <mergeCell ref="A96:E97"/>
  </mergeCells>
  <phoneticPr fontId="39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69" orientation="portrait" r:id="rId1"/>
  <headerFooter>
    <oddHeader>&amp;C13. melléklet az 1/2015. (II. 18.)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"/>
  <sheetViews>
    <sheetView workbookViewId="0">
      <selection activeCell="B14" sqref="B14"/>
    </sheetView>
  </sheetViews>
  <sheetFormatPr defaultRowHeight="15"/>
  <cols>
    <col min="1" max="1" width="83.28515625" customWidth="1"/>
    <col min="2" max="2" width="19.5703125" customWidth="1"/>
  </cols>
  <sheetData>
    <row r="1" spans="1:7" ht="27" customHeight="1">
      <c r="A1" s="248" t="s">
        <v>704</v>
      </c>
      <c r="B1" s="259"/>
    </row>
    <row r="2" spans="1:7" ht="71.25" customHeight="1">
      <c r="A2" s="247" t="s">
        <v>51</v>
      </c>
      <c r="B2" s="247"/>
      <c r="C2" s="75"/>
      <c r="D2" s="75"/>
      <c r="E2" s="75"/>
      <c r="F2" s="75"/>
      <c r="G2" s="75"/>
    </row>
    <row r="3" spans="1:7" ht="24" customHeight="1">
      <c r="A3" s="71"/>
      <c r="B3" s="71"/>
      <c r="C3" s="75"/>
      <c r="D3" s="75"/>
      <c r="E3" s="75"/>
      <c r="F3" s="75"/>
      <c r="G3" s="75"/>
    </row>
    <row r="4" spans="1:7" ht="24" customHeight="1">
      <c r="A4" s="4" t="s">
        <v>1</v>
      </c>
      <c r="B4" s="71"/>
      <c r="C4" s="75"/>
      <c r="D4" s="75"/>
      <c r="E4" s="75"/>
      <c r="F4" s="75"/>
      <c r="G4" s="75"/>
    </row>
    <row r="5" spans="1:7" ht="24" customHeight="1">
      <c r="A5" s="227"/>
      <c r="B5" s="228"/>
      <c r="C5" s="75"/>
      <c r="D5" s="75"/>
      <c r="E5" s="75"/>
      <c r="F5" s="75"/>
      <c r="G5" s="75"/>
    </row>
    <row r="6" spans="1:7" ht="24" customHeight="1">
      <c r="A6" s="224" t="s">
        <v>720</v>
      </c>
      <c r="B6" s="1"/>
      <c r="C6" s="1"/>
      <c r="D6" s="1"/>
      <c r="E6" s="1"/>
      <c r="F6" s="1"/>
      <c r="G6" s="75"/>
    </row>
    <row r="7" spans="1:7" ht="24" customHeight="1">
      <c r="A7" s="224" t="s">
        <v>721</v>
      </c>
      <c r="B7" s="225"/>
      <c r="C7" s="225"/>
      <c r="D7" s="225"/>
      <c r="E7" s="225"/>
      <c r="F7" s="226"/>
      <c r="G7" s="75"/>
    </row>
    <row r="8" spans="1:7" ht="22.5" customHeight="1">
      <c r="A8" s="4"/>
    </row>
    <row r="9" spans="1:7" ht="18">
      <c r="A9" s="47"/>
      <c r="B9" s="46" t="s">
        <v>11</v>
      </c>
    </row>
    <row r="10" spans="1:7">
      <c r="A10" s="45" t="s">
        <v>108</v>
      </c>
      <c r="B10" s="45"/>
    </row>
    <row r="11" spans="1:7">
      <c r="A11" s="76" t="s">
        <v>109</v>
      </c>
      <c r="B11" s="45"/>
    </row>
    <row r="12" spans="1:7">
      <c r="A12" s="45" t="s">
        <v>110</v>
      </c>
      <c r="B12" s="45"/>
    </row>
    <row r="13" spans="1:7">
      <c r="A13" s="45" t="s">
        <v>111</v>
      </c>
      <c r="B13" s="45"/>
    </row>
    <row r="14" spans="1:7">
      <c r="A14" s="45" t="s">
        <v>112</v>
      </c>
      <c r="B14" s="45"/>
    </row>
    <row r="15" spans="1:7">
      <c r="A15" s="45" t="s">
        <v>113</v>
      </c>
      <c r="B15" s="45"/>
    </row>
    <row r="16" spans="1:7">
      <c r="A16" s="45" t="s">
        <v>114</v>
      </c>
      <c r="B16" s="45"/>
    </row>
    <row r="17" spans="1:2">
      <c r="A17" s="45" t="s">
        <v>115</v>
      </c>
      <c r="B17" s="45"/>
    </row>
    <row r="18" spans="1:2">
      <c r="A18" s="74" t="s">
        <v>14</v>
      </c>
      <c r="B18" s="79"/>
    </row>
    <row r="19" spans="1:2" ht="30">
      <c r="A19" s="77" t="s">
        <v>6</v>
      </c>
      <c r="B19" s="45">
        <v>1150</v>
      </c>
    </row>
    <row r="20" spans="1:2" ht="30">
      <c r="A20" s="77" t="s">
        <v>7</v>
      </c>
      <c r="B20" s="45"/>
    </row>
    <row r="21" spans="1:2">
      <c r="A21" s="78" t="s">
        <v>8</v>
      </c>
      <c r="B21" s="45"/>
    </row>
    <row r="22" spans="1:2">
      <c r="A22" s="78" t="s">
        <v>9</v>
      </c>
      <c r="B22" s="45"/>
    </row>
    <row r="23" spans="1:2">
      <c r="A23" s="45" t="s">
        <v>12</v>
      </c>
      <c r="B23" s="45"/>
    </row>
    <row r="24" spans="1:2">
      <c r="A24" s="54" t="s">
        <v>10</v>
      </c>
      <c r="B24" s="45">
        <f>SUM(B19:B23)</f>
        <v>1150</v>
      </c>
    </row>
    <row r="25" spans="1:2" ht="31.5">
      <c r="A25" s="80" t="s">
        <v>13</v>
      </c>
      <c r="B25" s="23"/>
    </row>
    <row r="26" spans="1:2" ht="15.75">
      <c r="A26" s="48" t="s">
        <v>607</v>
      </c>
      <c r="B26" s="49">
        <v>1150</v>
      </c>
    </row>
  </sheetData>
  <mergeCells count="2">
    <mergeCell ref="A2:B2"/>
    <mergeCell ref="A1:B1"/>
  </mergeCells>
  <phoneticPr fontId="39" type="noConversion"/>
  <pageMargins left="0.51181102362204722" right="0.51181102362204722" top="0.74803149606299213" bottom="0.74803149606299213" header="0.31496062992125984" footer="0.31496062992125984"/>
  <pageSetup paperSize="9" scale="90" orientation="portrait" r:id="rId1"/>
  <headerFooter>
    <oddHeader>&amp;C14. melléklet az 1/2015. (II.18.)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2"/>
  <sheetViews>
    <sheetView topLeftCell="A2" workbookViewId="0">
      <selection activeCell="A26" sqref="A25:A26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6.28515625" customWidth="1"/>
  </cols>
  <sheetData>
    <row r="1" spans="1:7" ht="25.5" customHeight="1">
      <c r="A1" s="248" t="s">
        <v>704</v>
      </c>
      <c r="B1" s="259"/>
      <c r="C1" s="259"/>
      <c r="D1" s="259"/>
      <c r="E1" s="259"/>
      <c r="F1" s="259"/>
    </row>
    <row r="2" spans="1:7" ht="82.5" customHeight="1">
      <c r="A2" s="255" t="s">
        <v>94</v>
      </c>
      <c r="B2" s="247"/>
      <c r="C2" s="247"/>
      <c r="D2" s="247"/>
      <c r="E2" s="247"/>
      <c r="F2" s="247"/>
    </row>
    <row r="3" spans="1:7" ht="20.25" customHeight="1">
      <c r="A3" s="69"/>
      <c r="B3" s="70"/>
      <c r="C3" s="70"/>
      <c r="D3" s="70"/>
      <c r="E3" s="70"/>
      <c r="F3" s="70"/>
    </row>
    <row r="4" spans="1:7">
      <c r="A4" s="4" t="s">
        <v>1</v>
      </c>
    </row>
    <row r="5" spans="1:7" ht="86.25" customHeight="1">
      <c r="A5" s="2" t="s">
        <v>126</v>
      </c>
      <c r="B5" s="3" t="s">
        <v>127</v>
      </c>
      <c r="C5" s="64" t="s">
        <v>697</v>
      </c>
      <c r="D5" s="64" t="s">
        <v>698</v>
      </c>
      <c r="E5" s="64" t="s">
        <v>699</v>
      </c>
      <c r="F5" s="114"/>
      <c r="G5" s="115"/>
    </row>
    <row r="6" spans="1:7">
      <c r="A6" s="21" t="s">
        <v>555</v>
      </c>
      <c r="B6" s="5" t="s">
        <v>392</v>
      </c>
      <c r="C6" s="45"/>
      <c r="D6" s="45"/>
      <c r="E6" s="68"/>
      <c r="F6" s="116"/>
      <c r="G6" s="117"/>
    </row>
    <row r="7" spans="1:7">
      <c r="A7" s="58" t="s">
        <v>265</v>
      </c>
      <c r="B7" s="58" t="s">
        <v>392</v>
      </c>
      <c r="C7" s="45"/>
      <c r="D7" s="45"/>
      <c r="E7" s="45"/>
      <c r="F7" s="116"/>
      <c r="G7" s="117"/>
    </row>
    <row r="8" spans="1:7" ht="30">
      <c r="A8" s="12" t="s">
        <v>393</v>
      </c>
      <c r="B8" s="5" t="s">
        <v>394</v>
      </c>
      <c r="C8" s="45"/>
      <c r="D8" s="45"/>
      <c r="E8" s="45"/>
      <c r="F8" s="116"/>
      <c r="G8" s="117"/>
    </row>
    <row r="9" spans="1:7">
      <c r="A9" s="21" t="s">
        <v>604</v>
      </c>
      <c r="B9" s="5" t="s">
        <v>395</v>
      </c>
      <c r="C9" s="45"/>
      <c r="D9" s="45"/>
      <c r="E9" s="45"/>
      <c r="F9" s="116"/>
      <c r="G9" s="117"/>
    </row>
    <row r="10" spans="1:7">
      <c r="A10" s="58" t="s">
        <v>265</v>
      </c>
      <c r="B10" s="58" t="s">
        <v>395</v>
      </c>
      <c r="C10" s="45"/>
      <c r="D10" s="45"/>
      <c r="E10" s="45"/>
      <c r="F10" s="116"/>
      <c r="G10" s="117"/>
    </row>
    <row r="11" spans="1:7">
      <c r="A11" s="11" t="s">
        <v>575</v>
      </c>
      <c r="B11" s="7" t="s">
        <v>396</v>
      </c>
      <c r="C11" s="45"/>
      <c r="D11" s="45"/>
      <c r="E11" s="45"/>
      <c r="F11" s="116"/>
      <c r="G11" s="117"/>
    </row>
    <row r="12" spans="1:7">
      <c r="A12" s="12" t="s">
        <v>605</v>
      </c>
      <c r="B12" s="5" t="s">
        <v>397</v>
      </c>
      <c r="C12" s="45"/>
      <c r="D12" s="45"/>
      <c r="E12" s="45"/>
      <c r="F12" s="116"/>
      <c r="G12" s="117"/>
    </row>
    <row r="13" spans="1:7">
      <c r="A13" s="58" t="s">
        <v>273</v>
      </c>
      <c r="B13" s="58" t="s">
        <v>397</v>
      </c>
      <c r="C13" s="45"/>
      <c r="D13" s="45"/>
      <c r="E13" s="45"/>
      <c r="F13" s="116"/>
      <c r="G13" s="117"/>
    </row>
    <row r="14" spans="1:7">
      <c r="A14" s="21" t="s">
        <v>398</v>
      </c>
      <c r="B14" s="5" t="s">
        <v>399</v>
      </c>
      <c r="C14" s="45"/>
      <c r="D14" s="45"/>
      <c r="E14" s="45"/>
      <c r="F14" s="116"/>
      <c r="G14" s="117"/>
    </row>
    <row r="15" spans="1:7">
      <c r="A15" s="13" t="s">
        <v>606</v>
      </c>
      <c r="B15" s="5" t="s">
        <v>400</v>
      </c>
      <c r="C15" s="30"/>
      <c r="D15" s="30"/>
      <c r="E15" s="30"/>
      <c r="F15" s="118"/>
      <c r="G15" s="26"/>
    </row>
    <row r="16" spans="1:7">
      <c r="A16" s="58" t="s">
        <v>274</v>
      </c>
      <c r="B16" s="58" t="s">
        <v>400</v>
      </c>
      <c r="C16" s="30"/>
      <c r="D16" s="30"/>
      <c r="E16" s="30"/>
      <c r="F16" s="118"/>
      <c r="G16" s="26"/>
    </row>
    <row r="17" spans="1:7">
      <c r="A17" s="21" t="s">
        <v>401</v>
      </c>
      <c r="B17" s="5" t="s">
        <v>402</v>
      </c>
      <c r="C17" s="30"/>
      <c r="D17" s="30"/>
      <c r="E17" s="30"/>
      <c r="F17" s="118"/>
      <c r="G17" s="26"/>
    </row>
    <row r="18" spans="1:7">
      <c r="A18" s="22" t="s">
        <v>576</v>
      </c>
      <c r="B18" s="7" t="s">
        <v>403</v>
      </c>
      <c r="C18" s="30"/>
      <c r="D18" s="30"/>
      <c r="E18" s="30"/>
      <c r="F18" s="118"/>
      <c r="G18" s="26"/>
    </row>
    <row r="19" spans="1:7">
      <c r="A19" s="12" t="s">
        <v>418</v>
      </c>
      <c r="B19" s="5" t="s">
        <v>419</v>
      </c>
      <c r="C19" s="30"/>
      <c r="D19" s="30"/>
      <c r="E19" s="30"/>
      <c r="F19" s="118"/>
      <c r="G19" s="26"/>
    </row>
    <row r="20" spans="1:7">
      <c r="A20" s="13" t="s">
        <v>420</v>
      </c>
      <c r="B20" s="5" t="s">
        <v>421</v>
      </c>
      <c r="C20" s="30"/>
      <c r="D20" s="30"/>
      <c r="E20" s="30"/>
      <c r="F20" s="118"/>
      <c r="G20" s="26"/>
    </row>
    <row r="21" spans="1:7">
      <c r="A21" s="21" t="s">
        <v>422</v>
      </c>
      <c r="B21" s="5" t="s">
        <v>423</v>
      </c>
      <c r="C21" s="30"/>
      <c r="D21" s="30"/>
      <c r="E21" s="30"/>
      <c r="F21" s="118"/>
      <c r="G21" s="26"/>
    </row>
    <row r="22" spans="1:7">
      <c r="A22" s="21" t="s">
        <v>560</v>
      </c>
      <c r="B22" s="5" t="s">
        <v>424</v>
      </c>
      <c r="C22" s="30"/>
      <c r="D22" s="30"/>
      <c r="E22" s="30"/>
      <c r="F22" s="118"/>
      <c r="G22" s="26"/>
    </row>
    <row r="23" spans="1:7">
      <c r="A23" s="58" t="s">
        <v>299</v>
      </c>
      <c r="B23" s="58" t="s">
        <v>424</v>
      </c>
      <c r="C23" s="30"/>
      <c r="D23" s="30"/>
      <c r="E23" s="30"/>
      <c r="F23" s="118"/>
      <c r="G23" s="26"/>
    </row>
    <row r="24" spans="1:7">
      <c r="A24" s="58" t="s">
        <v>300</v>
      </c>
      <c r="B24" s="58" t="s">
        <v>424</v>
      </c>
      <c r="C24" s="30"/>
      <c r="D24" s="30"/>
      <c r="E24" s="30"/>
      <c r="F24" s="118"/>
      <c r="G24" s="26"/>
    </row>
    <row r="25" spans="1:7">
      <c r="A25" s="59" t="s">
        <v>301</v>
      </c>
      <c r="B25" s="59" t="s">
        <v>424</v>
      </c>
      <c r="C25" s="30"/>
      <c r="D25" s="30"/>
      <c r="E25" s="30"/>
      <c r="F25" s="118"/>
      <c r="G25" s="26"/>
    </row>
    <row r="26" spans="1:7">
      <c r="A26" s="60" t="s">
        <v>579</v>
      </c>
      <c r="B26" s="42" t="s">
        <v>425</v>
      </c>
      <c r="C26" s="30"/>
      <c r="D26" s="30"/>
      <c r="E26" s="30"/>
      <c r="F26" s="118"/>
      <c r="G26" s="26"/>
    </row>
    <row r="27" spans="1:7">
      <c r="A27" s="109"/>
      <c r="B27" s="110"/>
    </row>
    <row r="28" spans="1:7" ht="47.25" customHeight="1">
      <c r="A28" s="2" t="s">
        <v>126</v>
      </c>
      <c r="B28" s="3" t="s">
        <v>127</v>
      </c>
      <c r="C28" s="64" t="s">
        <v>700</v>
      </c>
      <c r="D28" s="64" t="s">
        <v>701</v>
      </c>
      <c r="E28" s="64" t="s">
        <v>80</v>
      </c>
      <c r="F28" s="64" t="s">
        <v>96</v>
      </c>
    </row>
    <row r="29" spans="1:7" ht="26.25">
      <c r="A29" s="119" t="s">
        <v>79</v>
      </c>
      <c r="B29" s="42"/>
      <c r="C29" s="30"/>
      <c r="D29" s="30"/>
      <c r="E29" s="30"/>
      <c r="F29" s="30"/>
    </row>
    <row r="30" spans="1:7" ht="15.75">
      <c r="A30" s="120" t="s">
        <v>98</v>
      </c>
      <c r="B30" s="42"/>
      <c r="C30" s="30">
        <v>8900</v>
      </c>
      <c r="D30" s="30">
        <v>8900</v>
      </c>
      <c r="E30" s="30">
        <v>9000</v>
      </c>
      <c r="F30" s="30">
        <v>9000</v>
      </c>
    </row>
    <row r="31" spans="1:7" ht="45">
      <c r="A31" s="120" t="s">
        <v>76</v>
      </c>
      <c r="B31" s="42"/>
      <c r="C31" s="30">
        <v>15720</v>
      </c>
      <c r="D31" s="30">
        <v>800</v>
      </c>
      <c r="E31" s="30">
        <v>1000</v>
      </c>
      <c r="F31" s="30">
        <v>1000</v>
      </c>
    </row>
    <row r="32" spans="1:7" ht="15.75">
      <c r="A32" s="120" t="s">
        <v>77</v>
      </c>
      <c r="B32" s="42"/>
      <c r="C32" s="30">
        <v>0</v>
      </c>
      <c r="D32" s="30"/>
      <c r="E32" s="30"/>
      <c r="F32" s="30"/>
    </row>
    <row r="33" spans="1:6" ht="30.75" customHeight="1">
      <c r="A33" s="120" t="s">
        <v>78</v>
      </c>
      <c r="B33" s="42"/>
      <c r="C33" s="30">
        <v>0</v>
      </c>
      <c r="D33" s="30"/>
      <c r="E33" s="30"/>
      <c r="F33" s="30"/>
    </row>
    <row r="34" spans="1:6" ht="15.75">
      <c r="A34" s="120" t="s">
        <v>99</v>
      </c>
      <c r="B34" s="42"/>
      <c r="C34" s="30">
        <v>0</v>
      </c>
      <c r="D34" s="30"/>
      <c r="E34" s="30"/>
      <c r="F34" s="30"/>
    </row>
    <row r="35" spans="1:6" ht="21" customHeight="1">
      <c r="A35" s="120" t="s">
        <v>97</v>
      </c>
      <c r="B35" s="42"/>
      <c r="C35" s="30">
        <v>0</v>
      </c>
      <c r="D35" s="30"/>
      <c r="E35" s="30"/>
      <c r="F35" s="30"/>
    </row>
    <row r="36" spans="1:6">
      <c r="A36" s="22" t="s">
        <v>49</v>
      </c>
      <c r="B36" s="42"/>
      <c r="C36" s="30">
        <f>SUM(C30:C35)</f>
        <v>24620</v>
      </c>
      <c r="D36" s="30">
        <f>SUM(D30:D35)</f>
        <v>9700</v>
      </c>
      <c r="E36" s="30">
        <f>SUM(E30:E35)</f>
        <v>10000</v>
      </c>
      <c r="F36" s="30">
        <f>SUM(F30:F35)</f>
        <v>10000</v>
      </c>
    </row>
    <row r="37" spans="1:6">
      <c r="A37" s="109"/>
      <c r="B37" s="110"/>
    </row>
    <row r="38" spans="1:6">
      <c r="A38" s="109"/>
      <c r="B38" s="110"/>
    </row>
    <row r="39" spans="1:6">
      <c r="A39" s="263" t="s">
        <v>95</v>
      </c>
      <c r="B39" s="263"/>
      <c r="C39" s="263"/>
      <c r="D39" s="263"/>
      <c r="E39" s="263"/>
    </row>
    <row r="40" spans="1:6">
      <c r="A40" s="263"/>
      <c r="B40" s="263"/>
      <c r="C40" s="263"/>
      <c r="D40" s="263"/>
      <c r="E40" s="263"/>
    </row>
    <row r="41" spans="1:6" ht="27.75" customHeight="1">
      <c r="A41" s="263"/>
      <c r="B41" s="263"/>
      <c r="C41" s="263"/>
      <c r="D41" s="263"/>
      <c r="E41" s="263"/>
    </row>
    <row r="42" spans="1:6">
      <c r="A42" s="109"/>
      <c r="B42" s="110"/>
    </row>
  </sheetData>
  <mergeCells count="3">
    <mergeCell ref="A2:F2"/>
    <mergeCell ref="A1:F1"/>
    <mergeCell ref="A39:E41"/>
  </mergeCells>
  <phoneticPr fontId="39" type="noConversion"/>
  <hyperlinks>
    <hyperlink ref="A18" r:id="rId1" location="foot4" display="http://njt.hu/cgi_bin/njt_doc.cgi?docid=142896.245143 - foot4"/>
  </hyperlinks>
  <printOptions horizontalCentered="1"/>
  <pageMargins left="0.51181102362204722" right="0.51181102362204722" top="0.74803149606299213" bottom="0.74803149606299213" header="0.31496062992125984" footer="0.31496062992125984"/>
  <pageSetup paperSize="9" scale="63" orientation="portrait" r:id="rId2"/>
  <headerFooter>
    <oddHeader>&amp;C15. melléklet az 1/2015. (II.18.)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"/>
  <sheetViews>
    <sheetView workbookViewId="0">
      <selection activeCell="C18" sqref="C18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7109375" customWidth="1"/>
  </cols>
  <sheetData>
    <row r="1" spans="1:5" ht="24" customHeight="1">
      <c r="A1" s="248" t="s">
        <v>704</v>
      </c>
      <c r="B1" s="259"/>
      <c r="C1" s="259"/>
      <c r="D1" s="259"/>
      <c r="E1" s="259"/>
    </row>
    <row r="2" spans="1:5" ht="23.25" customHeight="1">
      <c r="A2" s="247" t="s">
        <v>39</v>
      </c>
      <c r="B2" s="246"/>
      <c r="C2" s="246"/>
      <c r="D2" s="246"/>
      <c r="E2" s="246"/>
    </row>
    <row r="3" spans="1:5" ht="18">
      <c r="A3" s="53"/>
    </row>
    <row r="5" spans="1:5" ht="30">
      <c r="A5" s="2" t="s">
        <v>126</v>
      </c>
      <c r="B5" s="3" t="s">
        <v>127</v>
      </c>
      <c r="C5" s="64" t="s">
        <v>1</v>
      </c>
      <c r="D5" s="64" t="s">
        <v>2</v>
      </c>
      <c r="E5" s="73" t="s">
        <v>3</v>
      </c>
    </row>
    <row r="6" spans="1:5">
      <c r="A6" s="30"/>
      <c r="B6" s="30"/>
      <c r="C6" s="30"/>
      <c r="D6" s="30"/>
      <c r="E6" s="30">
        <f>C6+D6</f>
        <v>0</v>
      </c>
    </row>
    <row r="7" spans="1:5">
      <c r="A7" s="30"/>
      <c r="B7" s="30"/>
      <c r="C7" s="30"/>
      <c r="D7" s="30"/>
      <c r="E7" s="30">
        <f t="shared" ref="E7:E15" si="0">C7+D7</f>
        <v>0</v>
      </c>
    </row>
    <row r="8" spans="1:5">
      <c r="A8" s="30"/>
      <c r="B8" s="30"/>
      <c r="C8" s="30"/>
      <c r="D8" s="30"/>
      <c r="E8" s="30">
        <f t="shared" si="0"/>
        <v>0</v>
      </c>
    </row>
    <row r="9" spans="1:5">
      <c r="A9" s="30"/>
      <c r="B9" s="30"/>
      <c r="C9" s="30"/>
      <c r="D9" s="30"/>
      <c r="E9" s="30">
        <f t="shared" si="0"/>
        <v>0</v>
      </c>
    </row>
    <row r="10" spans="1:5">
      <c r="A10" s="15" t="s">
        <v>692</v>
      </c>
      <c r="B10" s="8" t="s">
        <v>227</v>
      </c>
      <c r="C10" s="30">
        <v>0</v>
      </c>
      <c r="D10" s="30">
        <v>0</v>
      </c>
      <c r="E10" s="30">
        <f t="shared" si="0"/>
        <v>0</v>
      </c>
    </row>
    <row r="11" spans="1:5">
      <c r="A11" s="15"/>
      <c r="B11" s="8"/>
      <c r="C11" s="30"/>
      <c r="D11" s="30"/>
      <c r="E11" s="30">
        <f t="shared" si="0"/>
        <v>0</v>
      </c>
    </row>
    <row r="12" spans="1:5">
      <c r="A12" s="15"/>
      <c r="B12" s="8"/>
      <c r="C12" s="30"/>
      <c r="D12" s="30"/>
      <c r="E12" s="30">
        <f t="shared" si="0"/>
        <v>0</v>
      </c>
    </row>
    <row r="13" spans="1:5">
      <c r="A13" s="15"/>
      <c r="B13" s="8"/>
      <c r="C13" s="30"/>
      <c r="D13" s="30"/>
      <c r="E13" s="30">
        <f t="shared" si="0"/>
        <v>0</v>
      </c>
    </row>
    <row r="14" spans="1:5">
      <c r="A14" s="15"/>
      <c r="B14" s="8"/>
      <c r="C14" s="30"/>
      <c r="D14" s="30"/>
      <c r="E14" s="30">
        <f t="shared" si="0"/>
        <v>0</v>
      </c>
    </row>
    <row r="15" spans="1:5">
      <c r="A15" s="15" t="s">
        <v>691</v>
      </c>
      <c r="B15" s="8" t="s">
        <v>227</v>
      </c>
      <c r="C15" s="30">
        <v>0</v>
      </c>
      <c r="D15" s="30">
        <v>0</v>
      </c>
      <c r="E15" s="30">
        <f t="shared" si="0"/>
        <v>0</v>
      </c>
    </row>
  </sheetData>
  <mergeCells count="2">
    <mergeCell ref="A1:E1"/>
    <mergeCell ref="A2:E2"/>
  </mergeCells>
  <phoneticPr fontId="39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92" orientation="portrait" horizontalDpi="300" verticalDpi="300" r:id="rId1"/>
  <headerFooter>
    <oddHeader xml:space="preserve">&amp;C16. melléklet az 1/2015. (II.18.) önkormányzati rendelethez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"/>
  <sheetViews>
    <sheetView workbookViewId="0">
      <selection activeCell="C38" sqref="A1:C38"/>
    </sheetView>
  </sheetViews>
  <sheetFormatPr defaultRowHeight="15"/>
  <cols>
    <col min="1" max="1" width="100" customWidth="1"/>
    <col min="3" max="3" width="17" customWidth="1"/>
  </cols>
  <sheetData>
    <row r="1" spans="1:3" ht="28.5" customHeight="1">
      <c r="A1" s="248" t="s">
        <v>704</v>
      </c>
      <c r="B1" s="259"/>
      <c r="C1" s="259"/>
    </row>
    <row r="2" spans="1:3" ht="26.25" customHeight="1">
      <c r="A2" s="247" t="s">
        <v>64</v>
      </c>
      <c r="B2" s="247"/>
      <c r="C2" s="247"/>
    </row>
    <row r="3" spans="1:3" ht="18.75" customHeight="1">
      <c r="A3" s="94"/>
      <c r="B3" s="97"/>
      <c r="C3" s="97"/>
    </row>
    <row r="4" spans="1:3" ht="23.25" customHeight="1">
      <c r="A4" s="4" t="s">
        <v>1</v>
      </c>
    </row>
    <row r="5" spans="1:3" ht="25.5">
      <c r="A5" s="46" t="s">
        <v>693</v>
      </c>
      <c r="B5" s="3" t="s">
        <v>127</v>
      </c>
      <c r="C5" s="93" t="s">
        <v>50</v>
      </c>
    </row>
    <row r="6" spans="1:3">
      <c r="A6" s="12" t="s">
        <v>437</v>
      </c>
      <c r="B6" s="6" t="s">
        <v>206</v>
      </c>
      <c r="C6" s="30"/>
    </row>
    <row r="7" spans="1:3">
      <c r="A7" s="12" t="s">
        <v>438</v>
      </c>
      <c r="B7" s="6" t="s">
        <v>206</v>
      </c>
      <c r="C7" s="30"/>
    </row>
    <row r="8" spans="1:3">
      <c r="A8" s="12" t="s">
        <v>439</v>
      </c>
      <c r="B8" s="6" t="s">
        <v>206</v>
      </c>
      <c r="C8" s="30"/>
    </row>
    <row r="9" spans="1:3">
      <c r="A9" s="12" t="s">
        <v>440</v>
      </c>
      <c r="B9" s="6" t="s">
        <v>206</v>
      </c>
      <c r="C9" s="30"/>
    </row>
    <row r="10" spans="1:3">
      <c r="A10" s="13" t="s">
        <v>441</v>
      </c>
      <c r="B10" s="6" t="s">
        <v>206</v>
      </c>
      <c r="C10" s="30"/>
    </row>
    <row r="11" spans="1:3">
      <c r="A11" s="13" t="s">
        <v>442</v>
      </c>
      <c r="B11" s="6" t="s">
        <v>206</v>
      </c>
      <c r="C11" s="30"/>
    </row>
    <row r="12" spans="1:3">
      <c r="A12" s="15" t="s">
        <v>58</v>
      </c>
      <c r="B12" s="14" t="s">
        <v>206</v>
      </c>
      <c r="C12" s="30"/>
    </row>
    <row r="13" spans="1:3">
      <c r="A13" s="12" t="s">
        <v>443</v>
      </c>
      <c r="B13" s="6" t="s">
        <v>207</v>
      </c>
      <c r="C13" s="30">
        <v>669</v>
      </c>
    </row>
    <row r="14" spans="1:3">
      <c r="A14" s="16" t="s">
        <v>57</v>
      </c>
      <c r="B14" s="14" t="s">
        <v>207</v>
      </c>
      <c r="C14" s="230">
        <f>SUM(C13)</f>
        <v>669</v>
      </c>
    </row>
    <row r="15" spans="1:3">
      <c r="A15" s="12" t="s">
        <v>444</v>
      </c>
      <c r="B15" s="6" t="s">
        <v>208</v>
      </c>
      <c r="C15" s="30"/>
    </row>
    <row r="16" spans="1:3">
      <c r="A16" s="12" t="s">
        <v>445</v>
      </c>
      <c r="B16" s="6" t="s">
        <v>208</v>
      </c>
      <c r="C16" s="30"/>
    </row>
    <row r="17" spans="1:3">
      <c r="A17" s="13" t="s">
        <v>446</v>
      </c>
      <c r="B17" s="6" t="s">
        <v>208</v>
      </c>
      <c r="C17" s="30">
        <v>646</v>
      </c>
    </row>
    <row r="18" spans="1:3">
      <c r="A18" s="13" t="s">
        <v>447</v>
      </c>
      <c r="B18" s="6" t="s">
        <v>208</v>
      </c>
      <c r="C18" s="30"/>
    </row>
    <row r="19" spans="1:3">
      <c r="A19" s="13" t="s">
        <v>448</v>
      </c>
      <c r="B19" s="6" t="s">
        <v>208</v>
      </c>
      <c r="C19" s="30"/>
    </row>
    <row r="20" spans="1:3" ht="30">
      <c r="A20" s="17" t="s">
        <v>449</v>
      </c>
      <c r="B20" s="6" t="s">
        <v>208</v>
      </c>
      <c r="C20" s="30"/>
    </row>
    <row r="21" spans="1:3">
      <c r="A21" s="11" t="s">
        <v>56</v>
      </c>
      <c r="B21" s="14" t="s">
        <v>208</v>
      </c>
      <c r="C21" s="230">
        <f>SUM(C15:C20)</f>
        <v>646</v>
      </c>
    </row>
    <row r="22" spans="1:3">
      <c r="A22" s="12" t="s">
        <v>450</v>
      </c>
      <c r="B22" s="6" t="s">
        <v>209</v>
      </c>
      <c r="C22" s="30"/>
    </row>
    <row r="23" spans="1:3">
      <c r="A23" s="12" t="s">
        <v>451</v>
      </c>
      <c r="B23" s="6" t="s">
        <v>209</v>
      </c>
      <c r="C23" s="30"/>
    </row>
    <row r="24" spans="1:3">
      <c r="A24" s="11" t="s">
        <v>55</v>
      </c>
      <c r="B24" s="8" t="s">
        <v>209</v>
      </c>
      <c r="C24" s="30"/>
    </row>
    <row r="25" spans="1:3">
      <c r="A25" s="12" t="s">
        <v>452</v>
      </c>
      <c r="B25" s="6" t="s">
        <v>210</v>
      </c>
      <c r="C25" s="30"/>
    </row>
    <row r="26" spans="1:3">
      <c r="A26" s="12" t="s">
        <v>453</v>
      </c>
      <c r="B26" s="6" t="s">
        <v>210</v>
      </c>
      <c r="C26" s="30">
        <v>103</v>
      </c>
    </row>
    <row r="27" spans="1:3">
      <c r="A27" s="13" t="s">
        <v>454</v>
      </c>
      <c r="B27" s="6" t="s">
        <v>210</v>
      </c>
      <c r="C27" s="30"/>
    </row>
    <row r="28" spans="1:3">
      <c r="A28" s="13" t="s">
        <v>455</v>
      </c>
      <c r="B28" s="6" t="s">
        <v>210</v>
      </c>
      <c r="C28" s="30"/>
    </row>
    <row r="29" spans="1:3">
      <c r="A29" s="13" t="s">
        <v>456</v>
      </c>
      <c r="B29" s="6" t="s">
        <v>210</v>
      </c>
      <c r="C29" s="30">
        <v>1600</v>
      </c>
    </row>
    <row r="30" spans="1:3">
      <c r="A30" s="13" t="s">
        <v>457</v>
      </c>
      <c r="B30" s="6" t="s">
        <v>210</v>
      </c>
      <c r="C30" s="30"/>
    </row>
    <row r="31" spans="1:3">
      <c r="A31" s="13" t="s">
        <v>458</v>
      </c>
      <c r="B31" s="6" t="s">
        <v>210</v>
      </c>
      <c r="C31" s="30"/>
    </row>
    <row r="32" spans="1:3">
      <c r="A32" s="13" t="s">
        <v>459</v>
      </c>
      <c r="B32" s="6" t="s">
        <v>210</v>
      </c>
      <c r="C32" s="30"/>
    </row>
    <row r="33" spans="1:3">
      <c r="A33" s="13" t="s">
        <v>460</v>
      </c>
      <c r="B33" s="6" t="s">
        <v>210</v>
      </c>
      <c r="C33" s="30"/>
    </row>
    <row r="34" spans="1:3">
      <c r="A34" s="13" t="s">
        <v>461</v>
      </c>
      <c r="B34" s="6" t="s">
        <v>210</v>
      </c>
      <c r="C34" s="30"/>
    </row>
    <row r="35" spans="1:3" ht="30">
      <c r="A35" s="13" t="s">
        <v>462</v>
      </c>
      <c r="B35" s="6" t="s">
        <v>210</v>
      </c>
      <c r="C35" s="30"/>
    </row>
    <row r="36" spans="1:3" ht="30">
      <c r="A36" s="13" t="s">
        <v>463</v>
      </c>
      <c r="B36" s="6" t="s">
        <v>210</v>
      </c>
      <c r="C36" s="30"/>
    </row>
    <row r="37" spans="1:3">
      <c r="A37" s="11" t="s">
        <v>464</v>
      </c>
      <c r="B37" s="14" t="s">
        <v>210</v>
      </c>
      <c r="C37" s="230">
        <f>SUM(C25:C36)</f>
        <v>1703</v>
      </c>
    </row>
    <row r="38" spans="1:3" ht="15.75">
      <c r="A38" s="18" t="s">
        <v>465</v>
      </c>
      <c r="B38" s="9" t="s">
        <v>211</v>
      </c>
      <c r="C38" s="230">
        <f>C37+C24+C21+C14+C12</f>
        <v>3018</v>
      </c>
    </row>
  </sheetData>
  <mergeCells count="2">
    <mergeCell ref="A1:C1"/>
    <mergeCell ref="A2:C2"/>
  </mergeCells>
  <phoneticPr fontId="39" type="noConversion"/>
  <pageMargins left="0.51181102362204722" right="0.51181102362204722" top="0.74803149606299213" bottom="0.74803149606299213" header="0.31496062992125984" footer="0.31496062992125984"/>
  <pageSetup paperSize="9" scale="77" orientation="portrait" horizontalDpi="300" verticalDpi="300" r:id="rId1"/>
  <headerFooter>
    <oddHeader>&amp;C17. melléklet az 1/2015. (II.18.)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0"/>
  <sheetViews>
    <sheetView workbookViewId="0">
      <selection activeCell="A16" sqref="A16"/>
    </sheetView>
  </sheetViews>
  <sheetFormatPr defaultRowHeight="15"/>
  <cols>
    <col min="1" max="1" width="78.42578125" customWidth="1"/>
    <col min="2" max="2" width="14.5703125" customWidth="1"/>
    <col min="3" max="3" width="23.7109375" customWidth="1"/>
    <col min="4" max="4" width="19.5703125" customWidth="1"/>
  </cols>
  <sheetData>
    <row r="1" spans="1:4" ht="23.25" customHeight="1">
      <c r="A1" s="248" t="s">
        <v>704</v>
      </c>
      <c r="B1" s="248"/>
      <c r="C1" s="248"/>
      <c r="D1" s="248"/>
    </row>
    <row r="2" spans="1:4" ht="25.5" customHeight="1">
      <c r="A2" s="264" t="s">
        <v>48</v>
      </c>
      <c r="B2" s="264"/>
      <c r="C2" s="264"/>
      <c r="D2" s="264"/>
    </row>
    <row r="3" spans="1:4" ht="25.5" customHeight="1">
      <c r="A3" s="94"/>
      <c r="B3" s="94"/>
      <c r="C3" s="94"/>
      <c r="D3" s="94"/>
    </row>
    <row r="4" spans="1:4" ht="25.5" customHeight="1">
      <c r="A4" s="94"/>
      <c r="B4" s="94"/>
      <c r="C4" s="94"/>
      <c r="D4" s="94"/>
    </row>
    <row r="5" spans="1:4" ht="21.75" customHeight="1">
      <c r="A5" s="94"/>
      <c r="B5" s="72"/>
      <c r="C5" s="72"/>
      <c r="D5" s="72"/>
    </row>
    <row r="6" spans="1:4" ht="20.25" customHeight="1">
      <c r="A6" s="4" t="s">
        <v>1</v>
      </c>
    </row>
    <row r="7" spans="1:4">
      <c r="A7" s="46" t="s">
        <v>693</v>
      </c>
      <c r="B7" s="3" t="s">
        <v>127</v>
      </c>
      <c r="C7" s="91" t="s">
        <v>46</v>
      </c>
      <c r="D7" s="46" t="s">
        <v>47</v>
      </c>
    </row>
    <row r="8" spans="1:4" ht="36.75" customHeight="1">
      <c r="A8" s="92" t="s">
        <v>44</v>
      </c>
      <c r="B8" s="5" t="s">
        <v>285</v>
      </c>
      <c r="C8" s="229" t="s">
        <v>722</v>
      </c>
      <c r="D8" s="219">
        <v>32747</v>
      </c>
    </row>
    <row r="9" spans="1:4" ht="26.25" customHeight="1">
      <c r="A9" s="92" t="s">
        <v>45</v>
      </c>
      <c r="B9" s="5" t="s">
        <v>285</v>
      </c>
      <c r="C9" s="30"/>
      <c r="D9" s="30"/>
    </row>
    <row r="10" spans="1:4" ht="22.5" customHeight="1">
      <c r="A10" s="46" t="s">
        <v>49</v>
      </c>
      <c r="B10" s="46"/>
      <c r="C10" s="30"/>
      <c r="D10" s="230">
        <v>32747</v>
      </c>
    </row>
  </sheetData>
  <mergeCells count="2">
    <mergeCell ref="A1:D1"/>
    <mergeCell ref="A2:D2"/>
  </mergeCells>
  <phoneticPr fontId="39" type="noConversion"/>
  <pageMargins left="0.51181102362204722" right="0.51181102362204722" top="0.74803149606299213" bottom="0.74803149606299213" header="0.31496062992125984" footer="0.31496062992125984"/>
  <pageSetup paperSize="9" scale="68" orientation="portrait" horizontalDpi="300" verticalDpi="300" r:id="rId1"/>
  <headerFooter>
    <oddHeader>&amp;C18. melléklet az 1/2015. (II.18.)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3"/>
  <sheetViews>
    <sheetView topLeftCell="A2" workbookViewId="0">
      <selection activeCell="E153" sqref="A1:E153"/>
    </sheetView>
  </sheetViews>
  <sheetFormatPr defaultRowHeight="15"/>
  <cols>
    <col min="1" max="1" width="101.28515625" customWidth="1"/>
    <col min="3" max="3" width="13.85546875" style="122" customWidth="1"/>
    <col min="4" max="4" width="12.140625" style="122" customWidth="1"/>
    <col min="5" max="5" width="13.42578125" style="122" customWidth="1"/>
  </cols>
  <sheetData>
    <row r="1" spans="1:6" hidden="1">
      <c r="A1" s="89" t="s">
        <v>27</v>
      </c>
      <c r="B1" s="90"/>
      <c r="C1" s="233"/>
      <c r="D1" s="233"/>
      <c r="E1" s="233"/>
      <c r="F1" s="108"/>
    </row>
    <row r="2" spans="1:6" ht="26.25" customHeight="1">
      <c r="A2" s="248" t="s">
        <v>724</v>
      </c>
      <c r="B2" s="259"/>
      <c r="C2" s="259"/>
      <c r="D2" s="259"/>
      <c r="E2" s="259"/>
    </row>
    <row r="3" spans="1:6" ht="30" customHeight="1">
      <c r="A3" s="247" t="s">
        <v>40</v>
      </c>
      <c r="B3" s="246"/>
      <c r="C3" s="246"/>
      <c r="D3" s="246"/>
      <c r="E3" s="246"/>
    </row>
    <row r="5" spans="1:6">
      <c r="A5" s="4" t="s">
        <v>5</v>
      </c>
    </row>
    <row r="6" spans="1:6" ht="45">
      <c r="A6" s="2" t="s">
        <v>126</v>
      </c>
      <c r="B6" s="3" t="s">
        <v>127</v>
      </c>
      <c r="C6" s="234" t="s">
        <v>100</v>
      </c>
      <c r="D6" s="234" t="s">
        <v>101</v>
      </c>
      <c r="E6" s="234" t="s">
        <v>102</v>
      </c>
    </row>
    <row r="7" spans="1:6">
      <c r="A7" s="34" t="s">
        <v>429</v>
      </c>
      <c r="B7" s="33" t="s">
        <v>153</v>
      </c>
      <c r="C7" s="124">
        <v>32427</v>
      </c>
      <c r="D7" s="124">
        <v>34040</v>
      </c>
      <c r="E7" s="124">
        <v>35493</v>
      </c>
    </row>
    <row r="8" spans="1:6">
      <c r="A8" s="5" t="s">
        <v>430</v>
      </c>
      <c r="B8" s="33" t="s">
        <v>160</v>
      </c>
      <c r="C8" s="124">
        <v>1092</v>
      </c>
      <c r="D8" s="124">
        <v>7435</v>
      </c>
      <c r="E8" s="124">
        <v>6531</v>
      </c>
    </row>
    <row r="9" spans="1:6" s="128" customFormat="1">
      <c r="A9" s="56" t="s">
        <v>521</v>
      </c>
      <c r="B9" s="57" t="s">
        <v>161</v>
      </c>
      <c r="C9" s="126">
        <f>SUM(C7:C8)</f>
        <v>33519</v>
      </c>
      <c r="D9" s="126">
        <f>SUM(D7:D8)</f>
        <v>41475</v>
      </c>
      <c r="E9" s="126">
        <f>SUM(E7:E8)</f>
        <v>42024</v>
      </c>
    </row>
    <row r="10" spans="1:6">
      <c r="A10" s="42" t="s">
        <v>492</v>
      </c>
      <c r="B10" s="57" t="s">
        <v>162</v>
      </c>
      <c r="C10" s="126">
        <v>7232</v>
      </c>
      <c r="D10" s="126">
        <v>8986</v>
      </c>
      <c r="E10" s="126">
        <v>9679</v>
      </c>
    </row>
    <row r="11" spans="1:6">
      <c r="A11" s="5" t="s">
        <v>431</v>
      </c>
      <c r="B11" s="33" t="s">
        <v>169</v>
      </c>
      <c r="C11" s="124">
        <v>3936</v>
      </c>
      <c r="D11" s="124">
        <v>3932</v>
      </c>
      <c r="E11" s="124">
        <v>4129</v>
      </c>
    </row>
    <row r="12" spans="1:6">
      <c r="A12" s="5" t="s">
        <v>522</v>
      </c>
      <c r="B12" s="33" t="s">
        <v>174</v>
      </c>
      <c r="C12" s="124">
        <v>1171</v>
      </c>
      <c r="D12" s="124">
        <v>1770</v>
      </c>
      <c r="E12" s="124">
        <v>1995</v>
      </c>
    </row>
    <row r="13" spans="1:6">
      <c r="A13" s="5" t="s">
        <v>432</v>
      </c>
      <c r="B13" s="33" t="s">
        <v>186</v>
      </c>
      <c r="C13" s="124">
        <v>14030</v>
      </c>
      <c r="D13" s="124">
        <v>15906</v>
      </c>
      <c r="E13" s="124">
        <v>21932</v>
      </c>
    </row>
    <row r="14" spans="1:6">
      <c r="A14" s="5" t="s">
        <v>433</v>
      </c>
      <c r="B14" s="33" t="s">
        <v>191</v>
      </c>
      <c r="C14" s="124">
        <v>148</v>
      </c>
      <c r="D14" s="124">
        <v>111</v>
      </c>
      <c r="E14" s="124">
        <v>170</v>
      </c>
    </row>
    <row r="15" spans="1:6">
      <c r="A15" s="5" t="s">
        <v>434</v>
      </c>
      <c r="B15" s="33" t="s">
        <v>200</v>
      </c>
      <c r="C15" s="124">
        <v>71165</v>
      </c>
      <c r="D15" s="124">
        <v>11602</v>
      </c>
      <c r="E15" s="124">
        <v>12876</v>
      </c>
    </row>
    <row r="16" spans="1:6">
      <c r="A16" s="42" t="s">
        <v>435</v>
      </c>
      <c r="B16" s="57" t="s">
        <v>201</v>
      </c>
      <c r="C16" s="126">
        <f>SUM(C11:C15)</f>
        <v>90450</v>
      </c>
      <c r="D16" s="126">
        <f>SUM(D11:D15)</f>
        <v>33321</v>
      </c>
      <c r="E16" s="126">
        <f>SUM(E11:E15)</f>
        <v>41102</v>
      </c>
    </row>
    <row r="17" spans="1:5">
      <c r="A17" s="13" t="s">
        <v>202</v>
      </c>
      <c r="B17" s="33" t="s">
        <v>203</v>
      </c>
      <c r="C17" s="124"/>
      <c r="D17" s="124"/>
      <c r="E17" s="124"/>
    </row>
    <row r="18" spans="1:5">
      <c r="A18" s="13" t="s">
        <v>436</v>
      </c>
      <c r="B18" s="33" t="s">
        <v>204</v>
      </c>
      <c r="C18" s="124">
        <v>1186</v>
      </c>
      <c r="D18" s="124">
        <v>1250</v>
      </c>
      <c r="E18" s="124"/>
    </row>
    <row r="19" spans="1:5">
      <c r="A19" s="17" t="s">
        <v>498</v>
      </c>
      <c r="B19" s="33" t="s">
        <v>205</v>
      </c>
      <c r="C19" s="124"/>
      <c r="D19" s="124"/>
      <c r="E19" s="124"/>
    </row>
    <row r="20" spans="1:5">
      <c r="A20" s="17" t="s">
        <v>499</v>
      </c>
      <c r="B20" s="33" t="s">
        <v>206</v>
      </c>
      <c r="C20" s="124">
        <v>194</v>
      </c>
      <c r="D20" s="124">
        <v>23</v>
      </c>
      <c r="E20" s="124"/>
    </row>
    <row r="21" spans="1:5">
      <c r="A21" s="17" t="s">
        <v>500</v>
      </c>
      <c r="B21" s="33" t="s">
        <v>207</v>
      </c>
      <c r="C21" s="124">
        <v>4477</v>
      </c>
      <c r="D21" s="124">
        <v>3371</v>
      </c>
      <c r="E21" s="124">
        <v>669</v>
      </c>
    </row>
    <row r="22" spans="1:5">
      <c r="A22" s="13" t="s">
        <v>501</v>
      </c>
      <c r="B22" s="33" t="s">
        <v>208</v>
      </c>
      <c r="C22" s="124">
        <v>1429</v>
      </c>
      <c r="D22" s="124">
        <v>1526</v>
      </c>
      <c r="E22" s="124">
        <v>646</v>
      </c>
    </row>
    <row r="23" spans="1:5">
      <c r="A23" s="13" t="s">
        <v>502</v>
      </c>
      <c r="B23" s="33" t="s">
        <v>209</v>
      </c>
      <c r="C23" s="124"/>
      <c r="D23" s="124"/>
      <c r="E23" s="124"/>
    </row>
    <row r="24" spans="1:5">
      <c r="A24" s="13" t="s">
        <v>503</v>
      </c>
      <c r="B24" s="33" t="s">
        <v>210</v>
      </c>
      <c r="C24" s="124">
        <v>927</v>
      </c>
      <c r="D24" s="124">
        <v>759</v>
      </c>
      <c r="E24" s="124">
        <v>1703</v>
      </c>
    </row>
    <row r="25" spans="1:5">
      <c r="A25" s="54" t="s">
        <v>465</v>
      </c>
      <c r="B25" s="57" t="s">
        <v>211</v>
      </c>
      <c r="C25" s="126">
        <f>SUM(C17:C24)</f>
        <v>8213</v>
      </c>
      <c r="D25" s="126">
        <f>SUM(D17:D24)</f>
        <v>6929</v>
      </c>
      <c r="E25" s="126">
        <f>SUM(E17:E24)</f>
        <v>3018</v>
      </c>
    </row>
    <row r="26" spans="1:5">
      <c r="A26" s="12" t="s">
        <v>504</v>
      </c>
      <c r="B26" s="33" t="s">
        <v>212</v>
      </c>
      <c r="C26" s="124"/>
      <c r="D26" s="124"/>
      <c r="E26" s="124"/>
    </row>
    <row r="27" spans="1:5">
      <c r="A27" s="12" t="s">
        <v>213</v>
      </c>
      <c r="B27" s="33" t="s">
        <v>214</v>
      </c>
      <c r="C27" s="124"/>
      <c r="D27" s="124">
        <v>668</v>
      </c>
      <c r="E27" s="124"/>
    </row>
    <row r="28" spans="1:5">
      <c r="A28" s="12" t="s">
        <v>215</v>
      </c>
      <c r="B28" s="33" t="s">
        <v>216</v>
      </c>
      <c r="C28" s="124"/>
      <c r="D28" s="124"/>
      <c r="E28" s="124"/>
    </row>
    <row r="29" spans="1:5">
      <c r="A29" s="12" t="s">
        <v>466</v>
      </c>
      <c r="B29" s="33" t="s">
        <v>217</v>
      </c>
      <c r="C29" s="124"/>
      <c r="D29" s="124"/>
      <c r="E29" s="124"/>
    </row>
    <row r="30" spans="1:5">
      <c r="A30" s="12" t="s">
        <v>505</v>
      </c>
      <c r="B30" s="33" t="s">
        <v>218</v>
      </c>
      <c r="C30" s="124"/>
      <c r="D30" s="124"/>
      <c r="E30" s="124"/>
    </row>
    <row r="31" spans="1:5">
      <c r="A31" s="12" t="s">
        <v>468</v>
      </c>
      <c r="B31" s="33" t="s">
        <v>219</v>
      </c>
      <c r="C31" s="124">
        <v>12562</v>
      </c>
      <c r="D31" s="124">
        <v>4542</v>
      </c>
      <c r="E31" s="124">
        <v>5717</v>
      </c>
    </row>
    <row r="32" spans="1:5">
      <c r="A32" s="12" t="s">
        <v>506</v>
      </c>
      <c r="B32" s="33" t="s">
        <v>220</v>
      </c>
      <c r="C32" s="124"/>
      <c r="D32" s="124"/>
      <c r="E32" s="124"/>
    </row>
    <row r="33" spans="1:5">
      <c r="A33" s="12" t="s">
        <v>507</v>
      </c>
      <c r="B33" s="33" t="s">
        <v>221</v>
      </c>
      <c r="C33" s="124"/>
      <c r="D33" s="124">
        <v>100</v>
      </c>
      <c r="E33" s="124"/>
    </row>
    <row r="34" spans="1:5">
      <c r="A34" s="12" t="s">
        <v>222</v>
      </c>
      <c r="B34" s="33" t="s">
        <v>223</v>
      </c>
      <c r="C34" s="124"/>
      <c r="D34" s="124"/>
      <c r="E34" s="124"/>
    </row>
    <row r="35" spans="1:5">
      <c r="A35" s="21" t="s">
        <v>224</v>
      </c>
      <c r="B35" s="33" t="s">
        <v>225</v>
      </c>
      <c r="C35" s="124"/>
      <c r="D35" s="124"/>
      <c r="E35" s="124"/>
    </row>
    <row r="36" spans="1:5">
      <c r="A36" s="12" t="s">
        <v>508</v>
      </c>
      <c r="B36" s="33" t="s">
        <v>226</v>
      </c>
      <c r="C36" s="124">
        <v>14902</v>
      </c>
      <c r="D36" s="124">
        <v>6707</v>
      </c>
      <c r="E36" s="124">
        <v>4416</v>
      </c>
    </row>
    <row r="37" spans="1:5">
      <c r="A37" s="21" t="s">
        <v>689</v>
      </c>
      <c r="B37" s="33" t="s">
        <v>227</v>
      </c>
      <c r="C37" s="124"/>
      <c r="D37" s="124"/>
      <c r="E37" s="124"/>
    </row>
    <row r="38" spans="1:5">
      <c r="A38" s="21" t="s">
        <v>690</v>
      </c>
      <c r="B38" s="33" t="s">
        <v>227</v>
      </c>
      <c r="C38" s="124"/>
      <c r="D38" s="124"/>
      <c r="E38" s="124"/>
    </row>
    <row r="39" spans="1:5">
      <c r="A39" s="54" t="s">
        <v>471</v>
      </c>
      <c r="B39" s="57" t="s">
        <v>228</v>
      </c>
      <c r="C39" s="126">
        <f>SUM(C26:C38)</f>
        <v>27464</v>
      </c>
      <c r="D39" s="126">
        <f>SUM(D26:D38)</f>
        <v>12017</v>
      </c>
      <c r="E39" s="126">
        <f>SUM(E26:E38)</f>
        <v>10133</v>
      </c>
    </row>
    <row r="40" spans="1:5" ht="15.75">
      <c r="A40" s="63" t="s">
        <v>86</v>
      </c>
      <c r="B40" s="107"/>
      <c r="C40" s="126">
        <f>C39+C25+C16+C10+C9</f>
        <v>166878</v>
      </c>
      <c r="D40" s="126">
        <f>D39+D25+D16+D10+D9</f>
        <v>102728</v>
      </c>
      <c r="E40" s="126">
        <f>E39+E25+E16+E10+E9</f>
        <v>105956</v>
      </c>
    </row>
    <row r="41" spans="1:5">
      <c r="A41" s="37" t="s">
        <v>229</v>
      </c>
      <c r="B41" s="33" t="s">
        <v>230</v>
      </c>
      <c r="C41" s="124"/>
      <c r="D41" s="124">
        <v>210</v>
      </c>
      <c r="E41" s="124"/>
    </row>
    <row r="42" spans="1:5">
      <c r="A42" s="37" t="s">
        <v>509</v>
      </c>
      <c r="B42" s="33" t="s">
        <v>231</v>
      </c>
      <c r="C42" s="124">
        <v>221545</v>
      </c>
      <c r="D42" s="124"/>
      <c r="E42" s="124"/>
    </row>
    <row r="43" spans="1:5">
      <c r="A43" s="37" t="s">
        <v>232</v>
      </c>
      <c r="B43" s="33" t="s">
        <v>233</v>
      </c>
      <c r="C43" s="124"/>
      <c r="D43" s="124">
        <v>346</v>
      </c>
      <c r="E43" s="124">
        <v>5905</v>
      </c>
    </row>
    <row r="44" spans="1:5">
      <c r="A44" s="37" t="s">
        <v>234</v>
      </c>
      <c r="B44" s="33" t="s">
        <v>235</v>
      </c>
      <c r="C44" s="124"/>
      <c r="D44" s="124">
        <v>484</v>
      </c>
      <c r="E44" s="124">
        <v>100</v>
      </c>
    </row>
    <row r="45" spans="1:5">
      <c r="A45" s="6" t="s">
        <v>236</v>
      </c>
      <c r="B45" s="33" t="s">
        <v>237</v>
      </c>
      <c r="C45" s="124"/>
      <c r="D45" s="124"/>
      <c r="E45" s="124"/>
    </row>
    <row r="46" spans="1:5">
      <c r="A46" s="6" t="s">
        <v>238</v>
      </c>
      <c r="B46" s="33" t="s">
        <v>239</v>
      </c>
      <c r="C46" s="124"/>
      <c r="D46" s="124"/>
      <c r="E46" s="124"/>
    </row>
    <row r="47" spans="1:5">
      <c r="A47" s="6" t="s">
        <v>240</v>
      </c>
      <c r="B47" s="33" t="s">
        <v>241</v>
      </c>
      <c r="C47" s="124">
        <v>67643</v>
      </c>
      <c r="D47" s="124">
        <v>281</v>
      </c>
      <c r="E47" s="124">
        <v>1621</v>
      </c>
    </row>
    <row r="48" spans="1:5">
      <c r="A48" s="55" t="s">
        <v>473</v>
      </c>
      <c r="B48" s="57" t="s">
        <v>242</v>
      </c>
      <c r="C48" s="126">
        <f>SUM(C41:C47)</f>
        <v>289188</v>
      </c>
      <c r="D48" s="126">
        <f>SUM(D41:D47)</f>
        <v>1321</v>
      </c>
      <c r="E48" s="126">
        <f>SUM(E41:E47)</f>
        <v>7626</v>
      </c>
    </row>
    <row r="49" spans="1:5">
      <c r="A49" s="13" t="s">
        <v>243</v>
      </c>
      <c r="B49" s="33" t="s">
        <v>244</v>
      </c>
      <c r="C49" s="124"/>
      <c r="D49" s="124">
        <v>10761</v>
      </c>
      <c r="E49" s="124">
        <v>10048</v>
      </c>
    </row>
    <row r="50" spans="1:5">
      <c r="A50" s="13" t="s">
        <v>245</v>
      </c>
      <c r="B50" s="33" t="s">
        <v>246</v>
      </c>
      <c r="C50" s="124"/>
      <c r="D50" s="124"/>
      <c r="E50" s="124"/>
    </row>
    <row r="51" spans="1:5">
      <c r="A51" s="13" t="s">
        <v>247</v>
      </c>
      <c r="B51" s="33" t="s">
        <v>248</v>
      </c>
      <c r="C51" s="124"/>
      <c r="D51" s="124"/>
      <c r="E51" s="124"/>
    </row>
    <row r="52" spans="1:5">
      <c r="A52" s="13" t="s">
        <v>249</v>
      </c>
      <c r="B52" s="33" t="s">
        <v>250</v>
      </c>
      <c r="C52" s="124"/>
      <c r="D52" s="124">
        <v>477</v>
      </c>
      <c r="E52" s="124">
        <v>2713</v>
      </c>
    </row>
    <row r="53" spans="1:5">
      <c r="A53" s="54" t="s">
        <v>474</v>
      </c>
      <c r="B53" s="57" t="s">
        <v>251</v>
      </c>
      <c r="C53" s="126">
        <f>SUM(C49:C52)</f>
        <v>0</v>
      </c>
      <c r="D53" s="126">
        <f>SUM(D49:D52)</f>
        <v>11238</v>
      </c>
      <c r="E53" s="126">
        <f>SUM(E49:E52)</f>
        <v>12761</v>
      </c>
    </row>
    <row r="54" spans="1:5">
      <c r="A54" s="13" t="s">
        <v>252</v>
      </c>
      <c r="B54" s="33" t="s">
        <v>253</v>
      </c>
      <c r="C54" s="124"/>
      <c r="D54" s="124"/>
      <c r="E54" s="124"/>
    </row>
    <row r="55" spans="1:5">
      <c r="A55" s="13" t="s">
        <v>510</v>
      </c>
      <c r="B55" s="33" t="s">
        <v>254</v>
      </c>
      <c r="C55" s="124"/>
      <c r="D55" s="124"/>
      <c r="E55" s="124"/>
    </row>
    <row r="56" spans="1:5">
      <c r="A56" s="13" t="s">
        <v>511</v>
      </c>
      <c r="B56" s="33" t="s">
        <v>255</v>
      </c>
      <c r="C56" s="124"/>
      <c r="D56" s="124"/>
      <c r="E56" s="124"/>
    </row>
    <row r="57" spans="1:5">
      <c r="A57" s="13" t="s">
        <v>512</v>
      </c>
      <c r="B57" s="33" t="s">
        <v>256</v>
      </c>
      <c r="C57" s="124">
        <v>27123</v>
      </c>
      <c r="D57" s="124">
        <v>780</v>
      </c>
      <c r="E57" s="124">
        <v>1093</v>
      </c>
    </row>
    <row r="58" spans="1:5">
      <c r="A58" s="13" t="s">
        <v>513</v>
      </c>
      <c r="B58" s="33" t="s">
        <v>257</v>
      </c>
      <c r="C58" s="124"/>
      <c r="D58" s="124"/>
      <c r="E58" s="124"/>
    </row>
    <row r="59" spans="1:5">
      <c r="A59" s="13" t="s">
        <v>514</v>
      </c>
      <c r="B59" s="33" t="s">
        <v>258</v>
      </c>
      <c r="C59" s="124"/>
      <c r="D59" s="124"/>
      <c r="E59" s="124"/>
    </row>
    <row r="60" spans="1:5">
      <c r="A60" s="13" t="s">
        <v>259</v>
      </c>
      <c r="B60" s="33" t="s">
        <v>260</v>
      </c>
      <c r="C60" s="124"/>
      <c r="D60" s="124"/>
      <c r="E60" s="124"/>
    </row>
    <row r="61" spans="1:5">
      <c r="A61" s="13" t="s">
        <v>515</v>
      </c>
      <c r="B61" s="33" t="s">
        <v>261</v>
      </c>
      <c r="C61" s="124"/>
      <c r="D61" s="124"/>
      <c r="E61" s="124"/>
    </row>
    <row r="62" spans="1:5">
      <c r="A62" s="54" t="s">
        <v>475</v>
      </c>
      <c r="B62" s="57" t="s">
        <v>262</v>
      </c>
      <c r="C62" s="126">
        <f>SUM(C54:C61)</f>
        <v>27123</v>
      </c>
      <c r="D62" s="126">
        <f>SUM(D54:D61)</f>
        <v>780</v>
      </c>
      <c r="E62" s="126">
        <f>SUM(E54:E61)</f>
        <v>1093</v>
      </c>
    </row>
    <row r="63" spans="1:5" ht="15.75">
      <c r="A63" s="63" t="s">
        <v>87</v>
      </c>
      <c r="B63" s="107"/>
      <c r="C63" s="126">
        <f>C62+C53+C48</f>
        <v>316311</v>
      </c>
      <c r="D63" s="126">
        <f>D62+D53+D48</f>
        <v>13339</v>
      </c>
      <c r="E63" s="126">
        <f>E62+E53+E48</f>
        <v>21480</v>
      </c>
    </row>
    <row r="64" spans="1:5" ht="15.75">
      <c r="A64" s="38" t="s">
        <v>523</v>
      </c>
      <c r="B64" s="39" t="s">
        <v>263</v>
      </c>
      <c r="C64" s="126">
        <f>C63+C40</f>
        <v>483189</v>
      </c>
      <c r="D64" s="126">
        <f>D63+D40</f>
        <v>116067</v>
      </c>
      <c r="E64" s="126">
        <f>E63+E40</f>
        <v>127436</v>
      </c>
    </row>
    <row r="65" spans="1:5">
      <c r="A65" s="15" t="s">
        <v>480</v>
      </c>
      <c r="B65" s="7" t="s">
        <v>271</v>
      </c>
      <c r="C65" s="210">
        <v>7551</v>
      </c>
      <c r="D65" s="210">
        <v>8000</v>
      </c>
      <c r="E65" s="235"/>
    </row>
    <row r="66" spans="1:5">
      <c r="A66" s="14" t="s">
        <v>483</v>
      </c>
      <c r="B66" s="7" t="s">
        <v>279</v>
      </c>
      <c r="C66" s="236"/>
      <c r="D66" s="236"/>
      <c r="E66" s="236"/>
    </row>
    <row r="67" spans="1:5">
      <c r="A67" s="40" t="s">
        <v>280</v>
      </c>
      <c r="B67" s="5" t="s">
        <v>281</v>
      </c>
      <c r="C67" s="211"/>
      <c r="D67" s="211"/>
      <c r="E67" s="211"/>
    </row>
    <row r="68" spans="1:5">
      <c r="A68" s="40" t="s">
        <v>282</v>
      </c>
      <c r="B68" s="5" t="s">
        <v>283</v>
      </c>
      <c r="C68" s="211"/>
      <c r="D68" s="211"/>
      <c r="E68" s="211"/>
    </row>
    <row r="69" spans="1:5">
      <c r="A69" s="14" t="s">
        <v>284</v>
      </c>
      <c r="B69" s="7" t="s">
        <v>285</v>
      </c>
      <c r="C69" s="211"/>
      <c r="D69" s="237"/>
      <c r="E69" s="211"/>
    </row>
    <row r="70" spans="1:5">
      <c r="A70" s="40" t="s">
        <v>286</v>
      </c>
      <c r="B70" s="5" t="s">
        <v>287</v>
      </c>
      <c r="C70" s="211"/>
      <c r="D70" s="211"/>
      <c r="E70" s="211"/>
    </row>
    <row r="71" spans="1:5">
      <c r="A71" s="40" t="s">
        <v>288</v>
      </c>
      <c r="B71" s="5" t="s">
        <v>289</v>
      </c>
      <c r="C71" s="211"/>
      <c r="D71" s="211"/>
      <c r="E71" s="211"/>
    </row>
    <row r="72" spans="1:5">
      <c r="A72" s="40" t="s">
        <v>290</v>
      </c>
      <c r="B72" s="5" t="s">
        <v>291</v>
      </c>
      <c r="C72" s="237">
        <v>-93</v>
      </c>
      <c r="D72" s="211"/>
      <c r="E72" s="211"/>
    </row>
    <row r="73" spans="1:5">
      <c r="A73" s="41" t="s">
        <v>484</v>
      </c>
      <c r="B73" s="42" t="s">
        <v>292</v>
      </c>
      <c r="C73" s="212">
        <f>SUM(C65:C72)</f>
        <v>7458</v>
      </c>
      <c r="D73" s="212">
        <f>SUM(D65:D72)</f>
        <v>8000</v>
      </c>
      <c r="E73" s="212">
        <f>SUM(E65:E72)</f>
        <v>0</v>
      </c>
    </row>
    <row r="74" spans="1:5">
      <c r="A74" s="40" t="s">
        <v>293</v>
      </c>
      <c r="B74" s="5" t="s">
        <v>294</v>
      </c>
      <c r="C74" s="211"/>
      <c r="D74" s="211"/>
      <c r="E74" s="211"/>
    </row>
    <row r="75" spans="1:5">
      <c r="A75" s="13" t="s">
        <v>295</v>
      </c>
      <c r="B75" s="5" t="s">
        <v>296</v>
      </c>
      <c r="C75" s="209"/>
      <c r="D75" s="209"/>
      <c r="E75" s="209"/>
    </row>
    <row r="76" spans="1:5">
      <c r="A76" s="40" t="s">
        <v>520</v>
      </c>
      <c r="B76" s="5" t="s">
        <v>297</v>
      </c>
      <c r="C76" s="211"/>
      <c r="D76" s="211"/>
      <c r="E76" s="211"/>
    </row>
    <row r="77" spans="1:5">
      <c r="A77" s="40" t="s">
        <v>489</v>
      </c>
      <c r="B77" s="5" t="s">
        <v>298</v>
      </c>
      <c r="C77" s="211"/>
      <c r="D77" s="211"/>
      <c r="E77" s="211"/>
    </row>
    <row r="78" spans="1:5">
      <c r="A78" s="41" t="s">
        <v>490</v>
      </c>
      <c r="B78" s="42" t="s">
        <v>302</v>
      </c>
      <c r="C78" s="212">
        <f>SUM(C74:C77)</f>
        <v>0</v>
      </c>
      <c r="D78" s="212">
        <f>SUM(D74:D77)</f>
        <v>0</v>
      </c>
      <c r="E78" s="212">
        <f>SUM(E74:E77)</f>
        <v>0</v>
      </c>
    </row>
    <row r="79" spans="1:5">
      <c r="A79" s="13" t="s">
        <v>303</v>
      </c>
      <c r="B79" s="5" t="s">
        <v>304</v>
      </c>
      <c r="C79" s="209"/>
      <c r="D79" s="209"/>
      <c r="E79" s="209"/>
    </row>
    <row r="80" spans="1:5" ht="15.75">
      <c r="A80" s="43" t="s">
        <v>524</v>
      </c>
      <c r="B80" s="44" t="s">
        <v>305</v>
      </c>
      <c r="C80" s="212">
        <f>C79+C78+C73</f>
        <v>7458</v>
      </c>
      <c r="D80" s="212">
        <f>D79+D78+D73</f>
        <v>8000</v>
      </c>
      <c r="E80" s="212">
        <f>E79+E78+E73</f>
        <v>0</v>
      </c>
    </row>
    <row r="81" spans="1:5" ht="15.75">
      <c r="A81" s="48" t="s">
        <v>561</v>
      </c>
      <c r="B81" s="49"/>
      <c r="C81" s="126">
        <f>C64+C80</f>
        <v>490647</v>
      </c>
      <c r="D81" s="126">
        <f>D64+D80</f>
        <v>124067</v>
      </c>
      <c r="E81" s="126">
        <f>E64+E80</f>
        <v>127436</v>
      </c>
    </row>
    <row r="82" spans="1:5" ht="45">
      <c r="A82" s="2" t="s">
        <v>126</v>
      </c>
      <c r="B82" s="3" t="s">
        <v>63</v>
      </c>
      <c r="C82" s="234" t="s">
        <v>100</v>
      </c>
      <c r="D82" s="234" t="s">
        <v>101</v>
      </c>
      <c r="E82" s="234" t="s">
        <v>102</v>
      </c>
    </row>
    <row r="83" spans="1:5">
      <c r="A83" s="5" t="s">
        <v>564</v>
      </c>
      <c r="B83" s="6" t="s">
        <v>318</v>
      </c>
      <c r="C83" s="219">
        <v>39373</v>
      </c>
      <c r="D83" s="219">
        <v>58348</v>
      </c>
      <c r="E83" s="219">
        <v>60941</v>
      </c>
    </row>
    <row r="84" spans="1:5">
      <c r="A84" s="5" t="s">
        <v>319</v>
      </c>
      <c r="B84" s="6" t="s">
        <v>320</v>
      </c>
      <c r="C84" s="219"/>
      <c r="D84" s="219"/>
      <c r="E84" s="219"/>
    </row>
    <row r="85" spans="1:5">
      <c r="A85" s="5" t="s">
        <v>321</v>
      </c>
      <c r="B85" s="6" t="s">
        <v>322</v>
      </c>
      <c r="C85" s="219"/>
      <c r="D85" s="219"/>
      <c r="E85" s="219"/>
    </row>
    <row r="86" spans="1:5">
      <c r="A86" s="5" t="s">
        <v>525</v>
      </c>
      <c r="B86" s="6" t="s">
        <v>323</v>
      </c>
      <c r="C86" s="219"/>
      <c r="D86" s="219"/>
      <c r="E86" s="219"/>
    </row>
    <row r="87" spans="1:5">
      <c r="A87" s="5" t="s">
        <v>526</v>
      </c>
      <c r="B87" s="6" t="s">
        <v>324</v>
      </c>
      <c r="C87" s="219"/>
      <c r="D87" s="219"/>
      <c r="E87" s="219"/>
    </row>
    <row r="88" spans="1:5">
      <c r="A88" s="5" t="s">
        <v>527</v>
      </c>
      <c r="B88" s="6" t="s">
        <v>325</v>
      </c>
      <c r="C88" s="219">
        <v>30723</v>
      </c>
      <c r="D88" s="219">
        <v>15930</v>
      </c>
      <c r="E88" s="219">
        <v>14742</v>
      </c>
    </row>
    <row r="89" spans="1:5">
      <c r="A89" s="42" t="s">
        <v>565</v>
      </c>
      <c r="B89" s="55" t="s">
        <v>326</v>
      </c>
      <c r="C89" s="220">
        <f>SUM(C83:C88)</f>
        <v>70096</v>
      </c>
      <c r="D89" s="220">
        <f>SUM(D83:D88)</f>
        <v>74278</v>
      </c>
      <c r="E89" s="220">
        <f>SUM(E83:E88)</f>
        <v>75683</v>
      </c>
    </row>
    <row r="90" spans="1:5">
      <c r="A90" s="5" t="s">
        <v>567</v>
      </c>
      <c r="B90" s="6" t="s">
        <v>337</v>
      </c>
      <c r="C90" s="219"/>
      <c r="D90" s="219"/>
      <c r="E90" s="219"/>
    </row>
    <row r="91" spans="1:5">
      <c r="A91" s="5" t="s">
        <v>533</v>
      </c>
      <c r="B91" s="6" t="s">
        <v>338</v>
      </c>
      <c r="C91" s="219"/>
      <c r="D91" s="219"/>
      <c r="E91" s="219"/>
    </row>
    <row r="92" spans="1:5">
      <c r="A92" s="5" t="s">
        <v>534</v>
      </c>
      <c r="B92" s="6" t="s">
        <v>339</v>
      </c>
      <c r="C92" s="219"/>
      <c r="D92" s="219"/>
      <c r="E92" s="219"/>
    </row>
    <row r="93" spans="1:5">
      <c r="A93" s="5" t="s">
        <v>535</v>
      </c>
      <c r="B93" s="6" t="s">
        <v>340</v>
      </c>
      <c r="C93" s="219">
        <v>1565</v>
      </c>
      <c r="D93" s="219">
        <v>1385</v>
      </c>
      <c r="E93" s="219">
        <v>1500</v>
      </c>
    </row>
    <row r="94" spans="1:5">
      <c r="A94" s="5" t="s">
        <v>568</v>
      </c>
      <c r="B94" s="6" t="s">
        <v>355</v>
      </c>
      <c r="C94" s="219">
        <v>9686</v>
      </c>
      <c r="D94" s="219">
        <v>6545</v>
      </c>
      <c r="E94" s="219">
        <v>7400</v>
      </c>
    </row>
    <row r="95" spans="1:5">
      <c r="A95" s="5" t="s">
        <v>540</v>
      </c>
      <c r="B95" s="6" t="s">
        <v>356</v>
      </c>
      <c r="C95" s="219">
        <v>23</v>
      </c>
      <c r="D95" s="219">
        <v>178</v>
      </c>
      <c r="E95" s="219"/>
    </row>
    <row r="96" spans="1:5">
      <c r="A96" s="42" t="s">
        <v>569</v>
      </c>
      <c r="B96" s="55" t="s">
        <v>357</v>
      </c>
      <c r="C96" s="220">
        <f>SUM(C90:C95)</f>
        <v>11274</v>
      </c>
      <c r="D96" s="220">
        <f>SUM(D90:D95)</f>
        <v>8108</v>
      </c>
      <c r="E96" s="220">
        <f>SUM(E90:E95)</f>
        <v>8900</v>
      </c>
    </row>
    <row r="97" spans="1:5">
      <c r="A97" s="13" t="s">
        <v>358</v>
      </c>
      <c r="B97" s="6" t="s">
        <v>359</v>
      </c>
      <c r="C97" s="219"/>
      <c r="D97" s="219"/>
      <c r="E97" s="219"/>
    </row>
    <row r="98" spans="1:5">
      <c r="A98" s="13" t="s">
        <v>541</v>
      </c>
      <c r="B98" s="6" t="s">
        <v>360</v>
      </c>
      <c r="C98" s="219">
        <v>4762</v>
      </c>
      <c r="D98" s="219">
        <v>6006</v>
      </c>
      <c r="E98" s="219">
        <v>4928</v>
      </c>
    </row>
    <row r="99" spans="1:5">
      <c r="A99" s="13" t="s">
        <v>542</v>
      </c>
      <c r="B99" s="6" t="s">
        <v>361</v>
      </c>
      <c r="C99" s="219"/>
      <c r="D99" s="219"/>
      <c r="E99" s="219"/>
    </row>
    <row r="100" spans="1:5">
      <c r="A100" s="13" t="s">
        <v>543</v>
      </c>
      <c r="B100" s="6" t="s">
        <v>362</v>
      </c>
      <c r="C100" s="219">
        <v>1828</v>
      </c>
      <c r="D100" s="219">
        <v>1133</v>
      </c>
      <c r="E100" s="219">
        <v>15720</v>
      </c>
    </row>
    <row r="101" spans="1:5">
      <c r="A101" s="13" t="s">
        <v>363</v>
      </c>
      <c r="B101" s="6" t="s">
        <v>364</v>
      </c>
      <c r="C101" s="219">
        <v>4663</v>
      </c>
      <c r="D101" s="219">
        <v>4903</v>
      </c>
      <c r="E101" s="219">
        <v>4559</v>
      </c>
    </row>
    <row r="102" spans="1:5">
      <c r="A102" s="13" t="s">
        <v>365</v>
      </c>
      <c r="B102" s="6" t="s">
        <v>366</v>
      </c>
      <c r="C102" s="219">
        <v>6673</v>
      </c>
      <c r="D102" s="219">
        <v>2722</v>
      </c>
      <c r="E102" s="219">
        <v>6496</v>
      </c>
    </row>
    <row r="103" spans="1:5">
      <c r="A103" s="13" t="s">
        <v>367</v>
      </c>
      <c r="B103" s="6" t="s">
        <v>368</v>
      </c>
      <c r="C103" s="219">
        <v>58571</v>
      </c>
      <c r="D103" s="219">
        <v>1462</v>
      </c>
      <c r="E103" s="219">
        <v>1501</v>
      </c>
    </row>
    <row r="104" spans="1:5">
      <c r="A104" s="13" t="s">
        <v>544</v>
      </c>
      <c r="B104" s="6" t="s">
        <v>369</v>
      </c>
      <c r="C104" s="219">
        <v>44</v>
      </c>
      <c r="D104" s="219">
        <v>200</v>
      </c>
      <c r="E104" s="219">
        <v>200</v>
      </c>
    </row>
    <row r="105" spans="1:5">
      <c r="A105" s="13" t="s">
        <v>545</v>
      </c>
      <c r="B105" s="6" t="s">
        <v>370</v>
      </c>
      <c r="C105" s="219"/>
      <c r="D105" s="219"/>
      <c r="E105" s="219"/>
    </row>
    <row r="106" spans="1:5">
      <c r="A106" s="13" t="s">
        <v>546</v>
      </c>
      <c r="B106" s="6" t="s">
        <v>371</v>
      </c>
      <c r="C106" s="219"/>
      <c r="D106" s="219">
        <v>732</v>
      </c>
      <c r="E106" s="219"/>
    </row>
    <row r="107" spans="1:5">
      <c r="A107" s="54" t="s">
        <v>570</v>
      </c>
      <c r="B107" s="55" t="s">
        <v>372</v>
      </c>
      <c r="C107" s="220">
        <f>SUM(C97:C106)</f>
        <v>76541</v>
      </c>
      <c r="D107" s="220">
        <f>SUM(D97:D106)</f>
        <v>17158</v>
      </c>
      <c r="E107" s="220">
        <f>SUM(E97:E106)</f>
        <v>33404</v>
      </c>
    </row>
    <row r="108" spans="1:5">
      <c r="A108" s="13" t="s">
        <v>381</v>
      </c>
      <c r="B108" s="6" t="s">
        <v>382</v>
      </c>
      <c r="C108" s="219"/>
      <c r="D108" s="219"/>
      <c r="E108" s="219"/>
    </row>
    <row r="109" spans="1:5">
      <c r="A109" s="5" t="s">
        <v>550</v>
      </c>
      <c r="B109" s="6" t="s">
        <v>383</v>
      </c>
      <c r="C109" s="219"/>
      <c r="D109" s="219"/>
      <c r="E109" s="219"/>
    </row>
    <row r="110" spans="1:5">
      <c r="A110" s="13" t="s">
        <v>551</v>
      </c>
      <c r="B110" s="6" t="s">
        <v>384</v>
      </c>
      <c r="C110" s="219">
        <v>1196</v>
      </c>
      <c r="D110" s="219"/>
      <c r="E110" s="219"/>
    </row>
    <row r="111" spans="1:5">
      <c r="A111" s="42" t="s">
        <v>572</v>
      </c>
      <c r="B111" s="55" t="s">
        <v>385</v>
      </c>
      <c r="C111" s="220">
        <f>SUM(C108:C110)</f>
        <v>1196</v>
      </c>
      <c r="D111" s="220">
        <f>SUM(D108:D110)</f>
        <v>0</v>
      </c>
      <c r="E111" s="220">
        <f>SUM(E108:E110)</f>
        <v>0</v>
      </c>
    </row>
    <row r="112" spans="1:5" ht="15.75">
      <c r="A112" s="63" t="s">
        <v>89</v>
      </c>
      <c r="B112" s="67"/>
      <c r="C112" s="220">
        <f>C111+C107+C96+C89</f>
        <v>159107</v>
      </c>
      <c r="D112" s="220">
        <f>D111+D107+D96+D89</f>
        <v>99544</v>
      </c>
      <c r="E112" s="220">
        <f>E111+E107+E96+E89</f>
        <v>117987</v>
      </c>
    </row>
    <row r="113" spans="1:5">
      <c r="A113" s="5" t="s">
        <v>327</v>
      </c>
      <c r="B113" s="6" t="s">
        <v>328</v>
      </c>
      <c r="C113" s="219">
        <v>25914</v>
      </c>
      <c r="D113" s="219">
        <v>5668</v>
      </c>
      <c r="E113" s="219"/>
    </row>
    <row r="114" spans="1:5">
      <c r="A114" s="5" t="s">
        <v>329</v>
      </c>
      <c r="B114" s="6" t="s">
        <v>330</v>
      </c>
      <c r="C114" s="219"/>
      <c r="D114" s="219"/>
      <c r="E114" s="219"/>
    </row>
    <row r="115" spans="1:5">
      <c r="A115" s="5" t="s">
        <v>528</v>
      </c>
      <c r="B115" s="6" t="s">
        <v>331</v>
      </c>
      <c r="C115" s="219"/>
      <c r="D115" s="219"/>
      <c r="E115" s="219"/>
    </row>
    <row r="116" spans="1:5">
      <c r="A116" s="5" t="s">
        <v>529</v>
      </c>
      <c r="B116" s="6" t="s">
        <v>332</v>
      </c>
      <c r="C116" s="219"/>
      <c r="D116" s="219"/>
      <c r="E116" s="219"/>
    </row>
    <row r="117" spans="1:5">
      <c r="A117" s="5" t="s">
        <v>530</v>
      </c>
      <c r="B117" s="6" t="s">
        <v>333</v>
      </c>
      <c r="C117" s="219">
        <v>268373</v>
      </c>
      <c r="D117" s="219">
        <v>10761</v>
      </c>
      <c r="E117" s="219">
        <v>2602</v>
      </c>
    </row>
    <row r="118" spans="1:5">
      <c r="A118" s="42" t="s">
        <v>566</v>
      </c>
      <c r="B118" s="55" t="s">
        <v>334</v>
      </c>
      <c r="C118" s="220">
        <f>SUM(C113:C117)</f>
        <v>294287</v>
      </c>
      <c r="D118" s="220">
        <f>SUM(D113:D117)</f>
        <v>16429</v>
      </c>
      <c r="E118" s="220">
        <f>SUM(E113:E117)</f>
        <v>2602</v>
      </c>
    </row>
    <row r="119" spans="1:5">
      <c r="A119" s="13" t="s">
        <v>547</v>
      </c>
      <c r="B119" s="6" t="s">
        <v>373</v>
      </c>
      <c r="C119" s="219"/>
      <c r="D119" s="219"/>
      <c r="E119" s="219"/>
    </row>
    <row r="120" spans="1:5">
      <c r="A120" s="13" t="s">
        <v>548</v>
      </c>
      <c r="B120" s="6" t="s">
        <v>374</v>
      </c>
      <c r="C120" s="219">
        <v>5276</v>
      </c>
      <c r="D120" s="219"/>
      <c r="E120" s="219"/>
    </row>
    <row r="121" spans="1:5">
      <c r="A121" s="13" t="s">
        <v>375</v>
      </c>
      <c r="B121" s="6" t="s">
        <v>376</v>
      </c>
      <c r="C121" s="219">
        <f>15003+331</f>
        <v>15334</v>
      </c>
      <c r="D121" s="219"/>
      <c r="E121" s="219"/>
    </row>
    <row r="122" spans="1:5">
      <c r="A122" s="13" t="s">
        <v>549</v>
      </c>
      <c r="B122" s="6" t="s">
        <v>377</v>
      </c>
      <c r="C122" s="219"/>
      <c r="D122" s="219"/>
      <c r="E122" s="219"/>
    </row>
    <row r="123" spans="1:5">
      <c r="A123" s="13" t="s">
        <v>378</v>
      </c>
      <c r="B123" s="6" t="s">
        <v>379</v>
      </c>
      <c r="C123" s="219"/>
      <c r="D123" s="219"/>
      <c r="E123" s="219"/>
    </row>
    <row r="124" spans="1:5">
      <c r="A124" s="42" t="s">
        <v>571</v>
      </c>
      <c r="B124" s="55" t="s">
        <v>380</v>
      </c>
      <c r="C124" s="220">
        <f>SUM(C119:C123)</f>
        <v>20610</v>
      </c>
      <c r="D124" s="220">
        <f>SUM(D119:D123)</f>
        <v>0</v>
      </c>
      <c r="E124" s="220">
        <f>SUM(E119:E123)</f>
        <v>0</v>
      </c>
    </row>
    <row r="125" spans="1:5">
      <c r="A125" s="13" t="s">
        <v>386</v>
      </c>
      <c r="B125" s="6" t="s">
        <v>387</v>
      </c>
      <c r="C125" s="219"/>
      <c r="D125" s="219"/>
      <c r="E125" s="219"/>
    </row>
    <row r="126" spans="1:5">
      <c r="A126" s="5" t="s">
        <v>552</v>
      </c>
      <c r="B126" s="6" t="s">
        <v>388</v>
      </c>
      <c r="C126" s="219"/>
      <c r="D126" s="219"/>
      <c r="E126" s="219"/>
    </row>
    <row r="127" spans="1:5">
      <c r="A127" s="13" t="s">
        <v>553</v>
      </c>
      <c r="B127" s="6" t="s">
        <v>389</v>
      </c>
      <c r="C127" s="219">
        <v>8509</v>
      </c>
      <c r="D127" s="219">
        <v>280</v>
      </c>
      <c r="E127" s="219">
        <v>600</v>
      </c>
    </row>
    <row r="128" spans="1:5">
      <c r="A128" s="42" t="s">
        <v>574</v>
      </c>
      <c r="B128" s="55" t="s">
        <v>390</v>
      </c>
      <c r="C128" s="220">
        <f>SUM(C125:C127)</f>
        <v>8509</v>
      </c>
      <c r="D128" s="220">
        <f>SUM(D125:D127)</f>
        <v>280</v>
      </c>
      <c r="E128" s="220">
        <f>SUM(E125:E127)</f>
        <v>600</v>
      </c>
    </row>
    <row r="129" spans="1:5" ht="15.75">
      <c r="A129" s="63" t="s">
        <v>90</v>
      </c>
      <c r="B129" s="67"/>
      <c r="C129" s="220">
        <f>C128+C118+C124</f>
        <v>323406</v>
      </c>
      <c r="D129" s="220">
        <f>D128+D118+D124</f>
        <v>16709</v>
      </c>
      <c r="E129" s="220">
        <f>E128+E118+E124</f>
        <v>3202</v>
      </c>
    </row>
    <row r="130" spans="1:5" ht="15.75">
      <c r="A130" s="52" t="s">
        <v>573</v>
      </c>
      <c r="B130" s="38" t="s">
        <v>391</v>
      </c>
      <c r="C130" s="220">
        <f>C129+C112</f>
        <v>482513</v>
      </c>
      <c r="D130" s="220">
        <f>D129+D112</f>
        <v>116253</v>
      </c>
      <c r="E130" s="220">
        <f>E129+E112</f>
        <v>121189</v>
      </c>
    </row>
    <row r="131" spans="1:5" ht="15.75">
      <c r="A131" s="113" t="s">
        <v>91</v>
      </c>
      <c r="B131" s="66"/>
      <c r="C131" s="219">
        <f>C112-C40</f>
        <v>-7771</v>
      </c>
      <c r="D131" s="219">
        <f>D112-D40</f>
        <v>-3184</v>
      </c>
      <c r="E131" s="219">
        <f>E112-E40</f>
        <v>12031</v>
      </c>
    </row>
    <row r="132" spans="1:5" ht="15.75">
      <c r="A132" s="113" t="s">
        <v>92</v>
      </c>
      <c r="B132" s="66"/>
      <c r="C132" s="219">
        <f>C129-C63</f>
        <v>7095</v>
      </c>
      <c r="D132" s="219">
        <f>D129-D63</f>
        <v>3370</v>
      </c>
      <c r="E132" s="219">
        <f>E129-E63</f>
        <v>-18278</v>
      </c>
    </row>
    <row r="133" spans="1:5">
      <c r="A133" s="15" t="s">
        <v>575</v>
      </c>
      <c r="B133" s="7" t="s">
        <v>396</v>
      </c>
      <c r="C133" s="219"/>
      <c r="D133" s="219">
        <v>8000</v>
      </c>
      <c r="E133" s="219"/>
    </row>
    <row r="134" spans="1:5">
      <c r="A134" s="14" t="s">
        <v>576</v>
      </c>
      <c r="B134" s="7" t="s">
        <v>403</v>
      </c>
      <c r="C134" s="219"/>
      <c r="D134" s="219"/>
      <c r="E134" s="219"/>
    </row>
    <row r="135" spans="1:5">
      <c r="A135" s="5" t="s">
        <v>687</v>
      </c>
      <c r="B135" s="5" t="s">
        <v>404</v>
      </c>
      <c r="C135" s="219">
        <v>10492</v>
      </c>
      <c r="D135" s="219">
        <v>3151</v>
      </c>
      <c r="E135" s="219">
        <v>767</v>
      </c>
    </row>
    <row r="136" spans="1:5">
      <c r="A136" s="5" t="s">
        <v>688</v>
      </c>
      <c r="B136" s="5" t="s">
        <v>404</v>
      </c>
      <c r="C136" s="219">
        <v>6615</v>
      </c>
      <c r="D136" s="219"/>
      <c r="E136" s="219">
        <v>5480</v>
      </c>
    </row>
    <row r="137" spans="1:5">
      <c r="A137" s="5" t="s">
        <v>685</v>
      </c>
      <c r="B137" s="5" t="s">
        <v>405</v>
      </c>
      <c r="C137" s="219"/>
      <c r="D137" s="219"/>
      <c r="E137" s="219"/>
    </row>
    <row r="138" spans="1:5">
      <c r="A138" s="5" t="s">
        <v>686</v>
      </c>
      <c r="B138" s="5" t="s">
        <v>405</v>
      </c>
      <c r="C138" s="219"/>
      <c r="D138" s="219"/>
      <c r="E138" s="219"/>
    </row>
    <row r="139" spans="1:5">
      <c r="A139" s="7" t="s">
        <v>577</v>
      </c>
      <c r="B139" s="7" t="s">
        <v>406</v>
      </c>
      <c r="C139" s="220">
        <f>SUM(C135:C138)</f>
        <v>17107</v>
      </c>
      <c r="D139" s="220">
        <f>SUM(D135:D138)</f>
        <v>3151</v>
      </c>
      <c r="E139" s="220">
        <f>SUM(E135:E138)</f>
        <v>6247</v>
      </c>
    </row>
    <row r="140" spans="1:5">
      <c r="A140" s="40" t="s">
        <v>407</v>
      </c>
      <c r="B140" s="5" t="s">
        <v>408</v>
      </c>
      <c r="C140" s="219"/>
      <c r="D140" s="219">
        <v>2228</v>
      </c>
      <c r="E140" s="219"/>
    </row>
    <row r="141" spans="1:5">
      <c r="A141" s="40" t="s">
        <v>409</v>
      </c>
      <c r="B141" s="5" t="s">
        <v>410</v>
      </c>
      <c r="C141" s="219"/>
      <c r="D141" s="219"/>
      <c r="E141" s="219"/>
    </row>
    <row r="142" spans="1:5">
      <c r="A142" s="40" t="s">
        <v>411</v>
      </c>
      <c r="B142" s="5" t="s">
        <v>412</v>
      </c>
      <c r="C142" s="219"/>
      <c r="D142" s="219"/>
      <c r="E142" s="219"/>
    </row>
    <row r="143" spans="1:5">
      <c r="A143" s="40" t="s">
        <v>413</v>
      </c>
      <c r="B143" s="5" t="s">
        <v>414</v>
      </c>
      <c r="C143" s="219"/>
      <c r="D143" s="219"/>
      <c r="E143" s="219"/>
    </row>
    <row r="144" spans="1:5">
      <c r="A144" s="13" t="s">
        <v>559</v>
      </c>
      <c r="B144" s="5" t="s">
        <v>415</v>
      </c>
      <c r="C144" s="219"/>
      <c r="D144" s="219"/>
      <c r="E144" s="219"/>
    </row>
    <row r="145" spans="1:5">
      <c r="A145" s="15" t="s">
        <v>578</v>
      </c>
      <c r="B145" s="7" t="s">
        <v>417</v>
      </c>
      <c r="C145" s="220">
        <f>C133+C134+C139+C140+C141+C142+C143+C144</f>
        <v>17107</v>
      </c>
      <c r="D145" s="220">
        <f>D133+D134+D139+D140+D141+D142+D143+D144</f>
        <v>13379</v>
      </c>
      <c r="E145" s="220">
        <f>E133+E134+E139+E140+E141+E142+E143+E144</f>
        <v>6247</v>
      </c>
    </row>
    <row r="146" spans="1:5">
      <c r="A146" s="13" t="s">
        <v>418</v>
      </c>
      <c r="B146" s="5" t="s">
        <v>419</v>
      </c>
      <c r="C146" s="219"/>
      <c r="D146" s="219"/>
      <c r="E146" s="219"/>
    </row>
    <row r="147" spans="1:5">
      <c r="A147" s="13" t="s">
        <v>420</v>
      </c>
      <c r="B147" s="5" t="s">
        <v>421</v>
      </c>
      <c r="C147" s="219"/>
      <c r="D147" s="219"/>
      <c r="E147" s="219"/>
    </row>
    <row r="148" spans="1:5">
      <c r="A148" s="40" t="s">
        <v>422</v>
      </c>
      <c r="B148" s="5" t="s">
        <v>423</v>
      </c>
      <c r="C148" s="219"/>
      <c r="D148" s="219"/>
      <c r="E148" s="219"/>
    </row>
    <row r="149" spans="1:5">
      <c r="A149" s="40" t="s">
        <v>560</v>
      </c>
      <c r="B149" s="5" t="s">
        <v>424</v>
      </c>
      <c r="C149" s="219"/>
      <c r="D149" s="219"/>
      <c r="E149" s="219"/>
    </row>
    <row r="150" spans="1:5">
      <c r="A150" s="14" t="s">
        <v>579</v>
      </c>
      <c r="B150" s="7" t="s">
        <v>425</v>
      </c>
      <c r="C150" s="220">
        <f>SUM(C146:C149)</f>
        <v>0</v>
      </c>
      <c r="D150" s="220">
        <f>SUM(D146:D149)</f>
        <v>0</v>
      </c>
      <c r="E150" s="220">
        <f>SUM(E146:E149)</f>
        <v>0</v>
      </c>
    </row>
    <row r="151" spans="1:5">
      <c r="A151" s="15" t="s">
        <v>426</v>
      </c>
      <c r="B151" s="7" t="s">
        <v>427</v>
      </c>
      <c r="C151" s="219"/>
      <c r="D151" s="219"/>
      <c r="E151" s="219"/>
    </row>
    <row r="152" spans="1:5" ht="15.75">
      <c r="A152" s="43" t="s">
        <v>580</v>
      </c>
      <c r="B152" s="44" t="s">
        <v>428</v>
      </c>
      <c r="C152" s="220">
        <f>C151+C150+C145</f>
        <v>17107</v>
      </c>
      <c r="D152" s="220">
        <f>D151+D150+D145</f>
        <v>13379</v>
      </c>
      <c r="E152" s="220">
        <f>E151+E150+E145</f>
        <v>6247</v>
      </c>
    </row>
    <row r="153" spans="1:5" ht="15.75">
      <c r="A153" s="48" t="s">
        <v>562</v>
      </c>
      <c r="B153" s="49"/>
      <c r="C153" s="220">
        <f>C152+C130</f>
        <v>499620</v>
      </c>
      <c r="D153" s="220">
        <f>D152+D130</f>
        <v>129632</v>
      </c>
      <c r="E153" s="220">
        <f>E152+E130</f>
        <v>127436</v>
      </c>
    </row>
  </sheetData>
  <mergeCells count="2">
    <mergeCell ref="A2:E2"/>
    <mergeCell ref="A3:E3"/>
  </mergeCells>
  <phoneticPr fontId="39" type="noConversion"/>
  <printOptions horizontalCentered="1"/>
  <pageMargins left="0.51181102362204722" right="0.31496062992125984" top="0.74803149606299213" bottom="0.74803149606299213" header="0.31496062992125984" footer="0.31496062992125984"/>
  <pageSetup paperSize="9" scale="63" fitToHeight="2" orientation="portrait" r:id="rId1"/>
  <headerFooter>
    <oddHeader>&amp;C19. melléklet az 1/2015. (II.18.)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1"/>
  <sheetViews>
    <sheetView topLeftCell="A100" workbookViewId="0">
      <selection activeCell="A93" sqref="A93"/>
    </sheetView>
  </sheetViews>
  <sheetFormatPr defaultRowHeight="15"/>
  <cols>
    <col min="1" max="1" width="89.7109375" customWidth="1"/>
    <col min="3" max="3" width="17.7109375" style="160" customWidth="1"/>
    <col min="4" max="4" width="20.140625" style="160" customWidth="1"/>
    <col min="5" max="5" width="15.7109375" style="160" customWidth="1"/>
    <col min="6" max="6" width="15.5703125" style="160" customWidth="1"/>
  </cols>
  <sheetData>
    <row r="1" spans="1:6" ht="21" customHeight="1">
      <c r="A1" s="248" t="s">
        <v>704</v>
      </c>
      <c r="B1" s="246"/>
      <c r="C1" s="246"/>
      <c r="D1" s="246"/>
      <c r="E1" s="246"/>
      <c r="F1" s="249"/>
    </row>
    <row r="2" spans="1:6" ht="18.75" customHeight="1">
      <c r="A2" s="247" t="s">
        <v>609</v>
      </c>
      <c r="B2" s="246"/>
      <c r="C2" s="246"/>
      <c r="D2" s="246"/>
      <c r="E2" s="246"/>
      <c r="F2" s="249"/>
    </row>
    <row r="3" spans="1:6" ht="18">
      <c r="A3" s="53"/>
    </row>
    <row r="4" spans="1:6">
      <c r="A4" s="139" t="s">
        <v>1</v>
      </c>
    </row>
    <row r="5" spans="1:6" ht="30">
      <c r="A5" s="2" t="s">
        <v>126</v>
      </c>
      <c r="B5" s="3" t="s">
        <v>127</v>
      </c>
      <c r="C5" s="162" t="s">
        <v>638</v>
      </c>
      <c r="D5" s="162" t="s">
        <v>639</v>
      </c>
      <c r="E5" s="162" t="s">
        <v>88</v>
      </c>
      <c r="F5" s="163" t="s">
        <v>47</v>
      </c>
    </row>
    <row r="6" spans="1:6">
      <c r="A6" s="31" t="s">
        <v>128</v>
      </c>
      <c r="B6" s="32" t="s">
        <v>129</v>
      </c>
      <c r="C6" s="140">
        <v>14108</v>
      </c>
      <c r="D6" s="140"/>
      <c r="E6" s="140"/>
      <c r="F6" s="164">
        <f>C6+D6+E6</f>
        <v>14108</v>
      </c>
    </row>
    <row r="7" spans="1:6">
      <c r="A7" s="31" t="s">
        <v>130</v>
      </c>
      <c r="B7" s="33" t="s">
        <v>131</v>
      </c>
      <c r="C7" s="140"/>
      <c r="D7" s="140"/>
      <c r="E7" s="140"/>
      <c r="F7" s="164">
        <f t="shared" ref="F7:F70" si="0">C7+D7+E7</f>
        <v>0</v>
      </c>
    </row>
    <row r="8" spans="1:6">
      <c r="A8" s="31" t="s">
        <v>132</v>
      </c>
      <c r="B8" s="33" t="s">
        <v>133</v>
      </c>
      <c r="C8" s="140"/>
      <c r="D8" s="140"/>
      <c r="E8" s="140"/>
      <c r="F8" s="164">
        <f t="shared" si="0"/>
        <v>0</v>
      </c>
    </row>
    <row r="9" spans="1:6">
      <c r="A9" s="34" t="s">
        <v>134</v>
      </c>
      <c r="B9" s="33" t="s">
        <v>135</v>
      </c>
      <c r="C9" s="140"/>
      <c r="D9" s="140"/>
      <c r="E9" s="140"/>
      <c r="F9" s="164">
        <f t="shared" si="0"/>
        <v>0</v>
      </c>
    </row>
    <row r="10" spans="1:6">
      <c r="A10" s="34" t="s">
        <v>136</v>
      </c>
      <c r="B10" s="33" t="s">
        <v>137</v>
      </c>
      <c r="C10" s="140"/>
      <c r="D10" s="140"/>
      <c r="E10" s="140"/>
      <c r="F10" s="164">
        <f t="shared" si="0"/>
        <v>0</v>
      </c>
    </row>
    <row r="11" spans="1:6">
      <c r="A11" s="34" t="s">
        <v>138</v>
      </c>
      <c r="B11" s="33" t="s">
        <v>139</v>
      </c>
      <c r="C11" s="140"/>
      <c r="D11" s="140"/>
      <c r="E11" s="140"/>
      <c r="F11" s="164">
        <f t="shared" si="0"/>
        <v>0</v>
      </c>
    </row>
    <row r="12" spans="1:6">
      <c r="A12" s="34" t="s">
        <v>140</v>
      </c>
      <c r="B12" s="33" t="s">
        <v>141</v>
      </c>
      <c r="C12" s="140">
        <v>288</v>
      </c>
      <c r="D12" s="140"/>
      <c r="E12" s="140"/>
      <c r="F12" s="164">
        <f t="shared" si="0"/>
        <v>288</v>
      </c>
    </row>
    <row r="13" spans="1:6">
      <c r="A13" s="34" t="s">
        <v>142</v>
      </c>
      <c r="B13" s="33" t="s">
        <v>143</v>
      </c>
      <c r="C13" s="140"/>
      <c r="D13" s="140"/>
      <c r="E13" s="140"/>
      <c r="F13" s="164">
        <f t="shared" si="0"/>
        <v>0</v>
      </c>
    </row>
    <row r="14" spans="1:6">
      <c r="A14" s="5" t="s">
        <v>144</v>
      </c>
      <c r="B14" s="33" t="s">
        <v>145</v>
      </c>
      <c r="C14" s="140">
        <v>40</v>
      </c>
      <c r="D14" s="140"/>
      <c r="E14" s="140"/>
      <c r="F14" s="164">
        <f t="shared" si="0"/>
        <v>40</v>
      </c>
    </row>
    <row r="15" spans="1:6">
      <c r="A15" s="5" t="s">
        <v>146</v>
      </c>
      <c r="B15" s="33" t="s">
        <v>147</v>
      </c>
      <c r="C15" s="140">
        <v>36</v>
      </c>
      <c r="D15" s="140"/>
      <c r="E15" s="140"/>
      <c r="F15" s="164">
        <f t="shared" si="0"/>
        <v>36</v>
      </c>
    </row>
    <row r="16" spans="1:6">
      <c r="A16" s="5" t="s">
        <v>148</v>
      </c>
      <c r="B16" s="33" t="s">
        <v>149</v>
      </c>
      <c r="C16" s="140"/>
      <c r="D16" s="140"/>
      <c r="E16" s="140"/>
      <c r="F16" s="164">
        <f t="shared" si="0"/>
        <v>0</v>
      </c>
    </row>
    <row r="17" spans="1:6">
      <c r="A17" s="5" t="s">
        <v>150</v>
      </c>
      <c r="B17" s="33" t="s">
        <v>151</v>
      </c>
      <c r="C17" s="140"/>
      <c r="D17" s="140"/>
      <c r="E17" s="140"/>
      <c r="F17" s="164">
        <f t="shared" si="0"/>
        <v>0</v>
      </c>
    </row>
    <row r="18" spans="1:6">
      <c r="A18" s="5" t="s">
        <v>491</v>
      </c>
      <c r="B18" s="33" t="s">
        <v>152</v>
      </c>
      <c r="C18" s="140">
        <v>456</v>
      </c>
      <c r="D18" s="140"/>
      <c r="E18" s="140"/>
      <c r="F18" s="164">
        <f t="shared" si="0"/>
        <v>456</v>
      </c>
    </row>
    <row r="19" spans="1:6" s="142" customFormat="1" ht="12.75">
      <c r="A19" s="35" t="s">
        <v>429</v>
      </c>
      <c r="B19" s="36" t="s">
        <v>153</v>
      </c>
      <c r="C19" s="141">
        <f>SUM(C6:C18)</f>
        <v>14928</v>
      </c>
      <c r="D19" s="141">
        <f>SUM(D6:D18)</f>
        <v>0</v>
      </c>
      <c r="E19" s="141">
        <f>SUM(E6:E18)</f>
        <v>0</v>
      </c>
      <c r="F19" s="141">
        <f>SUM(F6:F18)</f>
        <v>14928</v>
      </c>
    </row>
    <row r="20" spans="1:6">
      <c r="A20" s="5" t="s">
        <v>154</v>
      </c>
      <c r="B20" s="33" t="s">
        <v>155</v>
      </c>
      <c r="C20" s="140">
        <v>4833</v>
      </c>
      <c r="D20" s="140">
        <v>1548</v>
      </c>
      <c r="E20" s="140"/>
      <c r="F20" s="164">
        <f t="shared" si="0"/>
        <v>6381</v>
      </c>
    </row>
    <row r="21" spans="1:6" ht="30">
      <c r="A21" s="5" t="s">
        <v>156</v>
      </c>
      <c r="B21" s="33" t="s">
        <v>157</v>
      </c>
      <c r="C21" s="140"/>
      <c r="D21" s="140"/>
      <c r="E21" s="140"/>
      <c r="F21" s="164">
        <f t="shared" si="0"/>
        <v>0</v>
      </c>
    </row>
    <row r="22" spans="1:6">
      <c r="A22" s="6" t="s">
        <v>158</v>
      </c>
      <c r="B22" s="33" t="s">
        <v>159</v>
      </c>
      <c r="C22" s="140">
        <v>150</v>
      </c>
      <c r="D22" s="140"/>
      <c r="E22" s="140"/>
      <c r="F22" s="164">
        <f t="shared" si="0"/>
        <v>150</v>
      </c>
    </row>
    <row r="23" spans="1:6" s="142" customFormat="1" ht="12.75">
      <c r="A23" s="7" t="s">
        <v>430</v>
      </c>
      <c r="B23" s="36" t="s">
        <v>160</v>
      </c>
      <c r="C23" s="141">
        <f>SUM(C20:C22)</f>
        <v>4983</v>
      </c>
      <c r="D23" s="141">
        <f>SUM(D20:D22)</f>
        <v>1548</v>
      </c>
      <c r="E23" s="141">
        <f>SUM(E20:E22)</f>
        <v>0</v>
      </c>
      <c r="F23" s="141">
        <f>SUM(F20:F22)</f>
        <v>6531</v>
      </c>
    </row>
    <row r="24" spans="1:6" s="128" customFormat="1">
      <c r="A24" s="56" t="s">
        <v>521</v>
      </c>
      <c r="B24" s="57" t="s">
        <v>161</v>
      </c>
      <c r="C24" s="125">
        <f>C19+C23</f>
        <v>19911</v>
      </c>
      <c r="D24" s="125">
        <f>D19+D23</f>
        <v>1548</v>
      </c>
      <c r="E24" s="125">
        <f>E19+E23</f>
        <v>0</v>
      </c>
      <c r="F24" s="125">
        <f>F19+F23</f>
        <v>21459</v>
      </c>
    </row>
    <row r="25" spans="1:6" s="128" customFormat="1">
      <c r="A25" s="42" t="s">
        <v>492</v>
      </c>
      <c r="B25" s="57" t="s">
        <v>162</v>
      </c>
      <c r="C25" s="125">
        <v>4139</v>
      </c>
      <c r="D25" s="125">
        <v>418</v>
      </c>
      <c r="E25" s="125"/>
      <c r="F25" s="167">
        <f t="shared" si="0"/>
        <v>4557</v>
      </c>
    </row>
    <row r="26" spans="1:6">
      <c r="A26" s="5" t="s">
        <v>163</v>
      </c>
      <c r="B26" s="33" t="s">
        <v>164</v>
      </c>
      <c r="C26" s="140">
        <v>120</v>
      </c>
      <c r="D26" s="140"/>
      <c r="E26" s="140"/>
      <c r="F26" s="164">
        <f t="shared" si="0"/>
        <v>120</v>
      </c>
    </row>
    <row r="27" spans="1:6">
      <c r="A27" s="5" t="s">
        <v>165</v>
      </c>
      <c r="B27" s="33" t="s">
        <v>166</v>
      </c>
      <c r="C27" s="140">
        <v>2609</v>
      </c>
      <c r="D27" s="140"/>
      <c r="E27" s="140"/>
      <c r="F27" s="164">
        <f t="shared" si="0"/>
        <v>2609</v>
      </c>
    </row>
    <row r="28" spans="1:6">
      <c r="A28" s="5" t="s">
        <v>167</v>
      </c>
      <c r="B28" s="33" t="s">
        <v>168</v>
      </c>
      <c r="C28" s="140"/>
      <c r="D28" s="140"/>
      <c r="E28" s="140"/>
      <c r="F28" s="164">
        <f t="shared" si="0"/>
        <v>0</v>
      </c>
    </row>
    <row r="29" spans="1:6" s="142" customFormat="1" ht="12.75">
      <c r="A29" s="7" t="s">
        <v>431</v>
      </c>
      <c r="B29" s="36" t="s">
        <v>169</v>
      </c>
      <c r="C29" s="141">
        <f>SUM(C26:C28)</f>
        <v>2729</v>
      </c>
      <c r="D29" s="141">
        <f>SUM(D26:D28)</f>
        <v>0</v>
      </c>
      <c r="E29" s="141">
        <f>SUM(E26:E28)</f>
        <v>0</v>
      </c>
      <c r="F29" s="141">
        <f>SUM(F26:F28)</f>
        <v>2729</v>
      </c>
    </row>
    <row r="30" spans="1:6">
      <c r="A30" s="5" t="s">
        <v>170</v>
      </c>
      <c r="B30" s="33" t="s">
        <v>171</v>
      </c>
      <c r="C30" s="140">
        <v>95</v>
      </c>
      <c r="D30" s="140"/>
      <c r="E30" s="140"/>
      <c r="F30" s="164">
        <f t="shared" si="0"/>
        <v>95</v>
      </c>
    </row>
    <row r="31" spans="1:6">
      <c r="A31" s="5" t="s">
        <v>172</v>
      </c>
      <c r="B31" s="33" t="s">
        <v>173</v>
      </c>
      <c r="C31" s="140"/>
      <c r="D31" s="140"/>
      <c r="E31" s="140"/>
      <c r="F31" s="164">
        <f t="shared" si="0"/>
        <v>0</v>
      </c>
    </row>
    <row r="32" spans="1:6" s="142" customFormat="1" ht="15" customHeight="1">
      <c r="A32" s="7" t="s">
        <v>522</v>
      </c>
      <c r="B32" s="36" t="s">
        <v>174</v>
      </c>
      <c r="C32" s="141">
        <f>SUM(C30:C31)</f>
        <v>95</v>
      </c>
      <c r="D32" s="141">
        <f>SUM(D30:D31)</f>
        <v>0</v>
      </c>
      <c r="E32" s="141">
        <f>SUM(E30:E31)</f>
        <v>0</v>
      </c>
      <c r="F32" s="141">
        <f>SUM(F30:F31)</f>
        <v>95</v>
      </c>
    </row>
    <row r="33" spans="1:6">
      <c r="A33" s="5" t="s">
        <v>175</v>
      </c>
      <c r="B33" s="33" t="s">
        <v>176</v>
      </c>
      <c r="C33" s="140">
        <v>4407</v>
      </c>
      <c r="D33" s="140"/>
      <c r="E33" s="140"/>
      <c r="F33" s="164">
        <f t="shared" si="0"/>
        <v>4407</v>
      </c>
    </row>
    <row r="34" spans="1:6">
      <c r="A34" s="5" t="s">
        <v>177</v>
      </c>
      <c r="B34" s="33" t="s">
        <v>178</v>
      </c>
      <c r="C34" s="140">
        <v>5557</v>
      </c>
      <c r="D34" s="140"/>
      <c r="E34" s="140"/>
      <c r="F34" s="164">
        <f t="shared" si="0"/>
        <v>5557</v>
      </c>
    </row>
    <row r="35" spans="1:6">
      <c r="A35" s="5" t="s">
        <v>493</v>
      </c>
      <c r="B35" s="33" t="s">
        <v>179</v>
      </c>
      <c r="C35" s="140"/>
      <c r="D35" s="140"/>
      <c r="E35" s="140"/>
      <c r="F35" s="164">
        <f t="shared" si="0"/>
        <v>0</v>
      </c>
    </row>
    <row r="36" spans="1:6">
      <c r="A36" s="5" t="s">
        <v>180</v>
      </c>
      <c r="B36" s="33" t="s">
        <v>181</v>
      </c>
      <c r="C36" s="140">
        <v>1910</v>
      </c>
      <c r="D36" s="140"/>
      <c r="E36" s="140"/>
      <c r="F36" s="164">
        <f t="shared" si="0"/>
        <v>1910</v>
      </c>
    </row>
    <row r="37" spans="1:6">
      <c r="A37" s="10" t="s">
        <v>494</v>
      </c>
      <c r="B37" s="33" t="s">
        <v>182</v>
      </c>
      <c r="C37" s="140">
        <v>938</v>
      </c>
      <c r="D37" s="140"/>
      <c r="E37" s="140"/>
      <c r="F37" s="164">
        <f t="shared" si="0"/>
        <v>938</v>
      </c>
    </row>
    <row r="38" spans="1:6">
      <c r="A38" s="6" t="s">
        <v>183</v>
      </c>
      <c r="B38" s="33" t="s">
        <v>184</v>
      </c>
      <c r="C38" s="140">
        <v>3960</v>
      </c>
      <c r="D38" s="140"/>
      <c r="E38" s="140"/>
      <c r="F38" s="164">
        <f t="shared" si="0"/>
        <v>3960</v>
      </c>
    </row>
    <row r="39" spans="1:6">
      <c r="A39" s="5" t="s">
        <v>495</v>
      </c>
      <c r="B39" s="33" t="s">
        <v>185</v>
      </c>
      <c r="C39" s="140">
        <v>2760</v>
      </c>
      <c r="D39" s="140"/>
      <c r="E39" s="140"/>
      <c r="F39" s="164">
        <f t="shared" si="0"/>
        <v>2760</v>
      </c>
    </row>
    <row r="40" spans="1:6" s="142" customFormat="1" ht="12.75">
      <c r="A40" s="7" t="s">
        <v>432</v>
      </c>
      <c r="B40" s="36" t="s">
        <v>186</v>
      </c>
      <c r="C40" s="141">
        <f>SUM(C33:C39)</f>
        <v>19532</v>
      </c>
      <c r="D40" s="141">
        <f>SUM(D33:D39)</f>
        <v>0</v>
      </c>
      <c r="E40" s="141">
        <f>SUM(E33:E39)</f>
        <v>0</v>
      </c>
      <c r="F40" s="141">
        <f>SUM(F33:F39)</f>
        <v>19532</v>
      </c>
    </row>
    <row r="41" spans="1:6">
      <c r="A41" s="5" t="s">
        <v>187</v>
      </c>
      <c r="B41" s="33" t="s">
        <v>188</v>
      </c>
      <c r="C41" s="140"/>
      <c r="D41" s="140"/>
      <c r="E41" s="140"/>
      <c r="F41" s="164">
        <f t="shared" si="0"/>
        <v>0</v>
      </c>
    </row>
    <row r="42" spans="1:6">
      <c r="A42" s="5" t="s">
        <v>189</v>
      </c>
      <c r="B42" s="33" t="s">
        <v>190</v>
      </c>
      <c r="C42" s="140">
        <v>50</v>
      </c>
      <c r="D42" s="140"/>
      <c r="E42" s="140"/>
      <c r="F42" s="164">
        <f t="shared" si="0"/>
        <v>50</v>
      </c>
    </row>
    <row r="43" spans="1:6" s="142" customFormat="1" ht="12.75">
      <c r="A43" s="7" t="s">
        <v>433</v>
      </c>
      <c r="B43" s="36" t="s">
        <v>191</v>
      </c>
      <c r="C43" s="141">
        <f>SUM(C41:C42)</f>
        <v>50</v>
      </c>
      <c r="D43" s="141">
        <f>SUM(D41:D42)</f>
        <v>0</v>
      </c>
      <c r="E43" s="141">
        <f>SUM(E41:E42)</f>
        <v>0</v>
      </c>
      <c r="F43" s="141">
        <f>SUM(F41:F42)</f>
        <v>50</v>
      </c>
    </row>
    <row r="44" spans="1:6">
      <c r="A44" s="5" t="s">
        <v>192</v>
      </c>
      <c r="B44" s="33" t="s">
        <v>193</v>
      </c>
      <c r="C44" s="140">
        <v>4895</v>
      </c>
      <c r="D44" s="140"/>
      <c r="E44" s="140"/>
      <c r="F44" s="164">
        <f t="shared" si="0"/>
        <v>4895</v>
      </c>
    </row>
    <row r="45" spans="1:6">
      <c r="A45" s="5" t="s">
        <v>194</v>
      </c>
      <c r="B45" s="33" t="s">
        <v>195</v>
      </c>
      <c r="C45" s="140">
        <f>6741-1007-14</f>
        <v>5720</v>
      </c>
      <c r="D45" s="140">
        <f>1007+14</f>
        <v>1021</v>
      </c>
      <c r="E45" s="140"/>
      <c r="F45" s="164">
        <f t="shared" si="0"/>
        <v>6741</v>
      </c>
    </row>
    <row r="46" spans="1:6">
      <c r="A46" s="5" t="s">
        <v>496</v>
      </c>
      <c r="B46" s="33" t="s">
        <v>196</v>
      </c>
      <c r="C46" s="140"/>
      <c r="D46" s="140"/>
      <c r="E46" s="140"/>
      <c r="F46" s="164">
        <f t="shared" si="0"/>
        <v>0</v>
      </c>
    </row>
    <row r="47" spans="1:6">
      <c r="A47" s="5" t="s">
        <v>497</v>
      </c>
      <c r="B47" s="33" t="s">
        <v>197</v>
      </c>
      <c r="C47" s="140"/>
      <c r="D47" s="140"/>
      <c r="E47" s="140"/>
      <c r="F47" s="164">
        <f t="shared" si="0"/>
        <v>0</v>
      </c>
    </row>
    <row r="48" spans="1:6">
      <c r="A48" s="5" t="s">
        <v>198</v>
      </c>
      <c r="B48" s="33" t="s">
        <v>199</v>
      </c>
      <c r="C48" s="140"/>
      <c r="D48" s="140"/>
      <c r="E48" s="140"/>
      <c r="F48" s="164">
        <f t="shared" si="0"/>
        <v>0</v>
      </c>
    </row>
    <row r="49" spans="1:6" s="142" customFormat="1" ht="12.75">
      <c r="A49" s="7" t="s">
        <v>434</v>
      </c>
      <c r="B49" s="36" t="s">
        <v>200</v>
      </c>
      <c r="C49" s="141">
        <f>SUM(C44:C48)</f>
        <v>10615</v>
      </c>
      <c r="D49" s="141">
        <f>SUM(D44:D48)</f>
        <v>1021</v>
      </c>
      <c r="E49" s="141">
        <f>SUM(E44:E48)</f>
        <v>0</v>
      </c>
      <c r="F49" s="141">
        <f>SUM(F44:F48)</f>
        <v>11636</v>
      </c>
    </row>
    <row r="50" spans="1:6" s="128" customFormat="1">
      <c r="A50" s="42" t="s">
        <v>435</v>
      </c>
      <c r="B50" s="57" t="s">
        <v>201</v>
      </c>
      <c r="C50" s="125">
        <f>C49+C43+C40+C32+C29</f>
        <v>33021</v>
      </c>
      <c r="D50" s="125">
        <f>D49+D43+D40+D32+D29</f>
        <v>1021</v>
      </c>
      <c r="E50" s="125">
        <f>E49+E43+E40+E32+E29</f>
        <v>0</v>
      </c>
      <c r="F50" s="125">
        <f>F49+F43+F40+F32+F29</f>
        <v>34042</v>
      </c>
    </row>
    <row r="51" spans="1:6">
      <c r="A51" s="13" t="s">
        <v>202</v>
      </c>
      <c r="B51" s="33" t="s">
        <v>203</v>
      </c>
      <c r="C51" s="140"/>
      <c r="D51" s="140"/>
      <c r="E51" s="140"/>
      <c r="F51" s="164">
        <f t="shared" si="0"/>
        <v>0</v>
      </c>
    </row>
    <row r="52" spans="1:6">
      <c r="A52" s="13" t="s">
        <v>436</v>
      </c>
      <c r="B52" s="33" t="s">
        <v>204</v>
      </c>
      <c r="C52" s="140"/>
      <c r="D52" s="140"/>
      <c r="E52" s="140"/>
      <c r="F52" s="164">
        <f t="shared" si="0"/>
        <v>0</v>
      </c>
    </row>
    <row r="53" spans="1:6">
      <c r="A53" s="17" t="s">
        <v>498</v>
      </c>
      <c r="B53" s="33" t="s">
        <v>205</v>
      </c>
      <c r="C53" s="140"/>
      <c r="D53" s="140"/>
      <c r="E53" s="140"/>
      <c r="F53" s="164">
        <f t="shared" si="0"/>
        <v>0</v>
      </c>
    </row>
    <row r="54" spans="1:6">
      <c r="A54" s="17" t="s">
        <v>499</v>
      </c>
      <c r="B54" s="33" t="s">
        <v>206</v>
      </c>
      <c r="C54" s="140"/>
      <c r="D54" s="140"/>
      <c r="E54" s="140"/>
      <c r="F54" s="164">
        <f t="shared" si="0"/>
        <v>0</v>
      </c>
    </row>
    <row r="55" spans="1:6">
      <c r="A55" s="17" t="s">
        <v>500</v>
      </c>
      <c r="B55" s="33" t="s">
        <v>207</v>
      </c>
      <c r="C55" s="140">
        <v>669</v>
      </c>
      <c r="D55" s="140"/>
      <c r="E55" s="140"/>
      <c r="F55" s="164">
        <f t="shared" si="0"/>
        <v>669</v>
      </c>
    </row>
    <row r="56" spans="1:6">
      <c r="A56" s="13" t="s">
        <v>501</v>
      </c>
      <c r="B56" s="33" t="s">
        <v>208</v>
      </c>
      <c r="C56" s="140">
        <v>646</v>
      </c>
      <c r="D56" s="140"/>
      <c r="E56" s="140"/>
      <c r="F56" s="164">
        <f t="shared" si="0"/>
        <v>646</v>
      </c>
    </row>
    <row r="57" spans="1:6">
      <c r="A57" s="13" t="s">
        <v>502</v>
      </c>
      <c r="B57" s="33" t="s">
        <v>209</v>
      </c>
      <c r="C57" s="140"/>
      <c r="D57" s="140"/>
      <c r="E57" s="140"/>
      <c r="F57" s="164">
        <f t="shared" si="0"/>
        <v>0</v>
      </c>
    </row>
    <row r="58" spans="1:6">
      <c r="A58" s="13" t="s">
        <v>503</v>
      </c>
      <c r="B58" s="33" t="s">
        <v>210</v>
      </c>
      <c r="C58" s="140">
        <v>1703</v>
      </c>
      <c r="D58" s="140"/>
      <c r="E58" s="140"/>
      <c r="F58" s="164">
        <f t="shared" si="0"/>
        <v>1703</v>
      </c>
    </row>
    <row r="59" spans="1:6" s="128" customFormat="1">
      <c r="A59" s="54" t="s">
        <v>465</v>
      </c>
      <c r="B59" s="57" t="s">
        <v>211</v>
      </c>
      <c r="C59" s="125">
        <f>SUM(C51:C58)</f>
        <v>3018</v>
      </c>
      <c r="D59" s="125">
        <f>SUM(D51:D58)</f>
        <v>0</v>
      </c>
      <c r="E59" s="125">
        <f>SUM(E51:E58)</f>
        <v>0</v>
      </c>
      <c r="F59" s="125">
        <f>SUM(F51:F58)</f>
        <v>3018</v>
      </c>
    </row>
    <row r="60" spans="1:6">
      <c r="A60" s="12" t="s">
        <v>504</v>
      </c>
      <c r="B60" s="33" t="s">
        <v>212</v>
      </c>
      <c r="C60" s="140"/>
      <c r="D60" s="140"/>
      <c r="E60" s="140"/>
      <c r="F60" s="164">
        <f t="shared" si="0"/>
        <v>0</v>
      </c>
    </row>
    <row r="61" spans="1:6">
      <c r="A61" s="12" t="s">
        <v>213</v>
      </c>
      <c r="B61" s="33" t="s">
        <v>214</v>
      </c>
      <c r="C61" s="140"/>
      <c r="D61" s="140"/>
      <c r="E61" s="140"/>
      <c r="F61" s="164">
        <f t="shared" si="0"/>
        <v>0</v>
      </c>
    </row>
    <row r="62" spans="1:6" ht="30">
      <c r="A62" s="12" t="s">
        <v>215</v>
      </c>
      <c r="B62" s="33" t="s">
        <v>216</v>
      </c>
      <c r="C62" s="140"/>
      <c r="D62" s="140"/>
      <c r="E62" s="140"/>
      <c r="F62" s="164">
        <f t="shared" si="0"/>
        <v>0</v>
      </c>
    </row>
    <row r="63" spans="1:6">
      <c r="A63" s="12" t="s">
        <v>466</v>
      </c>
      <c r="B63" s="33" t="s">
        <v>217</v>
      </c>
      <c r="C63" s="140"/>
      <c r="D63" s="140"/>
      <c r="E63" s="140"/>
      <c r="F63" s="164">
        <f t="shared" si="0"/>
        <v>0</v>
      </c>
    </row>
    <row r="64" spans="1:6" ht="30">
      <c r="A64" s="12" t="s">
        <v>505</v>
      </c>
      <c r="B64" s="33" t="s">
        <v>218</v>
      </c>
      <c r="C64" s="140"/>
      <c r="D64" s="140"/>
      <c r="E64" s="140"/>
      <c r="F64" s="164">
        <f t="shared" si="0"/>
        <v>0</v>
      </c>
    </row>
    <row r="65" spans="1:6">
      <c r="A65" s="12" t="s">
        <v>468</v>
      </c>
      <c r="B65" s="33" t="s">
        <v>219</v>
      </c>
      <c r="C65" s="140">
        <v>5717</v>
      </c>
      <c r="D65" s="140"/>
      <c r="E65" s="140"/>
      <c r="F65" s="164">
        <f t="shared" si="0"/>
        <v>5717</v>
      </c>
    </row>
    <row r="66" spans="1:6" ht="30">
      <c r="A66" s="12" t="s">
        <v>506</v>
      </c>
      <c r="B66" s="33" t="s">
        <v>220</v>
      </c>
      <c r="C66" s="140"/>
      <c r="D66" s="140"/>
      <c r="E66" s="140"/>
      <c r="F66" s="164">
        <f t="shared" si="0"/>
        <v>0</v>
      </c>
    </row>
    <row r="67" spans="1:6">
      <c r="A67" s="12" t="s">
        <v>507</v>
      </c>
      <c r="B67" s="33" t="s">
        <v>221</v>
      </c>
      <c r="C67" s="140"/>
      <c r="D67" s="140"/>
      <c r="E67" s="140"/>
      <c r="F67" s="164">
        <f t="shared" si="0"/>
        <v>0</v>
      </c>
    </row>
    <row r="68" spans="1:6">
      <c r="A68" s="12" t="s">
        <v>222</v>
      </c>
      <c r="B68" s="33" t="s">
        <v>223</v>
      </c>
      <c r="C68" s="140"/>
      <c r="D68" s="140"/>
      <c r="E68" s="140"/>
      <c r="F68" s="164">
        <f t="shared" si="0"/>
        <v>0</v>
      </c>
    </row>
    <row r="69" spans="1:6">
      <c r="A69" s="21" t="s">
        <v>224</v>
      </c>
      <c r="B69" s="33" t="s">
        <v>225</v>
      </c>
      <c r="C69" s="140"/>
      <c r="D69" s="140"/>
      <c r="E69" s="140"/>
      <c r="F69" s="164">
        <f t="shared" si="0"/>
        <v>0</v>
      </c>
    </row>
    <row r="70" spans="1:6">
      <c r="A70" s="12" t="s">
        <v>508</v>
      </c>
      <c r="B70" s="33" t="s">
        <v>226</v>
      </c>
      <c r="C70" s="140">
        <f>136+100+2500+750</f>
        <v>3486</v>
      </c>
      <c r="D70" s="140">
        <f>80+850</f>
        <v>930</v>
      </c>
      <c r="E70" s="140"/>
      <c r="F70" s="164">
        <f t="shared" si="0"/>
        <v>4416</v>
      </c>
    </row>
    <row r="71" spans="1:6">
      <c r="A71" s="21" t="s">
        <v>689</v>
      </c>
      <c r="B71" s="33" t="s">
        <v>227</v>
      </c>
      <c r="C71" s="140"/>
      <c r="D71" s="140"/>
      <c r="E71" s="140"/>
      <c r="F71" s="164">
        <f t="shared" ref="F71:F120" si="1">C71+D71+E71</f>
        <v>0</v>
      </c>
    </row>
    <row r="72" spans="1:6">
      <c r="A72" s="21" t="s">
        <v>690</v>
      </c>
      <c r="B72" s="33" t="s">
        <v>227</v>
      </c>
      <c r="C72" s="140"/>
      <c r="D72" s="140"/>
      <c r="E72" s="140"/>
      <c r="F72" s="164">
        <f t="shared" si="1"/>
        <v>0</v>
      </c>
    </row>
    <row r="73" spans="1:6" s="128" customFormat="1">
      <c r="A73" s="54" t="s">
        <v>471</v>
      </c>
      <c r="B73" s="57" t="s">
        <v>228</v>
      </c>
      <c r="C73" s="125">
        <f>SUM(C60:C72)</f>
        <v>9203</v>
      </c>
      <c r="D73" s="125">
        <f>SUM(D60:D72)</f>
        <v>930</v>
      </c>
      <c r="E73" s="125">
        <f>SUM(E60:E72)</f>
        <v>0</v>
      </c>
      <c r="F73" s="125">
        <f>SUM(F60:F72)</f>
        <v>10133</v>
      </c>
    </row>
    <row r="74" spans="1:6" s="154" customFormat="1" ht="15.75">
      <c r="A74" s="131" t="s">
        <v>86</v>
      </c>
      <c r="B74" s="153"/>
      <c r="C74" s="156">
        <f>C73+C59+C50+C25+C24</f>
        <v>69292</v>
      </c>
      <c r="D74" s="156">
        <f>D73+D59+D50+D25+D24</f>
        <v>3917</v>
      </c>
      <c r="E74" s="156">
        <f>E73+E59+E50+E25+E24</f>
        <v>0</v>
      </c>
      <c r="F74" s="156">
        <f>F73+F59+F50+F25+F24</f>
        <v>73209</v>
      </c>
    </row>
    <row r="75" spans="1:6">
      <c r="A75" s="37" t="s">
        <v>229</v>
      </c>
      <c r="B75" s="33" t="s">
        <v>230</v>
      </c>
      <c r="C75" s="140"/>
      <c r="D75" s="140"/>
      <c r="E75" s="140"/>
      <c r="F75" s="164">
        <f t="shared" si="1"/>
        <v>0</v>
      </c>
    </row>
    <row r="76" spans="1:6">
      <c r="A76" s="37" t="s">
        <v>509</v>
      </c>
      <c r="B76" s="33" t="s">
        <v>231</v>
      </c>
      <c r="C76" s="140"/>
      <c r="D76" s="140"/>
      <c r="E76" s="140"/>
      <c r="F76" s="164">
        <f t="shared" si="1"/>
        <v>0</v>
      </c>
    </row>
    <row r="77" spans="1:6">
      <c r="A77" s="37" t="s">
        <v>232</v>
      </c>
      <c r="B77" s="33" t="s">
        <v>233</v>
      </c>
      <c r="C77" s="140">
        <v>5505</v>
      </c>
      <c r="D77" s="140"/>
      <c r="E77" s="140"/>
      <c r="F77" s="164">
        <f t="shared" si="1"/>
        <v>5505</v>
      </c>
    </row>
    <row r="78" spans="1:6">
      <c r="A78" s="37" t="s">
        <v>234</v>
      </c>
      <c r="B78" s="33" t="s">
        <v>235</v>
      </c>
      <c r="C78" s="140"/>
      <c r="D78" s="140"/>
      <c r="E78" s="140"/>
      <c r="F78" s="164">
        <f t="shared" si="1"/>
        <v>0</v>
      </c>
    </row>
    <row r="79" spans="1:6">
      <c r="A79" s="6" t="s">
        <v>236</v>
      </c>
      <c r="B79" s="33" t="s">
        <v>237</v>
      </c>
      <c r="C79" s="140"/>
      <c r="D79" s="140"/>
      <c r="E79" s="140"/>
      <c r="F79" s="164">
        <f t="shared" si="1"/>
        <v>0</v>
      </c>
    </row>
    <row r="80" spans="1:6">
      <c r="A80" s="6" t="s">
        <v>238</v>
      </c>
      <c r="B80" s="33" t="s">
        <v>239</v>
      </c>
      <c r="C80" s="140"/>
      <c r="D80" s="140"/>
      <c r="E80" s="140"/>
      <c r="F80" s="164">
        <f t="shared" si="1"/>
        <v>0</v>
      </c>
    </row>
    <row r="81" spans="1:6">
      <c r="A81" s="6" t="s">
        <v>240</v>
      </c>
      <c r="B81" s="33" t="s">
        <v>241</v>
      </c>
      <c r="C81" s="140">
        <v>1486</v>
      </c>
      <c r="D81" s="140"/>
      <c r="E81" s="140"/>
      <c r="F81" s="164">
        <f t="shared" si="1"/>
        <v>1486</v>
      </c>
    </row>
    <row r="82" spans="1:6" s="128" customFormat="1">
      <c r="A82" s="55" t="s">
        <v>473</v>
      </c>
      <c r="B82" s="57" t="s">
        <v>242</v>
      </c>
      <c r="C82" s="125">
        <f>SUM(C75:C81)</f>
        <v>6991</v>
      </c>
      <c r="D82" s="125">
        <f>SUM(D75:D81)</f>
        <v>0</v>
      </c>
      <c r="E82" s="125">
        <f>SUM(E75:E81)</f>
        <v>0</v>
      </c>
      <c r="F82" s="125">
        <f>SUM(F75:F81)</f>
        <v>6991</v>
      </c>
    </row>
    <row r="83" spans="1:6">
      <c r="A83" s="13" t="s">
        <v>243</v>
      </c>
      <c r="B83" s="33" t="s">
        <v>244</v>
      </c>
      <c r="C83" s="140">
        <v>10048</v>
      </c>
      <c r="D83" s="140"/>
      <c r="E83" s="140"/>
      <c r="F83" s="164">
        <f t="shared" si="1"/>
        <v>10048</v>
      </c>
    </row>
    <row r="84" spans="1:6">
      <c r="A84" s="13" t="s">
        <v>245</v>
      </c>
      <c r="B84" s="33" t="s">
        <v>246</v>
      </c>
      <c r="C84" s="140"/>
      <c r="D84" s="140"/>
      <c r="E84" s="140"/>
      <c r="F84" s="164">
        <f t="shared" si="1"/>
        <v>0</v>
      </c>
    </row>
    <row r="85" spans="1:6">
      <c r="A85" s="13" t="s">
        <v>247</v>
      </c>
      <c r="B85" s="33" t="s">
        <v>248</v>
      </c>
      <c r="C85" s="140"/>
      <c r="D85" s="140"/>
      <c r="E85" s="140"/>
      <c r="F85" s="164">
        <f t="shared" si="1"/>
        <v>0</v>
      </c>
    </row>
    <row r="86" spans="1:6">
      <c r="A86" s="13" t="s">
        <v>249</v>
      </c>
      <c r="B86" s="33" t="s">
        <v>250</v>
      </c>
      <c r="C86" s="140">
        <v>2713</v>
      </c>
      <c r="D86" s="140"/>
      <c r="E86" s="140"/>
      <c r="F86" s="164">
        <f t="shared" si="1"/>
        <v>2713</v>
      </c>
    </row>
    <row r="87" spans="1:6" s="128" customFormat="1">
      <c r="A87" s="54" t="s">
        <v>474</v>
      </c>
      <c r="B87" s="57" t="s">
        <v>251</v>
      </c>
      <c r="C87" s="125">
        <f>SUM(C83:C86)</f>
        <v>12761</v>
      </c>
      <c r="D87" s="125">
        <f>SUM(D83:D86)</f>
        <v>0</v>
      </c>
      <c r="E87" s="125">
        <f>SUM(E83:E86)</f>
        <v>0</v>
      </c>
      <c r="F87" s="125">
        <f>SUM(F83:F86)</f>
        <v>12761</v>
      </c>
    </row>
    <row r="88" spans="1:6" ht="30">
      <c r="A88" s="13" t="s">
        <v>252</v>
      </c>
      <c r="B88" s="33" t="s">
        <v>253</v>
      </c>
      <c r="C88" s="140"/>
      <c r="D88" s="140"/>
      <c r="E88" s="140"/>
      <c r="F88" s="164">
        <f t="shared" si="1"/>
        <v>0</v>
      </c>
    </row>
    <row r="89" spans="1:6" ht="30">
      <c r="A89" s="13" t="s">
        <v>510</v>
      </c>
      <c r="B89" s="33" t="s">
        <v>254</v>
      </c>
      <c r="C89" s="140"/>
      <c r="D89" s="140"/>
      <c r="E89" s="140"/>
      <c r="F89" s="164">
        <f t="shared" si="1"/>
        <v>0</v>
      </c>
    </row>
    <row r="90" spans="1:6" ht="30">
      <c r="A90" s="13" t="s">
        <v>511</v>
      </c>
      <c r="B90" s="33" t="s">
        <v>255</v>
      </c>
      <c r="C90" s="140"/>
      <c r="D90" s="140"/>
      <c r="E90" s="140"/>
      <c r="F90" s="164">
        <f t="shared" si="1"/>
        <v>0</v>
      </c>
    </row>
    <row r="91" spans="1:6">
      <c r="A91" s="13" t="s">
        <v>512</v>
      </c>
      <c r="B91" s="33" t="s">
        <v>256</v>
      </c>
      <c r="C91" s="140">
        <v>1093</v>
      </c>
      <c r="D91" s="140"/>
      <c r="E91" s="140"/>
      <c r="F91" s="164">
        <f t="shared" si="1"/>
        <v>1093</v>
      </c>
    </row>
    <row r="92" spans="1:6" ht="30">
      <c r="A92" s="13" t="s">
        <v>513</v>
      </c>
      <c r="B92" s="33" t="s">
        <v>257</v>
      </c>
      <c r="C92" s="140"/>
      <c r="D92" s="140"/>
      <c r="E92" s="140"/>
      <c r="F92" s="164">
        <f t="shared" si="1"/>
        <v>0</v>
      </c>
    </row>
    <row r="93" spans="1:6" ht="30">
      <c r="A93" s="13" t="s">
        <v>514</v>
      </c>
      <c r="B93" s="33" t="s">
        <v>258</v>
      </c>
      <c r="C93" s="140"/>
      <c r="D93" s="140"/>
      <c r="E93" s="140"/>
      <c r="F93" s="164">
        <f t="shared" si="1"/>
        <v>0</v>
      </c>
    </row>
    <row r="94" spans="1:6">
      <c r="A94" s="13" t="s">
        <v>259</v>
      </c>
      <c r="B94" s="33" t="s">
        <v>260</v>
      </c>
      <c r="C94" s="140"/>
      <c r="D94" s="140"/>
      <c r="E94" s="140"/>
      <c r="F94" s="164">
        <f t="shared" si="1"/>
        <v>0</v>
      </c>
    </row>
    <row r="95" spans="1:6">
      <c r="A95" s="13" t="s">
        <v>515</v>
      </c>
      <c r="B95" s="33" t="s">
        <v>261</v>
      </c>
      <c r="C95" s="140"/>
      <c r="D95" s="140"/>
      <c r="E95" s="140"/>
      <c r="F95" s="164">
        <f t="shared" si="1"/>
        <v>0</v>
      </c>
    </row>
    <row r="96" spans="1:6" s="128" customFormat="1">
      <c r="A96" s="54" t="s">
        <v>475</v>
      </c>
      <c r="B96" s="57" t="s">
        <v>262</v>
      </c>
      <c r="C96" s="125">
        <f>SUM(C88:C95)</f>
        <v>1093</v>
      </c>
      <c r="D96" s="125">
        <f>SUM(D88:D95)</f>
        <v>0</v>
      </c>
      <c r="E96" s="125">
        <f>SUM(E88:E95)</f>
        <v>0</v>
      </c>
      <c r="F96" s="125">
        <f>SUM(F88:F95)</f>
        <v>1093</v>
      </c>
    </row>
    <row r="97" spans="1:25" s="155" customFormat="1" ht="15.75">
      <c r="A97" s="131" t="s">
        <v>87</v>
      </c>
      <c r="B97" s="157"/>
      <c r="C97" s="158">
        <f>C82+C87+C96</f>
        <v>20845</v>
      </c>
      <c r="D97" s="158">
        <f>D82+D87+D96</f>
        <v>0</v>
      </c>
      <c r="E97" s="158">
        <f>E82+E87+E96</f>
        <v>0</v>
      </c>
      <c r="F97" s="158">
        <f>F82+F87+F96</f>
        <v>20845</v>
      </c>
    </row>
    <row r="98" spans="1:25" s="134" customFormat="1" ht="15.75">
      <c r="A98" s="132" t="s">
        <v>523</v>
      </c>
      <c r="B98" s="149" t="s">
        <v>263</v>
      </c>
      <c r="C98" s="159">
        <f>C97+C74</f>
        <v>90137</v>
      </c>
      <c r="D98" s="159">
        <f>D97+D74</f>
        <v>3917</v>
      </c>
      <c r="E98" s="159">
        <f>E97+E74</f>
        <v>0</v>
      </c>
      <c r="F98" s="159">
        <f>F97+F74</f>
        <v>94054</v>
      </c>
    </row>
    <row r="99" spans="1:25">
      <c r="A99" s="13" t="s">
        <v>516</v>
      </c>
      <c r="B99" s="5" t="s">
        <v>264</v>
      </c>
      <c r="C99" s="13"/>
      <c r="D99" s="13"/>
      <c r="E99" s="13"/>
      <c r="F99" s="164">
        <f t="shared" si="1"/>
        <v>0</v>
      </c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6"/>
      <c r="Y99" s="26"/>
    </row>
    <row r="100" spans="1:25">
      <c r="A100" s="13" t="s">
        <v>267</v>
      </c>
      <c r="B100" s="5" t="s">
        <v>268</v>
      </c>
      <c r="C100" s="13"/>
      <c r="D100" s="13"/>
      <c r="E100" s="13"/>
      <c r="F100" s="164">
        <f t="shared" si="1"/>
        <v>0</v>
      </c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6"/>
      <c r="Y100" s="26"/>
    </row>
    <row r="101" spans="1:25">
      <c r="A101" s="13" t="s">
        <v>517</v>
      </c>
      <c r="B101" s="5" t="s">
        <v>269</v>
      </c>
      <c r="C101" s="13"/>
      <c r="D101" s="13"/>
      <c r="E101" s="13"/>
      <c r="F101" s="164">
        <f t="shared" si="1"/>
        <v>0</v>
      </c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6"/>
      <c r="Y101" s="26"/>
    </row>
    <row r="102" spans="1:25" s="142" customFormat="1" ht="12.75">
      <c r="A102" s="15" t="s">
        <v>480</v>
      </c>
      <c r="B102" s="7" t="s">
        <v>271</v>
      </c>
      <c r="C102" s="137">
        <f>SUM(C99:C101)</f>
        <v>0</v>
      </c>
      <c r="D102" s="137">
        <f>SUM(D99:D101)</f>
        <v>0</v>
      </c>
      <c r="E102" s="137">
        <f>SUM(E99:E101)</f>
        <v>0</v>
      </c>
      <c r="F102" s="137">
        <f>SUM(F99:F101)</f>
        <v>0</v>
      </c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143"/>
      <c r="Y102" s="143"/>
    </row>
    <row r="103" spans="1:25">
      <c r="A103" s="40" t="s">
        <v>518</v>
      </c>
      <c r="B103" s="5" t="s">
        <v>272</v>
      </c>
      <c r="C103" s="40"/>
      <c r="D103" s="40"/>
      <c r="E103" s="40"/>
      <c r="F103" s="164">
        <f t="shared" si="1"/>
        <v>0</v>
      </c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6"/>
      <c r="Y103" s="26"/>
    </row>
    <row r="104" spans="1:25">
      <c r="A104" s="40" t="s">
        <v>486</v>
      </c>
      <c r="B104" s="5" t="s">
        <v>275</v>
      </c>
      <c r="C104" s="40"/>
      <c r="D104" s="40"/>
      <c r="E104" s="40"/>
      <c r="F104" s="164">
        <f t="shared" si="1"/>
        <v>0</v>
      </c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6"/>
      <c r="Y104" s="26"/>
    </row>
    <row r="105" spans="1:25">
      <c r="A105" s="13" t="s">
        <v>276</v>
      </c>
      <c r="B105" s="5" t="s">
        <v>277</v>
      </c>
      <c r="C105" s="13"/>
      <c r="D105" s="13"/>
      <c r="E105" s="13"/>
      <c r="F105" s="164">
        <f t="shared" si="1"/>
        <v>0</v>
      </c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6"/>
      <c r="Y105" s="26"/>
    </row>
    <row r="106" spans="1:25">
      <c r="A106" s="13" t="s">
        <v>519</v>
      </c>
      <c r="B106" s="5" t="s">
        <v>278</v>
      </c>
      <c r="C106" s="13"/>
      <c r="D106" s="13"/>
      <c r="E106" s="13"/>
      <c r="F106" s="164">
        <f t="shared" si="1"/>
        <v>0</v>
      </c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6"/>
      <c r="Y106" s="26"/>
    </row>
    <row r="107" spans="1:25" s="142" customFormat="1" ht="12.75">
      <c r="A107" s="14" t="s">
        <v>483</v>
      </c>
      <c r="B107" s="7" t="s">
        <v>279</v>
      </c>
      <c r="C107" s="138">
        <f>SUM(C103:C106)</f>
        <v>0</v>
      </c>
      <c r="D107" s="138">
        <f>SUM(D103:D106)</f>
        <v>0</v>
      </c>
      <c r="E107" s="138">
        <f>SUM(E103:E106)</f>
        <v>0</v>
      </c>
      <c r="F107" s="138">
        <f>SUM(F103:F106)</f>
        <v>0</v>
      </c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143"/>
      <c r="Y107" s="143"/>
    </row>
    <row r="108" spans="1:25">
      <c r="A108" s="40" t="s">
        <v>280</v>
      </c>
      <c r="B108" s="5" t="s">
        <v>281</v>
      </c>
      <c r="C108" s="40"/>
      <c r="D108" s="40"/>
      <c r="E108" s="40"/>
      <c r="F108" s="164">
        <f t="shared" si="1"/>
        <v>0</v>
      </c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6"/>
      <c r="Y108" s="26"/>
    </row>
    <row r="109" spans="1:25">
      <c r="A109" s="40" t="s">
        <v>282</v>
      </c>
      <c r="B109" s="5" t="s">
        <v>283</v>
      </c>
      <c r="C109" s="40"/>
      <c r="D109" s="40"/>
      <c r="E109" s="40"/>
      <c r="F109" s="164">
        <f t="shared" si="1"/>
        <v>0</v>
      </c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6"/>
      <c r="Y109" s="26"/>
    </row>
    <row r="110" spans="1:25" s="142" customFormat="1" ht="12.75">
      <c r="A110" s="14" t="s">
        <v>284</v>
      </c>
      <c r="B110" s="7" t="s">
        <v>285</v>
      </c>
      <c r="C110" s="138">
        <v>32747</v>
      </c>
      <c r="D110" s="14"/>
      <c r="E110" s="14"/>
      <c r="F110" s="165">
        <f t="shared" si="1"/>
        <v>32747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143"/>
      <c r="Y110" s="143"/>
    </row>
    <row r="111" spans="1:25">
      <c r="A111" s="40" t="s">
        <v>286</v>
      </c>
      <c r="B111" s="5" t="s">
        <v>287</v>
      </c>
      <c r="C111" s="40"/>
      <c r="D111" s="40"/>
      <c r="E111" s="40"/>
      <c r="F111" s="164">
        <f t="shared" si="1"/>
        <v>0</v>
      </c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6"/>
      <c r="Y111" s="26"/>
    </row>
    <row r="112" spans="1:25">
      <c r="A112" s="40" t="s">
        <v>288</v>
      </c>
      <c r="B112" s="5" t="s">
        <v>289</v>
      </c>
      <c r="C112" s="40"/>
      <c r="D112" s="40"/>
      <c r="E112" s="40"/>
      <c r="F112" s="164">
        <f t="shared" si="1"/>
        <v>0</v>
      </c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6"/>
      <c r="Y112" s="26"/>
    </row>
    <row r="113" spans="1:25">
      <c r="A113" s="40" t="s">
        <v>290</v>
      </c>
      <c r="B113" s="5" t="s">
        <v>291</v>
      </c>
      <c r="C113" s="40"/>
      <c r="D113" s="40"/>
      <c r="E113" s="40"/>
      <c r="F113" s="164">
        <f t="shared" si="1"/>
        <v>0</v>
      </c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6"/>
      <c r="Y113" s="26"/>
    </row>
    <row r="114" spans="1:25" s="128" customFormat="1">
      <c r="A114" s="41" t="s">
        <v>484</v>
      </c>
      <c r="B114" s="42" t="s">
        <v>292</v>
      </c>
      <c r="C114" s="144">
        <f>C102+C107+C108+C109+C110+C111+C112+C113</f>
        <v>32747</v>
      </c>
      <c r="D114" s="144">
        <f>D102+D107+D108+D109+D110+D111+D112+D113</f>
        <v>0</v>
      </c>
      <c r="E114" s="144">
        <f>E102+E107+E108+E109+E110+E111+E112+E113</f>
        <v>0</v>
      </c>
      <c r="F114" s="144">
        <f>F102+F107+F108+F109+F110+F111+F112+F113</f>
        <v>32747</v>
      </c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33"/>
      <c r="Y114" s="133"/>
    </row>
    <row r="115" spans="1:25">
      <c r="A115" s="40" t="s">
        <v>293</v>
      </c>
      <c r="B115" s="5" t="s">
        <v>294</v>
      </c>
      <c r="C115" s="40"/>
      <c r="D115" s="40"/>
      <c r="E115" s="40"/>
      <c r="F115" s="164">
        <f t="shared" si="1"/>
        <v>0</v>
      </c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6"/>
      <c r="Y115" s="26"/>
    </row>
    <row r="116" spans="1:25">
      <c r="A116" s="13" t="s">
        <v>295</v>
      </c>
      <c r="B116" s="5" t="s">
        <v>296</v>
      </c>
      <c r="C116" s="13"/>
      <c r="D116" s="13"/>
      <c r="E116" s="13"/>
      <c r="F116" s="164">
        <f t="shared" si="1"/>
        <v>0</v>
      </c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6"/>
      <c r="Y116" s="26"/>
    </row>
    <row r="117" spans="1:25">
      <c r="A117" s="40" t="s">
        <v>520</v>
      </c>
      <c r="B117" s="5" t="s">
        <v>297</v>
      </c>
      <c r="C117" s="40"/>
      <c r="D117" s="40"/>
      <c r="E117" s="40"/>
      <c r="F117" s="164">
        <f t="shared" si="1"/>
        <v>0</v>
      </c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6"/>
      <c r="Y117" s="26"/>
    </row>
    <row r="118" spans="1:25">
      <c r="A118" s="40" t="s">
        <v>489</v>
      </c>
      <c r="B118" s="5" t="s">
        <v>298</v>
      </c>
      <c r="C118" s="40"/>
      <c r="D118" s="40"/>
      <c r="E118" s="40"/>
      <c r="F118" s="164">
        <f t="shared" si="1"/>
        <v>0</v>
      </c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6"/>
      <c r="Y118" s="26"/>
    </row>
    <row r="119" spans="1:25" s="128" customFormat="1">
      <c r="A119" s="41" t="s">
        <v>490</v>
      </c>
      <c r="B119" s="42" t="s">
        <v>302</v>
      </c>
      <c r="C119" s="144">
        <f>SUM(C115:C118)</f>
        <v>0</v>
      </c>
      <c r="D119" s="144">
        <f>SUM(D115:D118)</f>
        <v>0</v>
      </c>
      <c r="E119" s="144">
        <f>SUM(E115:E118)</f>
        <v>0</v>
      </c>
      <c r="F119" s="144">
        <f>SUM(F115:F118)</f>
        <v>0</v>
      </c>
      <c r="G119" s="145"/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33"/>
      <c r="Y119" s="133"/>
    </row>
    <row r="120" spans="1:25">
      <c r="A120" s="13" t="s">
        <v>303</v>
      </c>
      <c r="B120" s="5" t="s">
        <v>304</v>
      </c>
      <c r="C120" s="13"/>
      <c r="D120" s="13"/>
      <c r="E120" s="13"/>
      <c r="F120" s="164">
        <f t="shared" si="1"/>
        <v>0</v>
      </c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6"/>
      <c r="Y120" s="26"/>
    </row>
    <row r="121" spans="1:25" s="148" customFormat="1" ht="15.75">
      <c r="A121" s="135" t="s">
        <v>524</v>
      </c>
      <c r="B121" s="23" t="s">
        <v>305</v>
      </c>
      <c r="C121" s="151">
        <f>C114+C119</f>
        <v>32747</v>
      </c>
      <c r="D121" s="151">
        <f>D114+D119</f>
        <v>0</v>
      </c>
      <c r="E121" s="151">
        <f>E114+E119</f>
        <v>0</v>
      </c>
      <c r="F121" s="151">
        <f>F114+F119</f>
        <v>32747</v>
      </c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  <c r="W121" s="146"/>
      <c r="X121" s="147"/>
      <c r="Y121" s="147"/>
    </row>
    <row r="122" spans="1:25" s="148" customFormat="1" ht="15.75">
      <c r="A122" s="136" t="s">
        <v>561</v>
      </c>
      <c r="B122" s="152"/>
      <c r="C122" s="152">
        <f>C98+C121</f>
        <v>122884</v>
      </c>
      <c r="D122" s="152">
        <f>D98+D121</f>
        <v>3917</v>
      </c>
      <c r="E122" s="152">
        <f>E98+E121</f>
        <v>0</v>
      </c>
      <c r="F122" s="152">
        <f>F98+F121</f>
        <v>126801</v>
      </c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</row>
    <row r="123" spans="1:25">
      <c r="B123" s="26"/>
      <c r="C123" s="174"/>
      <c r="D123" s="174"/>
      <c r="E123" s="174"/>
      <c r="F123" s="174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</row>
    <row r="124" spans="1:25">
      <c r="B124" s="26"/>
      <c r="C124" s="174"/>
      <c r="D124" s="174"/>
      <c r="E124" s="174"/>
      <c r="F124" s="174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</row>
    <row r="125" spans="1:25">
      <c r="B125" s="26"/>
      <c r="C125" s="174"/>
      <c r="D125" s="174"/>
      <c r="E125" s="174"/>
      <c r="F125" s="174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</row>
    <row r="126" spans="1:25">
      <c r="B126" s="26"/>
      <c r="C126" s="174"/>
      <c r="D126" s="174"/>
      <c r="E126" s="174"/>
      <c r="F126" s="174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</row>
    <row r="127" spans="1:25">
      <c r="B127" s="26"/>
      <c r="C127" s="174"/>
      <c r="D127" s="174"/>
      <c r="E127" s="174"/>
      <c r="F127" s="174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</row>
    <row r="128" spans="1:25">
      <c r="B128" s="26"/>
      <c r="C128" s="174"/>
      <c r="D128" s="174"/>
      <c r="E128" s="174"/>
      <c r="F128" s="174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</row>
    <row r="129" spans="2:25">
      <c r="B129" s="26"/>
      <c r="C129" s="174"/>
      <c r="D129" s="174"/>
      <c r="E129" s="174"/>
      <c r="F129" s="174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</row>
    <row r="130" spans="2:25">
      <c r="B130" s="26"/>
      <c r="C130" s="174"/>
      <c r="D130" s="174"/>
      <c r="E130" s="174"/>
      <c r="F130" s="174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</row>
    <row r="131" spans="2:25">
      <c r="B131" s="26"/>
      <c r="C131" s="174"/>
      <c r="D131" s="174"/>
      <c r="E131" s="174"/>
      <c r="F131" s="174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</row>
    <row r="132" spans="2:25">
      <c r="B132" s="26"/>
      <c r="C132" s="174"/>
      <c r="D132" s="174"/>
      <c r="E132" s="174"/>
      <c r="F132" s="174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</row>
    <row r="133" spans="2:25">
      <c r="B133" s="26"/>
      <c r="C133" s="174"/>
      <c r="D133" s="174"/>
      <c r="E133" s="174"/>
      <c r="F133" s="174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</row>
    <row r="134" spans="2:25">
      <c r="B134" s="26"/>
      <c r="C134" s="174"/>
      <c r="D134" s="174"/>
      <c r="E134" s="174"/>
      <c r="F134" s="174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</row>
    <row r="135" spans="2:25">
      <c r="B135" s="26"/>
      <c r="C135" s="174"/>
      <c r="D135" s="174"/>
      <c r="E135" s="174"/>
      <c r="F135" s="174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</row>
    <row r="136" spans="2:25">
      <c r="B136" s="26"/>
      <c r="C136" s="174"/>
      <c r="D136" s="174"/>
      <c r="E136" s="174"/>
      <c r="F136" s="174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</row>
    <row r="137" spans="2:25">
      <c r="B137" s="26"/>
      <c r="C137" s="174"/>
      <c r="D137" s="174"/>
      <c r="E137" s="174"/>
      <c r="F137" s="174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</row>
    <row r="138" spans="2:25">
      <c r="B138" s="26"/>
      <c r="C138" s="174"/>
      <c r="D138" s="174"/>
      <c r="E138" s="174"/>
      <c r="F138" s="174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</row>
    <row r="139" spans="2:25">
      <c r="B139" s="26"/>
      <c r="C139" s="174"/>
      <c r="D139" s="174"/>
      <c r="E139" s="174"/>
      <c r="F139" s="174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</row>
    <row r="140" spans="2:25">
      <c r="B140" s="26"/>
      <c r="C140" s="174"/>
      <c r="D140" s="174"/>
      <c r="E140" s="174"/>
      <c r="F140" s="174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</row>
    <row r="141" spans="2:25">
      <c r="B141" s="26"/>
      <c r="C141" s="174"/>
      <c r="D141" s="174"/>
      <c r="E141" s="174"/>
      <c r="F141" s="174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</row>
    <row r="142" spans="2:25">
      <c r="B142" s="26"/>
      <c r="C142" s="174"/>
      <c r="D142" s="174"/>
      <c r="E142" s="174"/>
      <c r="F142" s="174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</row>
    <row r="143" spans="2:25">
      <c r="B143" s="26"/>
      <c r="C143" s="174"/>
      <c r="D143" s="174"/>
      <c r="E143" s="174"/>
      <c r="F143" s="174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</row>
    <row r="144" spans="2:25">
      <c r="B144" s="26"/>
      <c r="C144" s="174"/>
      <c r="D144" s="174"/>
      <c r="E144" s="174"/>
      <c r="F144" s="174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</row>
    <row r="145" spans="2:25">
      <c r="B145" s="26"/>
      <c r="C145" s="174"/>
      <c r="D145" s="174"/>
      <c r="E145" s="174"/>
      <c r="F145" s="174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</row>
    <row r="146" spans="2:25">
      <c r="B146" s="26"/>
      <c r="C146" s="174"/>
      <c r="D146" s="174"/>
      <c r="E146" s="174"/>
      <c r="F146" s="174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</row>
    <row r="147" spans="2:25">
      <c r="B147" s="26"/>
      <c r="C147" s="174"/>
      <c r="D147" s="174"/>
      <c r="E147" s="174"/>
      <c r="F147" s="174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</row>
    <row r="148" spans="2:25">
      <c r="B148" s="26"/>
      <c r="C148" s="174"/>
      <c r="D148" s="174"/>
      <c r="E148" s="174"/>
      <c r="F148" s="174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</row>
    <row r="149" spans="2:25">
      <c r="B149" s="26"/>
      <c r="C149" s="174"/>
      <c r="D149" s="174"/>
      <c r="E149" s="174"/>
      <c r="F149" s="174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</row>
    <row r="150" spans="2:25">
      <c r="B150" s="26"/>
      <c r="C150" s="174"/>
      <c r="D150" s="174"/>
      <c r="E150" s="174"/>
      <c r="F150" s="174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</row>
    <row r="151" spans="2:25">
      <c r="B151" s="26"/>
      <c r="C151" s="174"/>
      <c r="D151" s="174"/>
      <c r="E151" s="174"/>
      <c r="F151" s="174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</row>
    <row r="152" spans="2:25">
      <c r="B152" s="26"/>
      <c r="C152" s="174"/>
      <c r="D152" s="174"/>
      <c r="E152" s="174"/>
      <c r="F152" s="174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</row>
    <row r="153" spans="2:25">
      <c r="B153" s="26"/>
      <c r="C153" s="174"/>
      <c r="D153" s="174"/>
      <c r="E153" s="174"/>
      <c r="F153" s="174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</row>
    <row r="154" spans="2:25">
      <c r="B154" s="26"/>
      <c r="C154" s="174"/>
      <c r="D154" s="174"/>
      <c r="E154" s="174"/>
      <c r="F154" s="174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</row>
    <row r="155" spans="2:25">
      <c r="B155" s="26"/>
      <c r="C155" s="174"/>
      <c r="D155" s="174"/>
      <c r="E155" s="174"/>
      <c r="F155" s="174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</row>
    <row r="156" spans="2:25">
      <c r="B156" s="26"/>
      <c r="C156" s="174"/>
      <c r="D156" s="174"/>
      <c r="E156" s="174"/>
      <c r="F156" s="174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</row>
    <row r="157" spans="2:25">
      <c r="B157" s="26"/>
      <c r="C157" s="174"/>
      <c r="D157" s="174"/>
      <c r="E157" s="174"/>
      <c r="F157" s="174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</row>
    <row r="158" spans="2:25">
      <c r="B158" s="26"/>
      <c r="C158" s="174"/>
      <c r="D158" s="174"/>
      <c r="E158" s="174"/>
      <c r="F158" s="174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</row>
    <row r="159" spans="2:25">
      <c r="B159" s="26"/>
      <c r="C159" s="174"/>
      <c r="D159" s="174"/>
      <c r="E159" s="174"/>
      <c r="F159" s="174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</row>
    <row r="160" spans="2:25">
      <c r="B160" s="26"/>
      <c r="C160" s="174"/>
      <c r="D160" s="174"/>
      <c r="E160" s="174"/>
      <c r="F160" s="174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</row>
    <row r="161" spans="2:25">
      <c r="B161" s="26"/>
      <c r="C161" s="174"/>
      <c r="D161" s="174"/>
      <c r="E161" s="174"/>
      <c r="F161" s="174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</row>
    <row r="162" spans="2:25">
      <c r="B162" s="26"/>
      <c r="C162" s="174"/>
      <c r="D162" s="174"/>
      <c r="E162" s="174"/>
      <c r="F162" s="174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</row>
    <row r="163" spans="2:25">
      <c r="B163" s="26"/>
      <c r="C163" s="174"/>
      <c r="D163" s="174"/>
      <c r="E163" s="174"/>
      <c r="F163" s="174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</row>
    <row r="164" spans="2:25">
      <c r="B164" s="26"/>
      <c r="C164" s="174"/>
      <c r="D164" s="174"/>
      <c r="E164" s="174"/>
      <c r="F164" s="174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</row>
    <row r="165" spans="2:25">
      <c r="B165" s="26"/>
      <c r="C165" s="174"/>
      <c r="D165" s="174"/>
      <c r="E165" s="174"/>
      <c r="F165" s="174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</row>
    <row r="166" spans="2:25">
      <c r="B166" s="26"/>
      <c r="C166" s="174"/>
      <c r="D166" s="174"/>
      <c r="E166" s="174"/>
      <c r="F166" s="174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</row>
    <row r="167" spans="2:25">
      <c r="B167" s="26"/>
      <c r="C167" s="174"/>
      <c r="D167" s="174"/>
      <c r="E167" s="174"/>
      <c r="F167" s="174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</row>
    <row r="168" spans="2:25">
      <c r="B168" s="26"/>
      <c r="C168" s="174"/>
      <c r="D168" s="174"/>
      <c r="E168" s="174"/>
      <c r="F168" s="174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</row>
    <row r="169" spans="2:25">
      <c r="B169" s="26"/>
      <c r="C169" s="174"/>
      <c r="D169" s="174"/>
      <c r="E169" s="174"/>
      <c r="F169" s="174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</row>
    <row r="170" spans="2:25">
      <c r="B170" s="26"/>
      <c r="C170" s="174"/>
      <c r="D170" s="174"/>
      <c r="E170" s="174"/>
      <c r="F170" s="174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</row>
    <row r="171" spans="2:25">
      <c r="B171" s="26"/>
      <c r="C171" s="174"/>
      <c r="D171" s="174"/>
      <c r="E171" s="174"/>
      <c r="F171" s="174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</row>
  </sheetData>
  <mergeCells count="2">
    <mergeCell ref="A1:F1"/>
    <mergeCell ref="A2:F2"/>
  </mergeCells>
  <phoneticPr fontId="39" type="noConversion"/>
  <printOptions horizontalCentered="1"/>
  <pageMargins left="0.31496062992125984" right="0.39370078740157483" top="0.74803149606299213" bottom="0.74803149606299213" header="0.31496062992125984" footer="0.31496062992125984"/>
  <pageSetup paperSize="9" scale="57" fitToHeight="2" orientation="portrait" r:id="rId1"/>
  <headerFooter>
    <oddHeader>&amp;C2. melléklet az 1/2015. (II.18.) önkormányzati rendelethez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3"/>
  <sheetViews>
    <sheetView topLeftCell="A2" workbookViewId="0">
      <selection activeCell="E153" sqref="A1:E153"/>
    </sheetView>
  </sheetViews>
  <sheetFormatPr defaultRowHeight="15"/>
  <cols>
    <col min="1" max="1" width="101.28515625" customWidth="1"/>
    <col min="2" max="2" width="10.7109375" customWidth="1"/>
    <col min="3" max="3" width="13.85546875" style="122" customWidth="1"/>
    <col min="4" max="4" width="14.5703125" style="122" customWidth="1"/>
    <col min="5" max="5" width="10.85546875" style="122" customWidth="1"/>
  </cols>
  <sheetData>
    <row r="1" spans="1:6" hidden="1">
      <c r="A1" s="89" t="s">
        <v>27</v>
      </c>
      <c r="B1" s="90"/>
      <c r="C1" s="233"/>
      <c r="D1" s="233"/>
      <c r="E1" s="238"/>
      <c r="F1" s="108"/>
    </row>
    <row r="2" spans="1:6" ht="26.25" customHeight="1">
      <c r="A2" s="248" t="s">
        <v>704</v>
      </c>
      <c r="B2" s="259"/>
      <c r="C2" s="259"/>
      <c r="D2" s="259"/>
      <c r="E2" s="259"/>
    </row>
    <row r="3" spans="1:6" ht="30.75" customHeight="1">
      <c r="A3" s="247" t="s">
        <v>40</v>
      </c>
      <c r="B3" s="246"/>
      <c r="C3" s="246"/>
      <c r="D3" s="246"/>
      <c r="E3" s="246"/>
    </row>
    <row r="5" spans="1:6">
      <c r="A5" s="4" t="s">
        <v>4</v>
      </c>
    </row>
    <row r="6" spans="1:6" ht="48.75" customHeight="1">
      <c r="A6" s="2" t="s">
        <v>126</v>
      </c>
      <c r="B6" s="3" t="s">
        <v>127</v>
      </c>
      <c r="C6" s="234" t="s">
        <v>100</v>
      </c>
      <c r="D6" s="234" t="s">
        <v>101</v>
      </c>
      <c r="E6" s="234" t="s">
        <v>102</v>
      </c>
    </row>
    <row r="7" spans="1:6">
      <c r="A7" s="34" t="s">
        <v>429</v>
      </c>
      <c r="B7" s="33" t="s">
        <v>153</v>
      </c>
      <c r="C7" s="124">
        <v>20530</v>
      </c>
      <c r="D7" s="124">
        <v>22379</v>
      </c>
      <c r="E7" s="124">
        <v>20565</v>
      </c>
    </row>
    <row r="8" spans="1:6">
      <c r="A8" s="5" t="s">
        <v>430</v>
      </c>
      <c r="B8" s="33" t="s">
        <v>160</v>
      </c>
      <c r="C8" s="124">
        <v>0</v>
      </c>
      <c r="D8" s="124">
        <v>1662</v>
      </c>
      <c r="E8" s="124">
        <v>0</v>
      </c>
    </row>
    <row r="9" spans="1:6">
      <c r="A9" s="56" t="s">
        <v>521</v>
      </c>
      <c r="B9" s="57" t="s">
        <v>161</v>
      </c>
      <c r="C9" s="126">
        <f>SUM(C7:C8)</f>
        <v>20530</v>
      </c>
      <c r="D9" s="126">
        <f>SUM(D7:D8)</f>
        <v>24041</v>
      </c>
      <c r="E9" s="126">
        <f>SUM(E7:E8)</f>
        <v>20565</v>
      </c>
    </row>
    <row r="10" spans="1:6">
      <c r="A10" s="42" t="s">
        <v>492</v>
      </c>
      <c r="B10" s="57" t="s">
        <v>162</v>
      </c>
      <c r="C10" s="126">
        <v>4483</v>
      </c>
      <c r="D10" s="126">
        <v>5438</v>
      </c>
      <c r="E10" s="126">
        <v>5122</v>
      </c>
    </row>
    <row r="11" spans="1:6">
      <c r="A11" s="5" t="s">
        <v>431</v>
      </c>
      <c r="B11" s="33" t="s">
        <v>169</v>
      </c>
      <c r="C11" s="124">
        <v>2330</v>
      </c>
      <c r="D11" s="124">
        <v>1409</v>
      </c>
      <c r="E11" s="124">
        <v>1400</v>
      </c>
    </row>
    <row r="12" spans="1:6">
      <c r="A12" s="5" t="s">
        <v>522</v>
      </c>
      <c r="B12" s="33" t="s">
        <v>174</v>
      </c>
      <c r="C12" s="124">
        <v>1098</v>
      </c>
      <c r="D12" s="124">
        <v>1698</v>
      </c>
      <c r="E12" s="124">
        <v>1900</v>
      </c>
    </row>
    <row r="13" spans="1:6">
      <c r="A13" s="5" t="s">
        <v>432</v>
      </c>
      <c r="B13" s="33" t="s">
        <v>186</v>
      </c>
      <c r="C13" s="124">
        <v>2796</v>
      </c>
      <c r="D13" s="124">
        <v>2456</v>
      </c>
      <c r="E13" s="124">
        <v>2400</v>
      </c>
    </row>
    <row r="14" spans="1:6">
      <c r="A14" s="5" t="s">
        <v>433</v>
      </c>
      <c r="B14" s="33" t="s">
        <v>191</v>
      </c>
      <c r="C14" s="124">
        <v>54</v>
      </c>
      <c r="D14" s="124">
        <v>111</v>
      </c>
      <c r="E14" s="124">
        <v>120</v>
      </c>
    </row>
    <row r="15" spans="1:6">
      <c r="A15" s="5" t="s">
        <v>434</v>
      </c>
      <c r="B15" s="33" t="s">
        <v>200</v>
      </c>
      <c r="C15" s="124">
        <v>1422</v>
      </c>
      <c r="D15" s="124">
        <v>1207</v>
      </c>
      <c r="E15" s="124">
        <v>1240</v>
      </c>
    </row>
    <row r="16" spans="1:6">
      <c r="A16" s="42" t="s">
        <v>435</v>
      </c>
      <c r="B16" s="57" t="s">
        <v>201</v>
      </c>
      <c r="C16" s="126">
        <f>SUM(C11:C15)</f>
        <v>7700</v>
      </c>
      <c r="D16" s="126">
        <f>SUM(D11:D15)</f>
        <v>6881</v>
      </c>
      <c r="E16" s="126">
        <f>SUM(E11:E15)</f>
        <v>7060</v>
      </c>
    </row>
    <row r="17" spans="1:5">
      <c r="A17" s="13" t="s">
        <v>202</v>
      </c>
      <c r="B17" s="33" t="s">
        <v>203</v>
      </c>
      <c r="C17" s="124"/>
      <c r="D17" s="124"/>
      <c r="E17" s="124"/>
    </row>
    <row r="18" spans="1:5">
      <c r="A18" s="13" t="s">
        <v>436</v>
      </c>
      <c r="B18" s="33" t="s">
        <v>204</v>
      </c>
      <c r="C18" s="124"/>
      <c r="D18" s="124"/>
      <c r="E18" s="124"/>
    </row>
    <row r="19" spans="1:5">
      <c r="A19" s="17" t="s">
        <v>498</v>
      </c>
      <c r="B19" s="33" t="s">
        <v>205</v>
      </c>
      <c r="C19" s="124"/>
      <c r="D19" s="124"/>
      <c r="E19" s="124"/>
    </row>
    <row r="20" spans="1:5">
      <c r="A20" s="17" t="s">
        <v>499</v>
      </c>
      <c r="B20" s="33" t="s">
        <v>206</v>
      </c>
      <c r="C20" s="124"/>
      <c r="D20" s="124"/>
      <c r="E20" s="124"/>
    </row>
    <row r="21" spans="1:5">
      <c r="A21" s="17" t="s">
        <v>500</v>
      </c>
      <c r="B21" s="33" t="s">
        <v>207</v>
      </c>
      <c r="C21" s="124"/>
      <c r="D21" s="124"/>
      <c r="E21" s="124"/>
    </row>
    <row r="22" spans="1:5">
      <c r="A22" s="13" t="s">
        <v>501</v>
      </c>
      <c r="B22" s="33" t="s">
        <v>208</v>
      </c>
      <c r="C22" s="124"/>
      <c r="D22" s="124"/>
      <c r="E22" s="124"/>
    </row>
    <row r="23" spans="1:5">
      <c r="A23" s="13" t="s">
        <v>502</v>
      </c>
      <c r="B23" s="33" t="s">
        <v>209</v>
      </c>
      <c r="C23" s="124"/>
      <c r="D23" s="124"/>
      <c r="E23" s="124"/>
    </row>
    <row r="24" spans="1:5">
      <c r="A24" s="13" t="s">
        <v>503</v>
      </c>
      <c r="B24" s="33" t="s">
        <v>210</v>
      </c>
      <c r="C24" s="124"/>
      <c r="D24" s="124"/>
      <c r="E24" s="124"/>
    </row>
    <row r="25" spans="1:5">
      <c r="A25" s="54" t="s">
        <v>465</v>
      </c>
      <c r="B25" s="57" t="s">
        <v>211</v>
      </c>
      <c r="C25" s="126">
        <f>SUM(C17:C24)</f>
        <v>0</v>
      </c>
      <c r="D25" s="126">
        <f>SUM(D17:D24)</f>
        <v>0</v>
      </c>
      <c r="E25" s="126">
        <f>SUM(E17:E24)</f>
        <v>0</v>
      </c>
    </row>
    <row r="26" spans="1:5">
      <c r="A26" s="12" t="s">
        <v>504</v>
      </c>
      <c r="B26" s="33" t="s">
        <v>212</v>
      </c>
      <c r="C26" s="124"/>
      <c r="D26" s="124"/>
      <c r="E26" s="124"/>
    </row>
    <row r="27" spans="1:5">
      <c r="A27" s="12" t="s">
        <v>213</v>
      </c>
      <c r="B27" s="33" t="s">
        <v>214</v>
      </c>
      <c r="C27" s="124"/>
      <c r="D27" s="124">
        <v>498</v>
      </c>
      <c r="E27" s="124"/>
    </row>
    <row r="28" spans="1:5">
      <c r="A28" s="12" t="s">
        <v>215</v>
      </c>
      <c r="B28" s="33" t="s">
        <v>216</v>
      </c>
      <c r="C28" s="124"/>
      <c r="D28" s="124"/>
      <c r="E28" s="124"/>
    </row>
    <row r="29" spans="1:5">
      <c r="A29" s="12" t="s">
        <v>466</v>
      </c>
      <c r="B29" s="33" t="s">
        <v>217</v>
      </c>
      <c r="C29" s="124"/>
      <c r="D29" s="124"/>
      <c r="E29" s="124"/>
    </row>
    <row r="30" spans="1:5">
      <c r="A30" s="12" t="s">
        <v>505</v>
      </c>
      <c r="B30" s="33" t="s">
        <v>218</v>
      </c>
      <c r="C30" s="124"/>
      <c r="D30" s="124"/>
      <c r="E30" s="124"/>
    </row>
    <row r="31" spans="1:5">
      <c r="A31" s="12" t="s">
        <v>468</v>
      </c>
      <c r="B31" s="33" t="s">
        <v>219</v>
      </c>
      <c r="C31" s="124">
        <v>2209</v>
      </c>
      <c r="D31" s="124"/>
      <c r="E31" s="124"/>
    </row>
    <row r="32" spans="1:5">
      <c r="A32" s="12" t="s">
        <v>506</v>
      </c>
      <c r="B32" s="33" t="s">
        <v>220</v>
      </c>
      <c r="C32" s="124"/>
      <c r="D32" s="124"/>
      <c r="E32" s="124"/>
    </row>
    <row r="33" spans="1:5">
      <c r="A33" s="12" t="s">
        <v>507</v>
      </c>
      <c r="B33" s="33" t="s">
        <v>221</v>
      </c>
      <c r="C33" s="124"/>
      <c r="D33" s="124"/>
      <c r="E33" s="124"/>
    </row>
    <row r="34" spans="1:5">
      <c r="A34" s="12" t="s">
        <v>222</v>
      </c>
      <c r="B34" s="33" t="s">
        <v>223</v>
      </c>
      <c r="C34" s="124"/>
      <c r="D34" s="124"/>
      <c r="E34" s="124"/>
    </row>
    <row r="35" spans="1:5">
      <c r="A35" s="21" t="s">
        <v>224</v>
      </c>
      <c r="B35" s="33" t="s">
        <v>225</v>
      </c>
      <c r="C35" s="124"/>
      <c r="D35" s="124"/>
      <c r="E35" s="124"/>
    </row>
    <row r="36" spans="1:5">
      <c r="A36" s="12" t="s">
        <v>508</v>
      </c>
      <c r="B36" s="33" t="s">
        <v>226</v>
      </c>
      <c r="C36" s="124"/>
      <c r="D36" s="124"/>
      <c r="E36" s="124"/>
    </row>
    <row r="37" spans="1:5">
      <c r="A37" s="21" t="s">
        <v>689</v>
      </c>
      <c r="B37" s="33" t="s">
        <v>227</v>
      </c>
      <c r="C37" s="124"/>
      <c r="D37" s="124"/>
      <c r="E37" s="124"/>
    </row>
    <row r="38" spans="1:5">
      <c r="A38" s="21" t="s">
        <v>690</v>
      </c>
      <c r="B38" s="33" t="s">
        <v>227</v>
      </c>
      <c r="C38" s="124"/>
      <c r="D38" s="124"/>
      <c r="E38" s="124"/>
    </row>
    <row r="39" spans="1:5">
      <c r="A39" s="54" t="s">
        <v>471</v>
      </c>
      <c r="B39" s="57" t="s">
        <v>228</v>
      </c>
      <c r="C39" s="126">
        <f>SUM(C26:C37)</f>
        <v>2209</v>
      </c>
      <c r="D39" s="126">
        <f>SUM(D26:D37)</f>
        <v>498</v>
      </c>
      <c r="E39" s="126">
        <f>SUM(E26:E37)</f>
        <v>0</v>
      </c>
    </row>
    <row r="40" spans="1:5" ht="15.75">
      <c r="A40" s="63" t="s">
        <v>86</v>
      </c>
      <c r="B40" s="107"/>
      <c r="C40" s="126">
        <f>C39+C25+C16+C10+C9</f>
        <v>34922</v>
      </c>
      <c r="D40" s="126">
        <f>D39+D16+D10+D9</f>
        <v>36858</v>
      </c>
      <c r="E40" s="126">
        <f>E39+E25+E16+E10+E9</f>
        <v>32747</v>
      </c>
    </row>
    <row r="41" spans="1:5">
      <c r="A41" s="37" t="s">
        <v>229</v>
      </c>
      <c r="B41" s="33" t="s">
        <v>230</v>
      </c>
      <c r="C41" s="124"/>
      <c r="D41" s="124">
        <v>210</v>
      </c>
      <c r="E41" s="124"/>
    </row>
    <row r="42" spans="1:5">
      <c r="A42" s="37" t="s">
        <v>509</v>
      </c>
      <c r="B42" s="33" t="s">
        <v>231</v>
      </c>
      <c r="C42" s="124"/>
      <c r="D42" s="124"/>
      <c r="E42" s="124"/>
    </row>
    <row r="43" spans="1:5">
      <c r="A43" s="37" t="s">
        <v>232</v>
      </c>
      <c r="B43" s="33" t="s">
        <v>233</v>
      </c>
      <c r="C43" s="124"/>
      <c r="D43" s="124">
        <v>346</v>
      </c>
      <c r="E43" s="124">
        <v>400</v>
      </c>
    </row>
    <row r="44" spans="1:5">
      <c r="A44" s="37" t="s">
        <v>234</v>
      </c>
      <c r="B44" s="33" t="s">
        <v>235</v>
      </c>
      <c r="C44" s="124"/>
      <c r="D44" s="124">
        <v>99</v>
      </c>
      <c r="E44" s="124">
        <v>100</v>
      </c>
    </row>
    <row r="45" spans="1:5">
      <c r="A45" s="6" t="s">
        <v>236</v>
      </c>
      <c r="B45" s="33" t="s">
        <v>237</v>
      </c>
      <c r="C45" s="124"/>
      <c r="D45" s="124"/>
      <c r="E45" s="124"/>
    </row>
    <row r="46" spans="1:5">
      <c r="A46" s="6" t="s">
        <v>238</v>
      </c>
      <c r="B46" s="33" t="s">
        <v>239</v>
      </c>
      <c r="C46" s="124"/>
      <c r="D46" s="124"/>
      <c r="E46" s="124"/>
    </row>
    <row r="47" spans="1:5">
      <c r="A47" s="6" t="s">
        <v>240</v>
      </c>
      <c r="B47" s="33" t="s">
        <v>241</v>
      </c>
      <c r="C47" s="124"/>
      <c r="D47" s="124">
        <v>177</v>
      </c>
      <c r="E47" s="124">
        <v>135</v>
      </c>
    </row>
    <row r="48" spans="1:5">
      <c r="A48" s="55" t="s">
        <v>473</v>
      </c>
      <c r="B48" s="57" t="s">
        <v>242</v>
      </c>
      <c r="C48" s="126">
        <f>SUM(C41:C47)</f>
        <v>0</v>
      </c>
      <c r="D48" s="126">
        <f>SUM(D41:D47)</f>
        <v>832</v>
      </c>
      <c r="E48" s="126">
        <f>SUM(E41:E47)</f>
        <v>635</v>
      </c>
    </row>
    <row r="49" spans="1:5">
      <c r="A49" s="13" t="s">
        <v>243</v>
      </c>
      <c r="B49" s="33" t="s">
        <v>244</v>
      </c>
      <c r="C49" s="124"/>
      <c r="D49" s="124"/>
      <c r="E49" s="124"/>
    </row>
    <row r="50" spans="1:5">
      <c r="A50" s="13" t="s">
        <v>245</v>
      </c>
      <c r="B50" s="33" t="s">
        <v>246</v>
      </c>
      <c r="C50" s="124"/>
      <c r="D50" s="124"/>
      <c r="E50" s="124"/>
    </row>
    <row r="51" spans="1:5">
      <c r="A51" s="13" t="s">
        <v>247</v>
      </c>
      <c r="B51" s="33" t="s">
        <v>248</v>
      </c>
      <c r="C51" s="124"/>
      <c r="D51" s="124"/>
      <c r="E51" s="124"/>
    </row>
    <row r="52" spans="1:5">
      <c r="A52" s="13" t="s">
        <v>249</v>
      </c>
      <c r="B52" s="33" t="s">
        <v>250</v>
      </c>
      <c r="C52" s="124"/>
      <c r="D52" s="124"/>
      <c r="E52" s="124"/>
    </row>
    <row r="53" spans="1:5">
      <c r="A53" s="54" t="s">
        <v>474</v>
      </c>
      <c r="B53" s="57" t="s">
        <v>251</v>
      </c>
      <c r="C53" s="126">
        <f>SUM(C49:C52)</f>
        <v>0</v>
      </c>
      <c r="D53" s="126">
        <f>SUM(D49:D52)</f>
        <v>0</v>
      </c>
      <c r="E53" s="126">
        <f>SUM(E49:E52)</f>
        <v>0</v>
      </c>
    </row>
    <row r="54" spans="1:5">
      <c r="A54" s="13" t="s">
        <v>252</v>
      </c>
      <c r="B54" s="33" t="s">
        <v>253</v>
      </c>
      <c r="C54" s="124"/>
      <c r="D54" s="124"/>
      <c r="E54" s="124"/>
    </row>
    <row r="55" spans="1:5">
      <c r="A55" s="13" t="s">
        <v>510</v>
      </c>
      <c r="B55" s="33" t="s">
        <v>254</v>
      </c>
      <c r="C55" s="124"/>
      <c r="D55" s="124"/>
      <c r="E55" s="124"/>
    </row>
    <row r="56" spans="1:5">
      <c r="A56" s="13" t="s">
        <v>511</v>
      </c>
      <c r="B56" s="33" t="s">
        <v>255</v>
      </c>
      <c r="C56" s="124"/>
      <c r="D56" s="124"/>
      <c r="E56" s="124"/>
    </row>
    <row r="57" spans="1:5">
      <c r="A57" s="13" t="s">
        <v>512</v>
      </c>
      <c r="B57" s="33" t="s">
        <v>256</v>
      </c>
      <c r="C57" s="124"/>
      <c r="D57" s="124"/>
      <c r="E57" s="124"/>
    </row>
    <row r="58" spans="1:5">
      <c r="A58" s="13" t="s">
        <v>513</v>
      </c>
      <c r="B58" s="33" t="s">
        <v>257</v>
      </c>
      <c r="C58" s="124"/>
      <c r="D58" s="124"/>
      <c r="E58" s="124"/>
    </row>
    <row r="59" spans="1:5">
      <c r="A59" s="13" t="s">
        <v>514</v>
      </c>
      <c r="B59" s="33" t="s">
        <v>258</v>
      </c>
      <c r="C59" s="124"/>
      <c r="D59" s="124"/>
      <c r="E59" s="124"/>
    </row>
    <row r="60" spans="1:5">
      <c r="A60" s="13" t="s">
        <v>259</v>
      </c>
      <c r="B60" s="33" t="s">
        <v>260</v>
      </c>
      <c r="C60" s="124"/>
      <c r="D60" s="124"/>
      <c r="E60" s="124"/>
    </row>
    <row r="61" spans="1:5">
      <c r="A61" s="13" t="s">
        <v>515</v>
      </c>
      <c r="B61" s="33" t="s">
        <v>261</v>
      </c>
      <c r="C61" s="124"/>
      <c r="D61" s="124"/>
      <c r="E61" s="124"/>
    </row>
    <row r="62" spans="1:5">
      <c r="A62" s="54" t="s">
        <v>475</v>
      </c>
      <c r="B62" s="57" t="s">
        <v>262</v>
      </c>
      <c r="C62" s="126">
        <f>SUM(C54:C61)</f>
        <v>0</v>
      </c>
      <c r="D62" s="126">
        <f>SUM(D54:D61)</f>
        <v>0</v>
      </c>
      <c r="E62" s="126">
        <f>SUM(E54:E61)</f>
        <v>0</v>
      </c>
    </row>
    <row r="63" spans="1:5" ht="15.75">
      <c r="A63" s="63" t="s">
        <v>87</v>
      </c>
      <c r="B63" s="107"/>
      <c r="C63" s="126">
        <f>C62+C53+C48</f>
        <v>0</v>
      </c>
      <c r="D63" s="126">
        <f>D62+D53+D48</f>
        <v>832</v>
      </c>
      <c r="E63" s="126">
        <f>E62+E53+E48</f>
        <v>635</v>
      </c>
    </row>
    <row r="64" spans="1:5" ht="15.75">
      <c r="A64" s="38" t="s">
        <v>523</v>
      </c>
      <c r="B64" s="39" t="s">
        <v>263</v>
      </c>
      <c r="C64" s="126">
        <f>C63+C40</f>
        <v>34922</v>
      </c>
      <c r="D64" s="126">
        <f>D63+D40</f>
        <v>37690</v>
      </c>
      <c r="E64" s="126">
        <f>E63+E40</f>
        <v>33382</v>
      </c>
    </row>
    <row r="65" spans="1:5">
      <c r="A65" s="15" t="s">
        <v>480</v>
      </c>
      <c r="B65" s="7" t="s">
        <v>271</v>
      </c>
      <c r="C65" s="235"/>
      <c r="D65" s="235"/>
      <c r="E65" s="235"/>
    </row>
    <row r="66" spans="1:5">
      <c r="A66" s="14" t="s">
        <v>483</v>
      </c>
      <c r="B66" s="7" t="s">
        <v>279</v>
      </c>
      <c r="C66" s="236"/>
      <c r="D66" s="236"/>
      <c r="E66" s="236"/>
    </row>
    <row r="67" spans="1:5">
      <c r="A67" s="40" t="s">
        <v>280</v>
      </c>
      <c r="B67" s="5" t="s">
        <v>281</v>
      </c>
      <c r="C67" s="211"/>
      <c r="D67" s="211"/>
      <c r="E67" s="211"/>
    </row>
    <row r="68" spans="1:5">
      <c r="A68" s="40" t="s">
        <v>282</v>
      </c>
      <c r="B68" s="5" t="s">
        <v>283</v>
      </c>
      <c r="C68" s="211"/>
      <c r="D68" s="211"/>
      <c r="E68" s="211"/>
    </row>
    <row r="69" spans="1:5">
      <c r="A69" s="14" t="s">
        <v>284</v>
      </c>
      <c r="B69" s="7" t="s">
        <v>285</v>
      </c>
      <c r="C69" s="211"/>
      <c r="D69" s="211"/>
      <c r="E69" s="211"/>
    </row>
    <row r="70" spans="1:5">
      <c r="A70" s="40" t="s">
        <v>286</v>
      </c>
      <c r="B70" s="5" t="s">
        <v>287</v>
      </c>
      <c r="C70" s="211"/>
      <c r="D70" s="211"/>
      <c r="E70" s="211"/>
    </row>
    <row r="71" spans="1:5">
      <c r="A71" s="40" t="s">
        <v>288</v>
      </c>
      <c r="B71" s="5" t="s">
        <v>289</v>
      </c>
      <c r="C71" s="211"/>
      <c r="D71" s="211"/>
      <c r="E71" s="211"/>
    </row>
    <row r="72" spans="1:5">
      <c r="A72" s="40" t="s">
        <v>290</v>
      </c>
      <c r="B72" s="5" t="s">
        <v>291</v>
      </c>
      <c r="C72" s="211"/>
      <c r="D72" s="211"/>
      <c r="E72" s="211"/>
    </row>
    <row r="73" spans="1:5">
      <c r="A73" s="41" t="s">
        <v>484</v>
      </c>
      <c r="B73" s="42" t="s">
        <v>292</v>
      </c>
      <c r="C73" s="236"/>
      <c r="D73" s="236"/>
      <c r="E73" s="236"/>
    </row>
    <row r="74" spans="1:5">
      <c r="A74" s="40" t="s">
        <v>293</v>
      </c>
      <c r="B74" s="5" t="s">
        <v>294</v>
      </c>
      <c r="C74" s="211"/>
      <c r="D74" s="211"/>
      <c r="E74" s="211"/>
    </row>
    <row r="75" spans="1:5">
      <c r="A75" s="13" t="s">
        <v>295</v>
      </c>
      <c r="B75" s="5" t="s">
        <v>296</v>
      </c>
      <c r="C75" s="209"/>
      <c r="D75" s="209"/>
      <c r="E75" s="209"/>
    </row>
    <row r="76" spans="1:5">
      <c r="A76" s="40" t="s">
        <v>520</v>
      </c>
      <c r="B76" s="5" t="s">
        <v>297</v>
      </c>
      <c r="C76" s="211"/>
      <c r="D76" s="211"/>
      <c r="E76" s="211"/>
    </row>
    <row r="77" spans="1:5">
      <c r="A77" s="40" t="s">
        <v>489</v>
      </c>
      <c r="B77" s="5" t="s">
        <v>298</v>
      </c>
      <c r="C77" s="211"/>
      <c r="D77" s="211"/>
      <c r="E77" s="211"/>
    </row>
    <row r="78" spans="1:5">
      <c r="A78" s="41" t="s">
        <v>490</v>
      </c>
      <c r="B78" s="42" t="s">
        <v>302</v>
      </c>
      <c r="C78" s="236"/>
      <c r="D78" s="236"/>
      <c r="E78" s="236"/>
    </row>
    <row r="79" spans="1:5">
      <c r="A79" s="13" t="s">
        <v>303</v>
      </c>
      <c r="B79" s="5" t="s">
        <v>304</v>
      </c>
      <c r="C79" s="209"/>
      <c r="D79" s="209"/>
      <c r="E79" s="209"/>
    </row>
    <row r="80" spans="1:5" ht="15.75">
      <c r="A80" s="43" t="s">
        <v>524</v>
      </c>
      <c r="B80" s="44" t="s">
        <v>305</v>
      </c>
      <c r="C80" s="212">
        <v>0</v>
      </c>
      <c r="D80" s="212">
        <v>0</v>
      </c>
      <c r="E80" s="212">
        <v>0</v>
      </c>
    </row>
    <row r="81" spans="1:5" ht="15.75">
      <c r="A81" s="48" t="s">
        <v>561</v>
      </c>
      <c r="B81" s="49"/>
      <c r="C81" s="126">
        <f>C80+C64</f>
        <v>34922</v>
      </c>
      <c r="D81" s="126">
        <f>D80+D64</f>
        <v>37690</v>
      </c>
      <c r="E81" s="126">
        <f>E80+E64</f>
        <v>33382</v>
      </c>
    </row>
    <row r="82" spans="1:5" ht="51.75" customHeight="1">
      <c r="A82" s="2" t="s">
        <v>126</v>
      </c>
      <c r="B82" s="3" t="s">
        <v>63</v>
      </c>
      <c r="C82" s="234" t="s">
        <v>100</v>
      </c>
      <c r="D82" s="234" t="s">
        <v>101</v>
      </c>
      <c r="E82" s="234" t="s">
        <v>102</v>
      </c>
    </row>
    <row r="83" spans="1:5">
      <c r="A83" s="5" t="s">
        <v>564</v>
      </c>
      <c r="B83" s="6" t="s">
        <v>318</v>
      </c>
      <c r="C83" s="219"/>
      <c r="D83" s="219"/>
      <c r="E83" s="219"/>
    </row>
    <row r="84" spans="1:5">
      <c r="A84" s="5" t="s">
        <v>319</v>
      </c>
      <c r="B84" s="6" t="s">
        <v>320</v>
      </c>
      <c r="C84" s="219"/>
      <c r="D84" s="219"/>
      <c r="E84" s="219"/>
    </row>
    <row r="85" spans="1:5">
      <c r="A85" s="5" t="s">
        <v>321</v>
      </c>
      <c r="B85" s="6" t="s">
        <v>322</v>
      </c>
      <c r="C85" s="219"/>
      <c r="D85" s="219"/>
      <c r="E85" s="219"/>
    </row>
    <row r="86" spans="1:5">
      <c r="A86" s="5" t="s">
        <v>525</v>
      </c>
      <c r="B86" s="6" t="s">
        <v>323</v>
      </c>
      <c r="C86" s="219"/>
      <c r="D86" s="219"/>
      <c r="E86" s="219"/>
    </row>
    <row r="87" spans="1:5">
      <c r="A87" s="5" t="s">
        <v>526</v>
      </c>
      <c r="B87" s="6" t="s">
        <v>324</v>
      </c>
      <c r="C87" s="219"/>
      <c r="D87" s="219"/>
      <c r="E87" s="219"/>
    </row>
    <row r="88" spans="1:5">
      <c r="A88" s="5" t="s">
        <v>527</v>
      </c>
      <c r="B88" s="6" t="s">
        <v>325</v>
      </c>
      <c r="C88" s="219">
        <v>21000</v>
      </c>
      <c r="D88" s="219">
        <v>3328</v>
      </c>
      <c r="E88" s="219"/>
    </row>
    <row r="89" spans="1:5">
      <c r="A89" s="42" t="s">
        <v>565</v>
      </c>
      <c r="B89" s="55" t="s">
        <v>326</v>
      </c>
      <c r="C89" s="220">
        <f>SUM(C83:C88)</f>
        <v>21000</v>
      </c>
      <c r="D89" s="220">
        <f>SUM(D83:D88)</f>
        <v>3328</v>
      </c>
      <c r="E89" s="220">
        <f>SUM(E83:E88)</f>
        <v>0</v>
      </c>
    </row>
    <row r="90" spans="1:5">
      <c r="A90" s="5" t="s">
        <v>567</v>
      </c>
      <c r="B90" s="6" t="s">
        <v>337</v>
      </c>
      <c r="C90" s="219"/>
      <c r="D90" s="219"/>
      <c r="E90" s="219"/>
    </row>
    <row r="91" spans="1:5">
      <c r="A91" s="5" t="s">
        <v>533</v>
      </c>
      <c r="B91" s="6" t="s">
        <v>338</v>
      </c>
      <c r="C91" s="219"/>
      <c r="D91" s="219"/>
      <c r="E91" s="219"/>
    </row>
    <row r="92" spans="1:5">
      <c r="A92" s="5" t="s">
        <v>534</v>
      </c>
      <c r="B92" s="6" t="s">
        <v>339</v>
      </c>
      <c r="C92" s="219"/>
      <c r="D92" s="219"/>
      <c r="E92" s="219"/>
    </row>
    <row r="93" spans="1:5">
      <c r="A93" s="5" t="s">
        <v>535</v>
      </c>
      <c r="B93" s="6" t="s">
        <v>340</v>
      </c>
      <c r="C93" s="219"/>
      <c r="D93" s="219"/>
      <c r="E93" s="219"/>
    </row>
    <row r="94" spans="1:5">
      <c r="A94" s="5" t="s">
        <v>568</v>
      </c>
      <c r="B94" s="6" t="s">
        <v>355</v>
      </c>
      <c r="C94" s="219"/>
      <c r="D94" s="219"/>
      <c r="E94" s="219"/>
    </row>
    <row r="95" spans="1:5">
      <c r="A95" s="5" t="s">
        <v>540</v>
      </c>
      <c r="B95" s="6" t="s">
        <v>356</v>
      </c>
      <c r="C95" s="219"/>
      <c r="D95" s="219"/>
      <c r="E95" s="219"/>
    </row>
    <row r="96" spans="1:5">
      <c r="A96" s="42" t="s">
        <v>569</v>
      </c>
      <c r="B96" s="55" t="s">
        <v>357</v>
      </c>
      <c r="C96" s="220">
        <f>SUM(C90:C95)</f>
        <v>0</v>
      </c>
      <c r="D96" s="220">
        <f>SUM(D90:D95)</f>
        <v>0</v>
      </c>
      <c r="E96" s="220">
        <f>SUM(E90:E95)</f>
        <v>0</v>
      </c>
    </row>
    <row r="97" spans="1:5">
      <c r="A97" s="13" t="s">
        <v>358</v>
      </c>
      <c r="B97" s="6" t="s">
        <v>359</v>
      </c>
      <c r="C97" s="219"/>
      <c r="D97" s="219"/>
      <c r="E97" s="219"/>
    </row>
    <row r="98" spans="1:5">
      <c r="A98" s="13" t="s">
        <v>541</v>
      </c>
      <c r="B98" s="6" t="s">
        <v>360</v>
      </c>
      <c r="C98" s="219"/>
      <c r="D98" s="219"/>
      <c r="E98" s="219"/>
    </row>
    <row r="99" spans="1:5">
      <c r="A99" s="13" t="s">
        <v>542</v>
      </c>
      <c r="B99" s="6" t="s">
        <v>361</v>
      </c>
      <c r="C99" s="219"/>
      <c r="D99" s="219"/>
      <c r="E99" s="219"/>
    </row>
    <row r="100" spans="1:5">
      <c r="A100" s="13" t="s">
        <v>543</v>
      </c>
      <c r="B100" s="6" t="s">
        <v>362</v>
      </c>
      <c r="C100" s="219"/>
      <c r="D100" s="219"/>
      <c r="E100" s="219"/>
    </row>
    <row r="101" spans="1:5">
      <c r="A101" s="13" t="s">
        <v>363</v>
      </c>
      <c r="B101" s="6" t="s">
        <v>364</v>
      </c>
      <c r="C101" s="219"/>
      <c r="D101" s="219"/>
      <c r="E101" s="219"/>
    </row>
    <row r="102" spans="1:5">
      <c r="A102" s="13" t="s">
        <v>365</v>
      </c>
      <c r="B102" s="6" t="s">
        <v>366</v>
      </c>
      <c r="C102" s="219"/>
      <c r="D102" s="219"/>
      <c r="E102" s="219"/>
    </row>
    <row r="103" spans="1:5">
      <c r="A103" s="13" t="s">
        <v>367</v>
      </c>
      <c r="B103" s="6" t="s">
        <v>368</v>
      </c>
      <c r="C103" s="219"/>
      <c r="D103" s="219"/>
      <c r="E103" s="219"/>
    </row>
    <row r="104" spans="1:5">
      <c r="A104" s="13" t="s">
        <v>544</v>
      </c>
      <c r="B104" s="6" t="s">
        <v>369</v>
      </c>
      <c r="C104" s="219">
        <v>7</v>
      </c>
      <c r="D104" s="219">
        <v>1</v>
      </c>
      <c r="E104" s="219"/>
    </row>
    <row r="105" spans="1:5">
      <c r="A105" s="13" t="s">
        <v>545</v>
      </c>
      <c r="B105" s="6" t="s">
        <v>370</v>
      </c>
      <c r="C105" s="219"/>
      <c r="D105" s="219"/>
      <c r="E105" s="219"/>
    </row>
    <row r="106" spans="1:5">
      <c r="A106" s="13" t="s">
        <v>546</v>
      </c>
      <c r="B106" s="6" t="s">
        <v>371</v>
      </c>
      <c r="C106" s="219">
        <v>95</v>
      </c>
      <c r="D106" s="219">
        <v>191</v>
      </c>
      <c r="E106" s="219"/>
    </row>
    <row r="107" spans="1:5">
      <c r="A107" s="54" t="s">
        <v>570</v>
      </c>
      <c r="B107" s="55" t="s">
        <v>372</v>
      </c>
      <c r="C107" s="220">
        <f>SUM(C97:C106)</f>
        <v>102</v>
      </c>
      <c r="D107" s="220">
        <f>SUM(D97:D106)</f>
        <v>192</v>
      </c>
      <c r="E107" s="220">
        <f>SUM(E97:E106)</f>
        <v>0</v>
      </c>
    </row>
    <row r="108" spans="1:5">
      <c r="A108" s="13" t="s">
        <v>381</v>
      </c>
      <c r="B108" s="6" t="s">
        <v>382</v>
      </c>
      <c r="C108" s="219"/>
      <c r="D108" s="219"/>
      <c r="E108" s="219"/>
    </row>
    <row r="109" spans="1:5">
      <c r="A109" s="5" t="s">
        <v>550</v>
      </c>
      <c r="B109" s="6" t="s">
        <v>383</v>
      </c>
      <c r="C109" s="219"/>
      <c r="D109" s="219"/>
      <c r="E109" s="219"/>
    </row>
    <row r="110" spans="1:5">
      <c r="A110" s="13" t="s">
        <v>551</v>
      </c>
      <c r="B110" s="6" t="s">
        <v>384</v>
      </c>
      <c r="C110" s="219"/>
      <c r="D110" s="219"/>
      <c r="E110" s="219"/>
    </row>
    <row r="111" spans="1:5">
      <c r="A111" s="42" t="s">
        <v>572</v>
      </c>
      <c r="B111" s="55" t="s">
        <v>385</v>
      </c>
      <c r="C111" s="220">
        <f>SUM(C108:C110)</f>
        <v>0</v>
      </c>
      <c r="D111" s="220">
        <f>SUM(D108:D110)</f>
        <v>0</v>
      </c>
      <c r="E111" s="220">
        <f>SUM(E108:E110)</f>
        <v>0</v>
      </c>
    </row>
    <row r="112" spans="1:5" ht="15.75">
      <c r="A112" s="63" t="s">
        <v>89</v>
      </c>
      <c r="B112" s="67"/>
      <c r="C112" s="220">
        <f>C111+C107+C96+C89</f>
        <v>21102</v>
      </c>
      <c r="D112" s="220">
        <f>D111+D107+D96+D89</f>
        <v>3520</v>
      </c>
      <c r="E112" s="220">
        <f>E111+E107+E96+E89</f>
        <v>0</v>
      </c>
    </row>
    <row r="113" spans="1:5">
      <c r="A113" s="5" t="s">
        <v>327</v>
      </c>
      <c r="B113" s="6" t="s">
        <v>328</v>
      </c>
      <c r="C113" s="219"/>
      <c r="D113" s="219"/>
      <c r="E113" s="219"/>
    </row>
    <row r="114" spans="1:5">
      <c r="A114" s="5" t="s">
        <v>329</v>
      </c>
      <c r="B114" s="6" t="s">
        <v>330</v>
      </c>
      <c r="C114" s="219"/>
      <c r="D114" s="219"/>
      <c r="E114" s="219"/>
    </row>
    <row r="115" spans="1:5">
      <c r="A115" s="5" t="s">
        <v>528</v>
      </c>
      <c r="B115" s="6" t="s">
        <v>331</v>
      </c>
      <c r="C115" s="219"/>
      <c r="D115" s="219"/>
      <c r="E115" s="219"/>
    </row>
    <row r="116" spans="1:5">
      <c r="A116" s="5" t="s">
        <v>529</v>
      </c>
      <c r="B116" s="6" t="s">
        <v>332</v>
      </c>
      <c r="C116" s="219"/>
      <c r="D116" s="219"/>
      <c r="E116" s="219"/>
    </row>
    <row r="117" spans="1:5">
      <c r="A117" s="5" t="s">
        <v>530</v>
      </c>
      <c r="B117" s="6" t="s">
        <v>333</v>
      </c>
      <c r="C117" s="219"/>
      <c r="D117" s="219">
        <v>837</v>
      </c>
      <c r="E117" s="219">
        <v>635</v>
      </c>
    </row>
    <row r="118" spans="1:5">
      <c r="A118" s="42" t="s">
        <v>566</v>
      </c>
      <c r="B118" s="55" t="s">
        <v>334</v>
      </c>
      <c r="C118" s="220">
        <f>SUM(C113:C117)</f>
        <v>0</v>
      </c>
      <c r="D118" s="220">
        <f>SUM(D113:D117)</f>
        <v>837</v>
      </c>
      <c r="E118" s="220">
        <f>SUM(E113:E117)</f>
        <v>635</v>
      </c>
    </row>
    <row r="119" spans="1:5">
      <c r="A119" s="13" t="s">
        <v>547</v>
      </c>
      <c r="B119" s="6" t="s">
        <v>373</v>
      </c>
      <c r="C119" s="219"/>
      <c r="D119" s="219"/>
      <c r="E119" s="219"/>
    </row>
    <row r="120" spans="1:5">
      <c r="A120" s="13" t="s">
        <v>548</v>
      </c>
      <c r="B120" s="6" t="s">
        <v>374</v>
      </c>
      <c r="C120" s="219"/>
      <c r="D120" s="219"/>
      <c r="E120" s="219"/>
    </row>
    <row r="121" spans="1:5">
      <c r="A121" s="13" t="s">
        <v>375</v>
      </c>
      <c r="B121" s="6" t="s">
        <v>376</v>
      </c>
      <c r="C121" s="219"/>
      <c r="D121" s="219"/>
      <c r="E121" s="219"/>
    </row>
    <row r="122" spans="1:5">
      <c r="A122" s="13" t="s">
        <v>549</v>
      </c>
      <c r="B122" s="6" t="s">
        <v>377</v>
      </c>
      <c r="C122" s="219"/>
      <c r="D122" s="219"/>
      <c r="E122" s="219"/>
    </row>
    <row r="123" spans="1:5">
      <c r="A123" s="13" t="s">
        <v>378</v>
      </c>
      <c r="B123" s="6" t="s">
        <v>379</v>
      </c>
      <c r="C123" s="219"/>
      <c r="D123" s="219"/>
      <c r="E123" s="219"/>
    </row>
    <row r="124" spans="1:5">
      <c r="A124" s="42" t="s">
        <v>571</v>
      </c>
      <c r="B124" s="55" t="s">
        <v>380</v>
      </c>
      <c r="C124" s="220">
        <f>SUM(C119:C123)</f>
        <v>0</v>
      </c>
      <c r="D124" s="220">
        <f>SUM(D119:D123)</f>
        <v>0</v>
      </c>
      <c r="E124" s="220">
        <f>SUM(E119:E123)</f>
        <v>0</v>
      </c>
    </row>
    <row r="125" spans="1:5">
      <c r="A125" s="13" t="s">
        <v>386</v>
      </c>
      <c r="B125" s="6" t="s">
        <v>387</v>
      </c>
      <c r="C125" s="219"/>
      <c r="D125" s="219"/>
      <c r="E125" s="219"/>
    </row>
    <row r="126" spans="1:5">
      <c r="A126" s="5" t="s">
        <v>552</v>
      </c>
      <c r="B126" s="6" t="s">
        <v>388</v>
      </c>
      <c r="C126" s="219"/>
      <c r="D126" s="219"/>
      <c r="E126" s="219"/>
    </row>
    <row r="127" spans="1:5">
      <c r="A127" s="13" t="s">
        <v>553</v>
      </c>
      <c r="B127" s="6" t="s">
        <v>389</v>
      </c>
      <c r="C127" s="219"/>
      <c r="D127" s="219"/>
      <c r="E127" s="219"/>
    </row>
    <row r="128" spans="1:5">
      <c r="A128" s="42" t="s">
        <v>574</v>
      </c>
      <c r="B128" s="55" t="s">
        <v>390</v>
      </c>
      <c r="C128" s="220">
        <f>SUM(C125:C127)</f>
        <v>0</v>
      </c>
      <c r="D128" s="220">
        <f>SUM(D125:D127)</f>
        <v>0</v>
      </c>
      <c r="E128" s="220">
        <f>SUM(E125:E127)</f>
        <v>0</v>
      </c>
    </row>
    <row r="129" spans="1:5" ht="15.75">
      <c r="A129" s="63" t="s">
        <v>90</v>
      </c>
      <c r="B129" s="67"/>
      <c r="C129" s="220">
        <f>C128+C124+C118</f>
        <v>0</v>
      </c>
      <c r="D129" s="220">
        <f>D128+D124+D118</f>
        <v>837</v>
      </c>
      <c r="E129" s="220">
        <f>E128+E124+E118</f>
        <v>635</v>
      </c>
    </row>
    <row r="130" spans="1:5" ht="15.75">
      <c r="A130" s="52" t="s">
        <v>573</v>
      </c>
      <c r="B130" s="38" t="s">
        <v>391</v>
      </c>
      <c r="C130" s="220">
        <f>C129+C112</f>
        <v>21102</v>
      </c>
      <c r="D130" s="220">
        <f>D129+D112</f>
        <v>4357</v>
      </c>
      <c r="E130" s="220">
        <f>E129+E112</f>
        <v>635</v>
      </c>
    </row>
    <row r="131" spans="1:5" ht="15.75">
      <c r="A131" s="113" t="s">
        <v>91</v>
      </c>
      <c r="B131" s="66"/>
      <c r="C131" s="220">
        <f>C112-C40</f>
        <v>-13820</v>
      </c>
      <c r="D131" s="220">
        <f>D112-D40</f>
        <v>-33338</v>
      </c>
      <c r="E131" s="220">
        <f>E112-E40</f>
        <v>-32747</v>
      </c>
    </row>
    <row r="132" spans="1:5" ht="15.75">
      <c r="A132" s="113" t="s">
        <v>92</v>
      </c>
      <c r="B132" s="66"/>
      <c r="C132" s="220">
        <f>C129-C63</f>
        <v>0</v>
      </c>
      <c r="D132" s="220">
        <f>D129-D63</f>
        <v>5</v>
      </c>
      <c r="E132" s="220">
        <f>E129-E63</f>
        <v>0</v>
      </c>
    </row>
    <row r="133" spans="1:5">
      <c r="A133" s="15" t="s">
        <v>575</v>
      </c>
      <c r="B133" s="7" t="s">
        <v>396</v>
      </c>
      <c r="C133" s="219"/>
      <c r="D133" s="219"/>
      <c r="E133" s="219"/>
    </row>
    <row r="134" spans="1:5">
      <c r="A134" s="14" t="s">
        <v>576</v>
      </c>
      <c r="B134" s="7" t="s">
        <v>403</v>
      </c>
      <c r="C134" s="219"/>
      <c r="D134" s="219"/>
      <c r="E134" s="219"/>
    </row>
    <row r="135" spans="1:5">
      <c r="A135" s="5" t="s">
        <v>687</v>
      </c>
      <c r="B135" s="5" t="s">
        <v>404</v>
      </c>
      <c r="C135" s="219"/>
      <c r="D135" s="219">
        <v>34</v>
      </c>
      <c r="E135" s="219"/>
    </row>
    <row r="136" spans="1:5">
      <c r="A136" s="5" t="s">
        <v>688</v>
      </c>
      <c r="B136" s="5" t="s">
        <v>404</v>
      </c>
      <c r="C136" s="219"/>
      <c r="D136" s="219"/>
      <c r="E136" s="219"/>
    </row>
    <row r="137" spans="1:5">
      <c r="A137" s="5" t="s">
        <v>685</v>
      </c>
      <c r="B137" s="5" t="s">
        <v>405</v>
      </c>
      <c r="C137" s="219"/>
      <c r="D137" s="219"/>
      <c r="E137" s="219"/>
    </row>
    <row r="138" spans="1:5">
      <c r="A138" s="5" t="s">
        <v>686</v>
      </c>
      <c r="B138" s="5" t="s">
        <v>405</v>
      </c>
      <c r="C138" s="219"/>
      <c r="D138" s="219"/>
      <c r="E138" s="219"/>
    </row>
    <row r="139" spans="1:5">
      <c r="A139" s="7" t="s">
        <v>577</v>
      </c>
      <c r="B139" s="7" t="s">
        <v>406</v>
      </c>
      <c r="C139" s="219">
        <f>SUM(C135:C138)</f>
        <v>0</v>
      </c>
      <c r="D139" s="219">
        <f>SUM(D135:D138)</f>
        <v>34</v>
      </c>
      <c r="E139" s="219">
        <f>SUM(E135:E138)</f>
        <v>0</v>
      </c>
    </row>
    <row r="140" spans="1:5">
      <c r="A140" s="40" t="s">
        <v>407</v>
      </c>
      <c r="B140" s="5" t="s">
        <v>408</v>
      </c>
      <c r="C140" s="219"/>
      <c r="D140" s="219"/>
      <c r="E140" s="219"/>
    </row>
    <row r="141" spans="1:5">
      <c r="A141" s="40" t="s">
        <v>409</v>
      </c>
      <c r="B141" s="5" t="s">
        <v>410</v>
      </c>
      <c r="C141" s="219"/>
      <c r="D141" s="219"/>
      <c r="E141" s="219"/>
    </row>
    <row r="142" spans="1:5">
      <c r="A142" s="40" t="s">
        <v>411</v>
      </c>
      <c r="B142" s="5" t="s">
        <v>412</v>
      </c>
      <c r="C142" s="219">
        <v>13854</v>
      </c>
      <c r="D142" s="219">
        <v>33699</v>
      </c>
      <c r="E142" s="219">
        <v>32747</v>
      </c>
    </row>
    <row r="143" spans="1:5">
      <c r="A143" s="40" t="s">
        <v>413</v>
      </c>
      <c r="B143" s="5" t="s">
        <v>414</v>
      </c>
      <c r="C143" s="219"/>
      <c r="D143" s="219"/>
      <c r="E143" s="219"/>
    </row>
    <row r="144" spans="1:5">
      <c r="A144" s="13" t="s">
        <v>559</v>
      </c>
      <c r="B144" s="5" t="s">
        <v>415</v>
      </c>
      <c r="C144" s="219"/>
      <c r="D144" s="219"/>
      <c r="E144" s="219"/>
    </row>
    <row r="145" spans="1:5">
      <c r="A145" s="15" t="s">
        <v>578</v>
      </c>
      <c r="B145" s="7" t="s">
        <v>417</v>
      </c>
      <c r="C145" s="220">
        <f>C144+C143+C142+C141+C140+C139+C134+C133</f>
        <v>13854</v>
      </c>
      <c r="D145" s="220">
        <f>D144+D143+D142+D141+D140+D139+D134+D133</f>
        <v>33733</v>
      </c>
      <c r="E145" s="220">
        <f>E144+E143+E142+E141+E140+E139+E134+E133</f>
        <v>32747</v>
      </c>
    </row>
    <row r="146" spans="1:5">
      <c r="A146" s="13" t="s">
        <v>418</v>
      </c>
      <c r="B146" s="5" t="s">
        <v>419</v>
      </c>
      <c r="C146" s="219"/>
      <c r="D146" s="219"/>
      <c r="E146" s="219"/>
    </row>
    <row r="147" spans="1:5">
      <c r="A147" s="13" t="s">
        <v>420</v>
      </c>
      <c r="B147" s="5" t="s">
        <v>421</v>
      </c>
      <c r="C147" s="219"/>
      <c r="D147" s="219"/>
      <c r="E147" s="219"/>
    </row>
    <row r="148" spans="1:5">
      <c r="A148" s="40" t="s">
        <v>422</v>
      </c>
      <c r="B148" s="5" t="s">
        <v>423</v>
      </c>
      <c r="C148" s="219"/>
      <c r="D148" s="219"/>
      <c r="E148" s="219"/>
    </row>
    <row r="149" spans="1:5">
      <c r="A149" s="40" t="s">
        <v>560</v>
      </c>
      <c r="B149" s="5" t="s">
        <v>424</v>
      </c>
      <c r="C149" s="219"/>
      <c r="D149" s="219"/>
      <c r="E149" s="219"/>
    </row>
    <row r="150" spans="1:5">
      <c r="A150" s="14" t="s">
        <v>579</v>
      </c>
      <c r="B150" s="7" t="s">
        <v>425</v>
      </c>
      <c r="C150" s="219"/>
      <c r="D150" s="219"/>
      <c r="E150" s="219"/>
    </row>
    <row r="151" spans="1:5">
      <c r="A151" s="15" t="s">
        <v>426</v>
      </c>
      <c r="B151" s="7" t="s">
        <v>427</v>
      </c>
      <c r="C151" s="219"/>
      <c r="D151" s="219"/>
      <c r="E151" s="219"/>
    </row>
    <row r="152" spans="1:5" ht="15.75">
      <c r="A152" s="43" t="s">
        <v>580</v>
      </c>
      <c r="B152" s="44" t="s">
        <v>428</v>
      </c>
      <c r="C152" s="220">
        <f>C151+C150+C145</f>
        <v>13854</v>
      </c>
      <c r="D152" s="220">
        <f>D151+D150+D145</f>
        <v>33733</v>
      </c>
      <c r="E152" s="220">
        <f>E151+E150+E145</f>
        <v>32747</v>
      </c>
    </row>
    <row r="153" spans="1:5" ht="15.75">
      <c r="A153" s="48" t="s">
        <v>562</v>
      </c>
      <c r="B153" s="49"/>
      <c r="C153" s="220">
        <f>C152+C130</f>
        <v>34956</v>
      </c>
      <c r="D153" s="220">
        <f>D152+D130</f>
        <v>38090</v>
      </c>
      <c r="E153" s="220">
        <f>E152+E130</f>
        <v>33382</v>
      </c>
    </row>
  </sheetData>
  <mergeCells count="2">
    <mergeCell ref="A2:E2"/>
    <mergeCell ref="A3:E3"/>
  </mergeCells>
  <phoneticPr fontId="39" type="noConversion"/>
  <printOptions horizontalCentered="1"/>
  <pageMargins left="0.51181102362204722" right="0.31496062992125984" top="0.74803149606299213" bottom="0.74803149606299213" header="0.31496062992125984" footer="0.31496062992125984"/>
  <pageSetup paperSize="9" scale="63" fitToHeight="2" orientation="portrait" r:id="rId1"/>
  <headerFooter>
    <oddHeader>&amp;C20. melléklet az 1/2015. (II.18
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3"/>
  <sheetViews>
    <sheetView topLeftCell="A2" workbookViewId="0">
      <selection activeCell="E153" sqref="A1:E153"/>
    </sheetView>
  </sheetViews>
  <sheetFormatPr defaultRowHeight="15"/>
  <cols>
    <col min="1" max="1" width="95.7109375" customWidth="1"/>
    <col min="2" max="2" width="10.28515625" customWidth="1"/>
    <col min="3" max="3" width="17.42578125" style="122" customWidth="1"/>
    <col min="4" max="4" width="15.85546875" style="122" customWidth="1"/>
    <col min="5" max="5" width="12.42578125" style="122" customWidth="1"/>
  </cols>
  <sheetData>
    <row r="1" spans="1:6" hidden="1">
      <c r="A1" s="89" t="s">
        <v>27</v>
      </c>
      <c r="B1" s="90"/>
      <c r="C1" s="233"/>
      <c r="D1" s="233"/>
      <c r="E1" s="238"/>
      <c r="F1" s="108"/>
    </row>
    <row r="2" spans="1:6" ht="26.25" customHeight="1">
      <c r="A2" s="248" t="s">
        <v>85</v>
      </c>
      <c r="B2" s="259"/>
      <c r="C2" s="259"/>
      <c r="D2" s="259"/>
      <c r="E2" s="259"/>
    </row>
    <row r="3" spans="1:6" ht="30" customHeight="1">
      <c r="A3" s="247" t="s">
        <v>40</v>
      </c>
      <c r="B3" s="246"/>
      <c r="C3" s="246"/>
      <c r="D3" s="246"/>
      <c r="E3" s="246"/>
    </row>
    <row r="5" spans="1:6">
      <c r="A5" s="4" t="s">
        <v>1</v>
      </c>
    </row>
    <row r="6" spans="1:6" ht="48.75" customHeight="1">
      <c r="A6" s="2" t="s">
        <v>126</v>
      </c>
      <c r="B6" s="3" t="s">
        <v>127</v>
      </c>
      <c r="C6" s="234" t="s">
        <v>100</v>
      </c>
      <c r="D6" s="234" t="s">
        <v>101</v>
      </c>
      <c r="E6" s="234" t="s">
        <v>102</v>
      </c>
    </row>
    <row r="7" spans="1:6">
      <c r="A7" s="34" t="s">
        <v>429</v>
      </c>
      <c r="B7" s="33" t="s">
        <v>153</v>
      </c>
      <c r="C7" s="124">
        <v>11897</v>
      </c>
      <c r="D7" s="124">
        <v>11661</v>
      </c>
      <c r="E7" s="124">
        <v>14928</v>
      </c>
    </row>
    <row r="8" spans="1:6">
      <c r="A8" s="5" t="s">
        <v>430</v>
      </c>
      <c r="B8" s="33" t="s">
        <v>160</v>
      </c>
      <c r="C8" s="124">
        <v>1092</v>
      </c>
      <c r="D8" s="124">
        <v>5773</v>
      </c>
      <c r="E8" s="124">
        <v>6531</v>
      </c>
    </row>
    <row r="9" spans="1:6">
      <c r="A9" s="56" t="s">
        <v>521</v>
      </c>
      <c r="B9" s="57" t="s">
        <v>161</v>
      </c>
      <c r="C9" s="126">
        <f>SUM(C7:C8)</f>
        <v>12989</v>
      </c>
      <c r="D9" s="126">
        <f>SUM(D7:D8)</f>
        <v>17434</v>
      </c>
      <c r="E9" s="126">
        <f>SUM(E7:E8)</f>
        <v>21459</v>
      </c>
    </row>
    <row r="10" spans="1:6">
      <c r="A10" s="42" t="s">
        <v>492</v>
      </c>
      <c r="B10" s="57" t="s">
        <v>162</v>
      </c>
      <c r="C10" s="126">
        <v>2749</v>
      </c>
      <c r="D10" s="126">
        <v>3548</v>
      </c>
      <c r="E10" s="126">
        <v>4557</v>
      </c>
    </row>
    <row r="11" spans="1:6">
      <c r="A11" s="5" t="s">
        <v>431</v>
      </c>
      <c r="B11" s="33" t="s">
        <v>169</v>
      </c>
      <c r="C11" s="124">
        <v>1606</v>
      </c>
      <c r="D11" s="124">
        <v>2523</v>
      </c>
      <c r="E11" s="124">
        <v>2729</v>
      </c>
    </row>
    <row r="12" spans="1:6">
      <c r="A12" s="5" t="s">
        <v>522</v>
      </c>
      <c r="B12" s="33" t="s">
        <v>174</v>
      </c>
      <c r="C12" s="124">
        <v>73</v>
      </c>
      <c r="D12" s="124">
        <v>72</v>
      </c>
      <c r="E12" s="124">
        <v>95</v>
      </c>
    </row>
    <row r="13" spans="1:6">
      <c r="A13" s="5" t="s">
        <v>432</v>
      </c>
      <c r="B13" s="33" t="s">
        <v>186</v>
      </c>
      <c r="C13" s="124">
        <v>11234</v>
      </c>
      <c r="D13" s="124">
        <v>13450</v>
      </c>
      <c r="E13" s="124">
        <v>19532</v>
      </c>
    </row>
    <row r="14" spans="1:6">
      <c r="A14" s="5" t="s">
        <v>433</v>
      </c>
      <c r="B14" s="33" t="s">
        <v>191</v>
      </c>
      <c r="C14" s="124">
        <v>94</v>
      </c>
      <c r="D14" s="124">
        <v>0</v>
      </c>
      <c r="E14" s="124">
        <v>50</v>
      </c>
    </row>
    <row r="15" spans="1:6">
      <c r="A15" s="5" t="s">
        <v>434</v>
      </c>
      <c r="B15" s="33" t="s">
        <v>200</v>
      </c>
      <c r="C15" s="124">
        <v>69743</v>
      </c>
      <c r="D15" s="124">
        <v>10395</v>
      </c>
      <c r="E15" s="124">
        <v>11636</v>
      </c>
    </row>
    <row r="16" spans="1:6">
      <c r="A16" s="42" t="s">
        <v>435</v>
      </c>
      <c r="B16" s="57" t="s">
        <v>201</v>
      </c>
      <c r="C16" s="126">
        <f>SUM(C11:C15)</f>
        <v>82750</v>
      </c>
      <c r="D16" s="126">
        <f>SUM(D11:D15)</f>
        <v>26440</v>
      </c>
      <c r="E16" s="126">
        <f>SUM(E11:E15)</f>
        <v>34042</v>
      </c>
    </row>
    <row r="17" spans="1:5">
      <c r="A17" s="13" t="s">
        <v>202</v>
      </c>
      <c r="B17" s="33" t="s">
        <v>203</v>
      </c>
      <c r="C17" s="124"/>
      <c r="D17" s="124"/>
      <c r="E17" s="124"/>
    </row>
    <row r="18" spans="1:5">
      <c r="A18" s="13" t="s">
        <v>436</v>
      </c>
      <c r="B18" s="33" t="s">
        <v>204</v>
      </c>
      <c r="C18" s="124">
        <v>1186</v>
      </c>
      <c r="D18" s="124">
        <v>1250</v>
      </c>
      <c r="E18" s="124"/>
    </row>
    <row r="19" spans="1:5">
      <c r="A19" s="17" t="s">
        <v>498</v>
      </c>
      <c r="B19" s="33" t="s">
        <v>205</v>
      </c>
      <c r="C19" s="124"/>
      <c r="D19" s="124"/>
      <c r="E19" s="124"/>
    </row>
    <row r="20" spans="1:5">
      <c r="A20" s="17" t="s">
        <v>499</v>
      </c>
      <c r="B20" s="33" t="s">
        <v>206</v>
      </c>
      <c r="C20" s="124">
        <v>194</v>
      </c>
      <c r="D20" s="124">
        <v>23</v>
      </c>
      <c r="E20" s="124"/>
    </row>
    <row r="21" spans="1:5">
      <c r="A21" s="17" t="s">
        <v>500</v>
      </c>
      <c r="B21" s="33" t="s">
        <v>207</v>
      </c>
      <c r="C21" s="124">
        <v>4477</v>
      </c>
      <c r="D21" s="124">
        <v>3371</v>
      </c>
      <c r="E21" s="124">
        <v>669</v>
      </c>
    </row>
    <row r="22" spans="1:5">
      <c r="A22" s="13" t="s">
        <v>501</v>
      </c>
      <c r="B22" s="33" t="s">
        <v>208</v>
      </c>
      <c r="C22" s="124">
        <v>1429</v>
      </c>
      <c r="D22" s="124">
        <v>1526</v>
      </c>
      <c r="E22" s="124">
        <v>646</v>
      </c>
    </row>
    <row r="23" spans="1:5">
      <c r="A23" s="13" t="s">
        <v>502</v>
      </c>
      <c r="B23" s="33" t="s">
        <v>209</v>
      </c>
      <c r="C23" s="124"/>
      <c r="D23" s="124"/>
      <c r="E23" s="124"/>
    </row>
    <row r="24" spans="1:5">
      <c r="A24" s="13" t="s">
        <v>503</v>
      </c>
      <c r="B24" s="33" t="s">
        <v>210</v>
      </c>
      <c r="C24" s="124">
        <v>927</v>
      </c>
      <c r="D24" s="124">
        <v>759</v>
      </c>
      <c r="E24" s="124">
        <v>1703</v>
      </c>
    </row>
    <row r="25" spans="1:5">
      <c r="A25" s="54" t="s">
        <v>465</v>
      </c>
      <c r="B25" s="57" t="s">
        <v>211</v>
      </c>
      <c r="C25" s="126">
        <f>SUM(C17:C24)</f>
        <v>8213</v>
      </c>
      <c r="D25" s="126">
        <f>SUM(D17:D24)</f>
        <v>6929</v>
      </c>
      <c r="E25" s="126">
        <f>SUM(E17:E24)</f>
        <v>3018</v>
      </c>
    </row>
    <row r="26" spans="1:5">
      <c r="A26" s="12" t="s">
        <v>504</v>
      </c>
      <c r="B26" s="33" t="s">
        <v>212</v>
      </c>
      <c r="C26" s="124"/>
      <c r="D26" s="124"/>
      <c r="E26" s="124"/>
    </row>
    <row r="27" spans="1:5">
      <c r="A27" s="12" t="s">
        <v>213</v>
      </c>
      <c r="B27" s="33" t="s">
        <v>214</v>
      </c>
      <c r="C27" s="124"/>
      <c r="D27" s="124">
        <v>170</v>
      </c>
      <c r="E27" s="124"/>
    </row>
    <row r="28" spans="1:5">
      <c r="A28" s="12" t="s">
        <v>215</v>
      </c>
      <c r="B28" s="33" t="s">
        <v>216</v>
      </c>
      <c r="C28" s="124"/>
      <c r="D28" s="124"/>
      <c r="E28" s="124"/>
    </row>
    <row r="29" spans="1:5">
      <c r="A29" s="12" t="s">
        <v>466</v>
      </c>
      <c r="B29" s="33" t="s">
        <v>217</v>
      </c>
      <c r="C29" s="124"/>
      <c r="D29" s="124"/>
      <c r="E29" s="124"/>
    </row>
    <row r="30" spans="1:5">
      <c r="A30" s="12" t="s">
        <v>505</v>
      </c>
      <c r="B30" s="33" t="s">
        <v>218</v>
      </c>
      <c r="C30" s="124"/>
      <c r="D30" s="124"/>
      <c r="E30" s="124"/>
    </row>
    <row r="31" spans="1:5">
      <c r="A31" s="12" t="s">
        <v>468</v>
      </c>
      <c r="B31" s="33" t="s">
        <v>219</v>
      </c>
      <c r="C31" s="124">
        <v>10353</v>
      </c>
      <c r="D31" s="124">
        <v>4542</v>
      </c>
      <c r="E31" s="124">
        <v>5717</v>
      </c>
    </row>
    <row r="32" spans="1:5">
      <c r="A32" s="12" t="s">
        <v>506</v>
      </c>
      <c r="B32" s="33" t="s">
        <v>220</v>
      </c>
      <c r="C32" s="124"/>
      <c r="D32" s="124"/>
      <c r="E32" s="124"/>
    </row>
    <row r="33" spans="1:5">
      <c r="A33" s="12" t="s">
        <v>507</v>
      </c>
      <c r="B33" s="33" t="s">
        <v>221</v>
      </c>
      <c r="C33" s="124"/>
      <c r="D33" s="124">
        <v>100</v>
      </c>
      <c r="E33" s="124"/>
    </row>
    <row r="34" spans="1:5">
      <c r="A34" s="12" t="s">
        <v>222</v>
      </c>
      <c r="B34" s="33" t="s">
        <v>223</v>
      </c>
      <c r="C34" s="124"/>
      <c r="D34" s="124"/>
      <c r="E34" s="124"/>
    </row>
    <row r="35" spans="1:5">
      <c r="A35" s="21" t="s">
        <v>224</v>
      </c>
      <c r="B35" s="33" t="s">
        <v>225</v>
      </c>
      <c r="C35" s="124"/>
      <c r="D35" s="124"/>
      <c r="E35" s="124"/>
    </row>
    <row r="36" spans="1:5">
      <c r="A36" s="12" t="s">
        <v>508</v>
      </c>
      <c r="B36" s="33" t="s">
        <v>226</v>
      </c>
      <c r="C36" s="124">
        <v>14902</v>
      </c>
      <c r="D36" s="124">
        <v>6707</v>
      </c>
      <c r="E36" s="124">
        <v>4416</v>
      </c>
    </row>
    <row r="37" spans="1:5">
      <c r="A37" s="21" t="s">
        <v>689</v>
      </c>
      <c r="B37" s="33" t="s">
        <v>227</v>
      </c>
      <c r="C37" s="124"/>
      <c r="D37" s="124"/>
      <c r="E37" s="124"/>
    </row>
    <row r="38" spans="1:5">
      <c r="A38" s="21" t="s">
        <v>690</v>
      </c>
      <c r="B38" s="33" t="s">
        <v>227</v>
      </c>
      <c r="C38" s="124"/>
      <c r="D38" s="124"/>
      <c r="E38" s="124"/>
    </row>
    <row r="39" spans="1:5">
      <c r="A39" s="54" t="s">
        <v>471</v>
      </c>
      <c r="B39" s="57" t="s">
        <v>228</v>
      </c>
      <c r="C39" s="126">
        <f>SUM(C26:C38)</f>
        <v>25255</v>
      </c>
      <c r="D39" s="126">
        <f>SUM(D26:D38)</f>
        <v>11519</v>
      </c>
      <c r="E39" s="126">
        <f>SUM(E26:E38)</f>
        <v>10133</v>
      </c>
    </row>
    <row r="40" spans="1:5" ht="15.75">
      <c r="A40" s="63" t="s">
        <v>86</v>
      </c>
      <c r="B40" s="107"/>
      <c r="C40" s="126">
        <f>C39+C25+C16+C10+C9</f>
        <v>131956</v>
      </c>
      <c r="D40" s="126">
        <f>D39+D25+D16+D10+D9</f>
        <v>65870</v>
      </c>
      <c r="E40" s="126">
        <f>E39+E25+E16+E10+E9</f>
        <v>73209</v>
      </c>
    </row>
    <row r="41" spans="1:5">
      <c r="A41" s="37" t="s">
        <v>229</v>
      </c>
      <c r="B41" s="33" t="s">
        <v>230</v>
      </c>
      <c r="C41" s="124"/>
      <c r="D41" s="124"/>
      <c r="E41" s="124"/>
    </row>
    <row r="42" spans="1:5">
      <c r="A42" s="37" t="s">
        <v>509</v>
      </c>
      <c r="B42" s="33" t="s">
        <v>231</v>
      </c>
      <c r="C42" s="124">
        <v>221545</v>
      </c>
      <c r="D42" s="124"/>
      <c r="E42" s="124"/>
    </row>
    <row r="43" spans="1:5">
      <c r="A43" s="37" t="s">
        <v>232</v>
      </c>
      <c r="B43" s="33" t="s">
        <v>233</v>
      </c>
      <c r="C43" s="124"/>
      <c r="D43" s="124"/>
      <c r="E43" s="124">
        <v>5505</v>
      </c>
    </row>
    <row r="44" spans="1:5">
      <c r="A44" s="37" t="s">
        <v>234</v>
      </c>
      <c r="B44" s="33" t="s">
        <v>235</v>
      </c>
      <c r="C44" s="124"/>
      <c r="D44" s="124">
        <v>385</v>
      </c>
      <c r="E44" s="124"/>
    </row>
    <row r="45" spans="1:5">
      <c r="A45" s="6" t="s">
        <v>236</v>
      </c>
      <c r="B45" s="33" t="s">
        <v>237</v>
      </c>
      <c r="C45" s="124">
        <v>40</v>
      </c>
      <c r="D45" s="124"/>
      <c r="E45" s="124"/>
    </row>
    <row r="46" spans="1:5">
      <c r="A46" s="6" t="s">
        <v>238</v>
      </c>
      <c r="B46" s="33" t="s">
        <v>239</v>
      </c>
      <c r="C46" s="124"/>
      <c r="D46" s="124"/>
      <c r="E46" s="124"/>
    </row>
    <row r="47" spans="1:5">
      <c r="A47" s="6" t="s">
        <v>240</v>
      </c>
      <c r="B47" s="33" t="s">
        <v>241</v>
      </c>
      <c r="C47" s="124">
        <v>67643</v>
      </c>
      <c r="D47" s="124">
        <v>104</v>
      </c>
      <c r="E47" s="124">
        <v>1486</v>
      </c>
    </row>
    <row r="48" spans="1:5">
      <c r="A48" s="55" t="s">
        <v>473</v>
      </c>
      <c r="B48" s="57" t="s">
        <v>242</v>
      </c>
      <c r="C48" s="126">
        <f>SUM(C41:C47)</f>
        <v>289228</v>
      </c>
      <c r="D48" s="126">
        <f>SUM(D41:D47)</f>
        <v>489</v>
      </c>
      <c r="E48" s="126">
        <f>SUM(E41:E47)</f>
        <v>6991</v>
      </c>
    </row>
    <row r="49" spans="1:5">
      <c r="A49" s="13" t="s">
        <v>243</v>
      </c>
      <c r="B49" s="33" t="s">
        <v>244</v>
      </c>
      <c r="C49" s="124"/>
      <c r="D49" s="124">
        <v>10761</v>
      </c>
      <c r="E49" s="124">
        <v>10048</v>
      </c>
    </row>
    <row r="50" spans="1:5">
      <c r="A50" s="13" t="s">
        <v>245</v>
      </c>
      <c r="B50" s="33" t="s">
        <v>246</v>
      </c>
      <c r="C50" s="124"/>
      <c r="D50" s="124"/>
      <c r="E50" s="124"/>
    </row>
    <row r="51" spans="1:5">
      <c r="A51" s="13" t="s">
        <v>247</v>
      </c>
      <c r="B51" s="33" t="s">
        <v>248</v>
      </c>
      <c r="C51" s="124"/>
      <c r="D51" s="124"/>
      <c r="E51" s="124"/>
    </row>
    <row r="52" spans="1:5">
      <c r="A52" s="13" t="s">
        <v>249</v>
      </c>
      <c r="B52" s="33" t="s">
        <v>250</v>
      </c>
      <c r="C52" s="124"/>
      <c r="D52" s="124">
        <v>477</v>
      </c>
      <c r="E52" s="124">
        <v>2713</v>
      </c>
    </row>
    <row r="53" spans="1:5">
      <c r="A53" s="54" t="s">
        <v>474</v>
      </c>
      <c r="B53" s="57" t="s">
        <v>251</v>
      </c>
      <c r="C53" s="126">
        <f>SUM(C49:C52)</f>
        <v>0</v>
      </c>
      <c r="D53" s="126">
        <f>SUM(D49:D52)</f>
        <v>11238</v>
      </c>
      <c r="E53" s="126">
        <f>SUM(E49:E52)</f>
        <v>12761</v>
      </c>
    </row>
    <row r="54" spans="1:5">
      <c r="A54" s="13" t="s">
        <v>252</v>
      </c>
      <c r="B54" s="33" t="s">
        <v>253</v>
      </c>
      <c r="C54" s="124"/>
      <c r="D54" s="124"/>
      <c r="E54" s="124"/>
    </row>
    <row r="55" spans="1:5">
      <c r="A55" s="13" t="s">
        <v>510</v>
      </c>
      <c r="B55" s="33" t="s">
        <v>254</v>
      </c>
      <c r="C55" s="124"/>
      <c r="D55" s="124"/>
      <c r="E55" s="124"/>
    </row>
    <row r="56" spans="1:5">
      <c r="A56" s="13" t="s">
        <v>511</v>
      </c>
      <c r="B56" s="33" t="s">
        <v>255</v>
      </c>
      <c r="C56" s="124"/>
      <c r="D56" s="124"/>
      <c r="E56" s="124"/>
    </row>
    <row r="57" spans="1:5">
      <c r="A57" s="13" t="s">
        <v>512</v>
      </c>
      <c r="B57" s="33" t="s">
        <v>256</v>
      </c>
      <c r="C57" s="124">
        <v>27083</v>
      </c>
      <c r="D57" s="124"/>
      <c r="E57" s="124"/>
    </row>
    <row r="58" spans="1:5">
      <c r="A58" s="13" t="s">
        <v>513</v>
      </c>
      <c r="B58" s="33" t="s">
        <v>257</v>
      </c>
      <c r="C58" s="124"/>
      <c r="D58" s="124"/>
      <c r="E58" s="124"/>
    </row>
    <row r="59" spans="1:5">
      <c r="A59" s="13" t="s">
        <v>514</v>
      </c>
      <c r="B59" s="33" t="s">
        <v>258</v>
      </c>
      <c r="C59" s="124"/>
      <c r="D59" s="124"/>
      <c r="E59" s="124"/>
    </row>
    <row r="60" spans="1:5">
      <c r="A60" s="13" t="s">
        <v>259</v>
      </c>
      <c r="B60" s="33" t="s">
        <v>260</v>
      </c>
      <c r="C60" s="124"/>
      <c r="D60" s="124"/>
      <c r="E60" s="124"/>
    </row>
    <row r="61" spans="1:5">
      <c r="A61" s="13" t="s">
        <v>515</v>
      </c>
      <c r="B61" s="33" t="s">
        <v>261</v>
      </c>
      <c r="C61" s="124"/>
      <c r="D61" s="124">
        <v>780</v>
      </c>
      <c r="E61" s="124">
        <v>1093</v>
      </c>
    </row>
    <row r="62" spans="1:5">
      <c r="A62" s="54" t="s">
        <v>475</v>
      </c>
      <c r="B62" s="57" t="s">
        <v>262</v>
      </c>
      <c r="C62" s="126">
        <f>SUM(C54:C61)</f>
        <v>27083</v>
      </c>
      <c r="D62" s="126">
        <f>SUM(D54:D61)</f>
        <v>780</v>
      </c>
      <c r="E62" s="126">
        <f>SUM(E54:E61)</f>
        <v>1093</v>
      </c>
    </row>
    <row r="63" spans="1:5" ht="15.75">
      <c r="A63" s="63" t="s">
        <v>87</v>
      </c>
      <c r="B63" s="107"/>
      <c r="C63" s="126">
        <f>C62+C53+C48</f>
        <v>316311</v>
      </c>
      <c r="D63" s="126">
        <f>D62+D53+D48</f>
        <v>12507</v>
      </c>
      <c r="E63" s="126">
        <f>E62+E53+E48</f>
        <v>20845</v>
      </c>
    </row>
    <row r="64" spans="1:5" ht="15.75">
      <c r="A64" s="38" t="s">
        <v>523</v>
      </c>
      <c r="B64" s="39" t="s">
        <v>263</v>
      </c>
      <c r="C64" s="126">
        <f>C63+C40</f>
        <v>448267</v>
      </c>
      <c r="D64" s="126">
        <f>D63+D40</f>
        <v>78377</v>
      </c>
      <c r="E64" s="126">
        <f>E63+E40</f>
        <v>94054</v>
      </c>
    </row>
    <row r="65" spans="1:5">
      <c r="A65" s="15" t="s">
        <v>480</v>
      </c>
      <c r="B65" s="7" t="s">
        <v>271</v>
      </c>
      <c r="C65" s="210">
        <v>7551</v>
      </c>
      <c r="D65" s="210">
        <v>8000</v>
      </c>
      <c r="E65" s="235"/>
    </row>
    <row r="66" spans="1:5">
      <c r="A66" s="14" t="s">
        <v>483</v>
      </c>
      <c r="B66" s="7" t="s">
        <v>279</v>
      </c>
      <c r="C66" s="236"/>
      <c r="D66" s="236"/>
      <c r="E66" s="236"/>
    </row>
    <row r="67" spans="1:5">
      <c r="A67" s="40" t="s">
        <v>280</v>
      </c>
      <c r="B67" s="5" t="s">
        <v>281</v>
      </c>
      <c r="C67" s="211"/>
      <c r="D67" s="211"/>
      <c r="E67" s="211"/>
    </row>
    <row r="68" spans="1:5">
      <c r="A68" s="40" t="s">
        <v>282</v>
      </c>
      <c r="B68" s="5" t="s">
        <v>283</v>
      </c>
      <c r="C68" s="211"/>
      <c r="D68" s="211"/>
      <c r="E68" s="211"/>
    </row>
    <row r="69" spans="1:5">
      <c r="A69" s="14" t="s">
        <v>284</v>
      </c>
      <c r="B69" s="7" t="s">
        <v>285</v>
      </c>
      <c r="C69" s="237">
        <v>13854</v>
      </c>
      <c r="D69" s="237">
        <v>33699</v>
      </c>
      <c r="E69" s="237">
        <v>32747</v>
      </c>
    </row>
    <row r="70" spans="1:5">
      <c r="A70" s="40" t="s">
        <v>286</v>
      </c>
      <c r="B70" s="5" t="s">
        <v>287</v>
      </c>
      <c r="C70" s="211"/>
      <c r="D70" s="211"/>
      <c r="E70" s="211"/>
    </row>
    <row r="71" spans="1:5">
      <c r="A71" s="40" t="s">
        <v>288</v>
      </c>
      <c r="B71" s="5" t="s">
        <v>289</v>
      </c>
      <c r="C71" s="211"/>
      <c r="D71" s="211"/>
      <c r="E71" s="211"/>
    </row>
    <row r="72" spans="1:5">
      <c r="A72" s="40" t="s">
        <v>290</v>
      </c>
      <c r="B72" s="5" t="s">
        <v>291</v>
      </c>
      <c r="C72" s="237">
        <v>-93</v>
      </c>
      <c r="D72" s="211"/>
      <c r="E72" s="211"/>
    </row>
    <row r="73" spans="1:5">
      <c r="A73" s="41" t="s">
        <v>484</v>
      </c>
      <c r="B73" s="42" t="s">
        <v>292</v>
      </c>
      <c r="C73" s="212">
        <f>C72+C71+C70+C69+C68+C67+C66+C65</f>
        <v>21312</v>
      </c>
      <c r="D73" s="212">
        <f>D72+D71+D70+D69+D68+D67+D66+D65</f>
        <v>41699</v>
      </c>
      <c r="E73" s="212">
        <f>E72+E71+E70+E69+E68+E67+E66+E65</f>
        <v>32747</v>
      </c>
    </row>
    <row r="74" spans="1:5">
      <c r="A74" s="40" t="s">
        <v>293</v>
      </c>
      <c r="B74" s="5" t="s">
        <v>294</v>
      </c>
      <c r="C74" s="211"/>
      <c r="D74" s="211"/>
      <c r="E74" s="211"/>
    </row>
    <row r="75" spans="1:5">
      <c r="A75" s="13" t="s">
        <v>295</v>
      </c>
      <c r="B75" s="5" t="s">
        <v>296</v>
      </c>
      <c r="C75" s="209"/>
      <c r="D75" s="209"/>
      <c r="E75" s="209"/>
    </row>
    <row r="76" spans="1:5">
      <c r="A76" s="40" t="s">
        <v>520</v>
      </c>
      <c r="B76" s="5" t="s">
        <v>297</v>
      </c>
      <c r="C76" s="211"/>
      <c r="D76" s="211"/>
      <c r="E76" s="211"/>
    </row>
    <row r="77" spans="1:5">
      <c r="A77" s="40" t="s">
        <v>489</v>
      </c>
      <c r="B77" s="5" t="s">
        <v>298</v>
      </c>
      <c r="C77" s="211"/>
      <c r="D77" s="211"/>
      <c r="E77" s="211"/>
    </row>
    <row r="78" spans="1:5">
      <c r="A78" s="41" t="s">
        <v>490</v>
      </c>
      <c r="B78" s="42" t="s">
        <v>302</v>
      </c>
      <c r="C78" s="212">
        <f>SUM(C74:C77)</f>
        <v>0</v>
      </c>
      <c r="D78" s="212">
        <f>SUM(D74:D77)</f>
        <v>0</v>
      </c>
      <c r="E78" s="212">
        <f>SUM(E74:E77)</f>
        <v>0</v>
      </c>
    </row>
    <row r="79" spans="1:5">
      <c r="A79" s="13" t="s">
        <v>303</v>
      </c>
      <c r="B79" s="5" t="s">
        <v>304</v>
      </c>
      <c r="C79" s="209"/>
      <c r="D79" s="209"/>
      <c r="E79" s="209"/>
    </row>
    <row r="80" spans="1:5" ht="15.75">
      <c r="A80" s="43" t="s">
        <v>524</v>
      </c>
      <c r="B80" s="44" t="s">
        <v>305</v>
      </c>
      <c r="C80" s="212">
        <f>C79+C78+C73</f>
        <v>21312</v>
      </c>
      <c r="D80" s="212">
        <f>D79+D78+D73</f>
        <v>41699</v>
      </c>
      <c r="E80" s="212">
        <f>E79+E78+E73</f>
        <v>32747</v>
      </c>
    </row>
    <row r="81" spans="1:5" ht="15.75">
      <c r="A81" s="48" t="s">
        <v>561</v>
      </c>
      <c r="B81" s="49"/>
      <c r="C81" s="126">
        <f>C80+C64</f>
        <v>469579</v>
      </c>
      <c r="D81" s="126">
        <f>D80+D64</f>
        <v>120076</v>
      </c>
      <c r="E81" s="126">
        <f>E80+E64</f>
        <v>126801</v>
      </c>
    </row>
    <row r="82" spans="1:5" ht="49.5" customHeight="1">
      <c r="A82" s="2" t="s">
        <v>126</v>
      </c>
      <c r="B82" s="3" t="s">
        <v>63</v>
      </c>
      <c r="C82" s="234" t="s">
        <v>100</v>
      </c>
      <c r="D82" s="234" t="s">
        <v>101</v>
      </c>
      <c r="E82" s="234" t="s">
        <v>102</v>
      </c>
    </row>
    <row r="83" spans="1:5">
      <c r="A83" s="5" t="s">
        <v>564</v>
      </c>
      <c r="B83" s="6" t="s">
        <v>318</v>
      </c>
      <c r="C83" s="219">
        <v>39373</v>
      </c>
      <c r="D83" s="219">
        <v>58348</v>
      </c>
      <c r="E83" s="219">
        <v>60941</v>
      </c>
    </row>
    <row r="84" spans="1:5">
      <c r="A84" s="5" t="s">
        <v>319</v>
      </c>
      <c r="B84" s="6" t="s">
        <v>320</v>
      </c>
      <c r="C84" s="219"/>
      <c r="D84" s="219"/>
      <c r="E84" s="219"/>
    </row>
    <row r="85" spans="1:5" ht="30">
      <c r="A85" s="5" t="s">
        <v>321</v>
      </c>
      <c r="B85" s="6" t="s">
        <v>322</v>
      </c>
      <c r="C85" s="219"/>
      <c r="D85" s="219"/>
      <c r="E85" s="219"/>
    </row>
    <row r="86" spans="1:5">
      <c r="A86" s="5" t="s">
        <v>525</v>
      </c>
      <c r="B86" s="6" t="s">
        <v>323</v>
      </c>
      <c r="C86" s="219"/>
      <c r="D86" s="219"/>
      <c r="E86" s="219"/>
    </row>
    <row r="87" spans="1:5">
      <c r="A87" s="5" t="s">
        <v>526</v>
      </c>
      <c r="B87" s="6" t="s">
        <v>324</v>
      </c>
      <c r="C87" s="219"/>
      <c r="D87" s="219"/>
      <c r="E87" s="219"/>
    </row>
    <row r="88" spans="1:5">
      <c r="A88" s="5" t="s">
        <v>527</v>
      </c>
      <c r="B88" s="6" t="s">
        <v>325</v>
      </c>
      <c r="C88" s="219">
        <v>9723</v>
      </c>
      <c r="D88" s="219">
        <v>12602</v>
      </c>
      <c r="E88" s="219">
        <v>14742</v>
      </c>
    </row>
    <row r="89" spans="1:5">
      <c r="A89" s="42" t="s">
        <v>565</v>
      </c>
      <c r="B89" s="55" t="s">
        <v>326</v>
      </c>
      <c r="C89" s="220">
        <f>SUM(C83:C88)</f>
        <v>49096</v>
      </c>
      <c r="D89" s="220">
        <f>SUM(D83:D88)</f>
        <v>70950</v>
      </c>
      <c r="E89" s="220">
        <f>SUM(E83:E88)</f>
        <v>75683</v>
      </c>
    </row>
    <row r="90" spans="1:5">
      <c r="A90" s="5" t="s">
        <v>567</v>
      </c>
      <c r="B90" s="6" t="s">
        <v>337</v>
      </c>
      <c r="C90" s="219"/>
      <c r="D90" s="219"/>
      <c r="E90" s="219"/>
    </row>
    <row r="91" spans="1:5">
      <c r="A91" s="5" t="s">
        <v>533</v>
      </c>
      <c r="B91" s="6" t="s">
        <v>338</v>
      </c>
      <c r="C91" s="219"/>
      <c r="D91" s="219"/>
      <c r="E91" s="219"/>
    </row>
    <row r="92" spans="1:5">
      <c r="A92" s="5" t="s">
        <v>534</v>
      </c>
      <c r="B92" s="6" t="s">
        <v>339</v>
      </c>
      <c r="C92" s="219"/>
      <c r="D92" s="219"/>
      <c r="E92" s="219"/>
    </row>
    <row r="93" spans="1:5">
      <c r="A93" s="5" t="s">
        <v>535</v>
      </c>
      <c r="B93" s="6" t="s">
        <v>340</v>
      </c>
      <c r="C93" s="219">
        <v>1565</v>
      </c>
      <c r="D93" s="219">
        <v>1385</v>
      </c>
      <c r="E93" s="219">
        <v>1500</v>
      </c>
    </row>
    <row r="94" spans="1:5">
      <c r="A94" s="5" t="s">
        <v>568</v>
      </c>
      <c r="B94" s="6" t="s">
        <v>355</v>
      </c>
      <c r="C94" s="219">
        <v>9686</v>
      </c>
      <c r="D94" s="219">
        <v>6545</v>
      </c>
      <c r="E94" s="219">
        <v>7400</v>
      </c>
    </row>
    <row r="95" spans="1:5">
      <c r="A95" s="5" t="s">
        <v>540</v>
      </c>
      <c r="B95" s="6" t="s">
        <v>356</v>
      </c>
      <c r="C95" s="219">
        <v>23</v>
      </c>
      <c r="D95" s="219">
        <v>178</v>
      </c>
      <c r="E95" s="219"/>
    </row>
    <row r="96" spans="1:5">
      <c r="A96" s="42" t="s">
        <v>569</v>
      </c>
      <c r="B96" s="55" t="s">
        <v>357</v>
      </c>
      <c r="C96" s="220">
        <f>SUM(C90:C95)</f>
        <v>11274</v>
      </c>
      <c r="D96" s="220">
        <f>SUM(D90:D95)</f>
        <v>8108</v>
      </c>
      <c r="E96" s="220">
        <f>SUM(E90:E95)</f>
        <v>8900</v>
      </c>
    </row>
    <row r="97" spans="1:5">
      <c r="A97" s="13" t="s">
        <v>358</v>
      </c>
      <c r="B97" s="6" t="s">
        <v>359</v>
      </c>
      <c r="C97" s="219"/>
      <c r="D97" s="219"/>
      <c r="E97" s="219"/>
    </row>
    <row r="98" spans="1:5">
      <c r="A98" s="13" t="s">
        <v>541</v>
      </c>
      <c r="B98" s="6" t="s">
        <v>360</v>
      </c>
      <c r="C98" s="219">
        <v>1733</v>
      </c>
      <c r="D98" s="219">
        <v>6006</v>
      </c>
      <c r="E98" s="219">
        <v>4928</v>
      </c>
    </row>
    <row r="99" spans="1:5">
      <c r="A99" s="13" t="s">
        <v>542</v>
      </c>
      <c r="B99" s="6" t="s">
        <v>361</v>
      </c>
      <c r="C99" s="219"/>
      <c r="D99" s="219"/>
      <c r="E99" s="219"/>
    </row>
    <row r="100" spans="1:5">
      <c r="A100" s="13" t="s">
        <v>543</v>
      </c>
      <c r="B100" s="6" t="s">
        <v>362</v>
      </c>
      <c r="C100" s="219">
        <v>4762</v>
      </c>
      <c r="D100" s="219">
        <v>1133</v>
      </c>
      <c r="E100" s="219">
        <v>15720</v>
      </c>
    </row>
    <row r="101" spans="1:5">
      <c r="A101" s="13" t="s">
        <v>363</v>
      </c>
      <c r="B101" s="6" t="s">
        <v>364</v>
      </c>
      <c r="C101" s="219">
        <v>4663</v>
      </c>
      <c r="D101" s="219">
        <v>4903</v>
      </c>
      <c r="E101" s="219">
        <v>4559</v>
      </c>
    </row>
    <row r="102" spans="1:5">
      <c r="A102" s="13" t="s">
        <v>365</v>
      </c>
      <c r="B102" s="6" t="s">
        <v>366</v>
      </c>
      <c r="C102" s="219">
        <v>6673</v>
      </c>
      <c r="D102" s="219">
        <v>2722</v>
      </c>
      <c r="E102" s="219">
        <v>6496</v>
      </c>
    </row>
    <row r="103" spans="1:5">
      <c r="A103" s="13" t="s">
        <v>367</v>
      </c>
      <c r="B103" s="6" t="s">
        <v>368</v>
      </c>
      <c r="C103" s="219">
        <v>58571</v>
      </c>
      <c r="D103" s="219">
        <v>1462</v>
      </c>
      <c r="E103" s="219">
        <v>1501</v>
      </c>
    </row>
    <row r="104" spans="1:5">
      <c r="A104" s="13" t="s">
        <v>544</v>
      </c>
      <c r="B104" s="6" t="s">
        <v>369</v>
      </c>
      <c r="C104" s="219">
        <v>37</v>
      </c>
      <c r="D104" s="219">
        <v>199</v>
      </c>
      <c r="E104" s="219">
        <v>200</v>
      </c>
    </row>
    <row r="105" spans="1:5">
      <c r="A105" s="13" t="s">
        <v>545</v>
      </c>
      <c r="B105" s="6" t="s">
        <v>370</v>
      </c>
      <c r="C105" s="219"/>
      <c r="D105" s="219"/>
      <c r="E105" s="219"/>
    </row>
    <row r="106" spans="1:5">
      <c r="A106" s="13" t="s">
        <v>546</v>
      </c>
      <c r="B106" s="6" t="s">
        <v>371</v>
      </c>
      <c r="C106" s="219"/>
      <c r="D106" s="219">
        <v>541</v>
      </c>
      <c r="E106" s="219"/>
    </row>
    <row r="107" spans="1:5">
      <c r="A107" s="54" t="s">
        <v>570</v>
      </c>
      <c r="B107" s="55" t="s">
        <v>372</v>
      </c>
      <c r="C107" s="220">
        <f>SUM(C97:C106)</f>
        <v>76439</v>
      </c>
      <c r="D107" s="220">
        <f>SUM(D97:D106)</f>
        <v>16966</v>
      </c>
      <c r="E107" s="220">
        <f>SUM(E97:E106)</f>
        <v>33404</v>
      </c>
    </row>
    <row r="108" spans="1:5" ht="30">
      <c r="A108" s="13" t="s">
        <v>381</v>
      </c>
      <c r="B108" s="6" t="s">
        <v>382</v>
      </c>
      <c r="C108" s="219"/>
      <c r="D108" s="219"/>
      <c r="E108" s="219"/>
    </row>
    <row r="109" spans="1:5">
      <c r="A109" s="5" t="s">
        <v>550</v>
      </c>
      <c r="B109" s="6" t="s">
        <v>383</v>
      </c>
      <c r="C109" s="219"/>
      <c r="D109" s="219"/>
      <c r="E109" s="219"/>
    </row>
    <row r="110" spans="1:5">
      <c r="A110" s="13" t="s">
        <v>551</v>
      </c>
      <c r="B110" s="6" t="s">
        <v>384</v>
      </c>
      <c r="C110" s="219">
        <v>1196</v>
      </c>
      <c r="D110" s="219"/>
      <c r="E110" s="219"/>
    </row>
    <row r="111" spans="1:5">
      <c r="A111" s="42" t="s">
        <v>572</v>
      </c>
      <c r="B111" s="55" t="s">
        <v>385</v>
      </c>
      <c r="C111" s="220">
        <f>SUM(C108:C110)</f>
        <v>1196</v>
      </c>
      <c r="D111" s="220">
        <f>SUM(D108:D110)</f>
        <v>0</v>
      </c>
      <c r="E111" s="220">
        <f>SUM(E108:E110)</f>
        <v>0</v>
      </c>
    </row>
    <row r="112" spans="1:5" ht="15.75">
      <c r="A112" s="63" t="s">
        <v>89</v>
      </c>
      <c r="B112" s="67"/>
      <c r="C112" s="220">
        <f>C111+C107+C96+C89</f>
        <v>138005</v>
      </c>
      <c r="D112" s="220">
        <f>D111+D107+D96+D89</f>
        <v>96024</v>
      </c>
      <c r="E112" s="220">
        <f>E111+E107+E96+E89</f>
        <v>117987</v>
      </c>
    </row>
    <row r="113" spans="1:5">
      <c r="A113" s="5" t="s">
        <v>327</v>
      </c>
      <c r="B113" s="6" t="s">
        <v>328</v>
      </c>
      <c r="C113" s="219">
        <v>25914</v>
      </c>
      <c r="D113" s="219">
        <v>5668</v>
      </c>
      <c r="E113" s="219"/>
    </row>
    <row r="114" spans="1:5" ht="30">
      <c r="A114" s="5" t="s">
        <v>329</v>
      </c>
      <c r="B114" s="6" t="s">
        <v>330</v>
      </c>
      <c r="C114" s="219"/>
      <c r="D114" s="219"/>
      <c r="E114" s="219"/>
    </row>
    <row r="115" spans="1:5" ht="30">
      <c r="A115" s="5" t="s">
        <v>528</v>
      </c>
      <c r="B115" s="6" t="s">
        <v>331</v>
      </c>
      <c r="C115" s="219"/>
      <c r="D115" s="219"/>
      <c r="E115" s="219"/>
    </row>
    <row r="116" spans="1:5" ht="30">
      <c r="A116" s="5" t="s">
        <v>529</v>
      </c>
      <c r="B116" s="6" t="s">
        <v>332</v>
      </c>
      <c r="C116" s="219"/>
      <c r="D116" s="219"/>
      <c r="E116" s="219"/>
    </row>
    <row r="117" spans="1:5">
      <c r="A117" s="5" t="s">
        <v>530</v>
      </c>
      <c r="B117" s="6" t="s">
        <v>333</v>
      </c>
      <c r="C117" s="219">
        <v>268373</v>
      </c>
      <c r="D117" s="219">
        <v>9924</v>
      </c>
      <c r="E117" s="219">
        <v>1967</v>
      </c>
    </row>
    <row r="118" spans="1:5">
      <c r="A118" s="42" t="s">
        <v>566</v>
      </c>
      <c r="B118" s="55" t="s">
        <v>334</v>
      </c>
      <c r="C118" s="220">
        <f>SUM(C113:C117)</f>
        <v>294287</v>
      </c>
      <c r="D118" s="220">
        <f>SUM(D113:D117)</f>
        <v>15592</v>
      </c>
      <c r="E118" s="220">
        <f>SUM(E113:E117)</f>
        <v>1967</v>
      </c>
    </row>
    <row r="119" spans="1:5">
      <c r="A119" s="13" t="s">
        <v>547</v>
      </c>
      <c r="B119" s="6" t="s">
        <v>373</v>
      </c>
      <c r="C119" s="219"/>
      <c r="D119" s="219"/>
      <c r="E119" s="219"/>
    </row>
    <row r="120" spans="1:5">
      <c r="A120" s="13" t="s">
        <v>548</v>
      </c>
      <c r="B120" s="6" t="s">
        <v>374</v>
      </c>
      <c r="C120" s="219">
        <v>5276</v>
      </c>
      <c r="D120" s="219"/>
      <c r="E120" s="219"/>
    </row>
    <row r="121" spans="1:5">
      <c r="A121" s="13" t="s">
        <v>375</v>
      </c>
      <c r="B121" s="6" t="s">
        <v>376</v>
      </c>
      <c r="C121" s="219">
        <v>15334</v>
      </c>
      <c r="D121" s="219"/>
      <c r="E121" s="219"/>
    </row>
    <row r="122" spans="1:5">
      <c r="A122" s="13" t="s">
        <v>549</v>
      </c>
      <c r="B122" s="6" t="s">
        <v>377</v>
      </c>
      <c r="C122" s="219"/>
      <c r="D122" s="219"/>
      <c r="E122" s="219"/>
    </row>
    <row r="123" spans="1:5">
      <c r="A123" s="13" t="s">
        <v>378</v>
      </c>
      <c r="B123" s="6" t="s">
        <v>379</v>
      </c>
      <c r="C123" s="219"/>
      <c r="D123" s="219"/>
      <c r="E123" s="219"/>
    </row>
    <row r="124" spans="1:5">
      <c r="A124" s="42" t="s">
        <v>571</v>
      </c>
      <c r="B124" s="55" t="s">
        <v>380</v>
      </c>
      <c r="C124" s="220">
        <f>SUM(C119:C123)</f>
        <v>20610</v>
      </c>
      <c r="D124" s="220">
        <f>SUM(D119:D123)</f>
        <v>0</v>
      </c>
      <c r="E124" s="220">
        <f>SUM(E119:E123)</f>
        <v>0</v>
      </c>
    </row>
    <row r="125" spans="1:5" ht="30">
      <c r="A125" s="13" t="s">
        <v>386</v>
      </c>
      <c r="B125" s="6" t="s">
        <v>387</v>
      </c>
      <c r="C125" s="219"/>
      <c r="D125" s="219"/>
      <c r="E125" s="219"/>
    </row>
    <row r="126" spans="1:5" ht="30">
      <c r="A126" s="5" t="s">
        <v>552</v>
      </c>
      <c r="B126" s="6" t="s">
        <v>388</v>
      </c>
      <c r="C126" s="219"/>
      <c r="D126" s="219"/>
      <c r="E126" s="219"/>
    </row>
    <row r="127" spans="1:5">
      <c r="A127" s="13" t="s">
        <v>553</v>
      </c>
      <c r="B127" s="6" t="s">
        <v>389</v>
      </c>
      <c r="C127" s="219">
        <v>8509</v>
      </c>
      <c r="D127" s="219">
        <v>280</v>
      </c>
      <c r="E127" s="219">
        <v>600</v>
      </c>
    </row>
    <row r="128" spans="1:5">
      <c r="A128" s="42" t="s">
        <v>574</v>
      </c>
      <c r="B128" s="55" t="s">
        <v>390</v>
      </c>
      <c r="C128" s="220">
        <f>SUM(C125:C127)</f>
        <v>8509</v>
      </c>
      <c r="D128" s="220">
        <f>SUM(D125:D127)</f>
        <v>280</v>
      </c>
      <c r="E128" s="220">
        <f>SUM(E125:E127)</f>
        <v>600</v>
      </c>
    </row>
    <row r="129" spans="1:5" ht="15.75">
      <c r="A129" s="63" t="s">
        <v>90</v>
      </c>
      <c r="B129" s="67"/>
      <c r="C129" s="220">
        <f>C128+C124+C118</f>
        <v>323406</v>
      </c>
      <c r="D129" s="220">
        <f>D128+D124+D118</f>
        <v>15872</v>
      </c>
      <c r="E129" s="220">
        <f>E128+E124+E118</f>
        <v>2567</v>
      </c>
    </row>
    <row r="130" spans="1:5" ht="15.75">
      <c r="A130" s="52" t="s">
        <v>573</v>
      </c>
      <c r="B130" s="38" t="s">
        <v>391</v>
      </c>
      <c r="C130" s="220">
        <f>C129+C112</f>
        <v>461411</v>
      </c>
      <c r="D130" s="220">
        <f>D129+D112</f>
        <v>111896</v>
      </c>
      <c r="E130" s="220">
        <f>E129+E112</f>
        <v>120554</v>
      </c>
    </row>
    <row r="131" spans="1:5" ht="15.75">
      <c r="A131" s="113" t="s">
        <v>91</v>
      </c>
      <c r="B131" s="66"/>
      <c r="C131" s="219">
        <f>C112-C40</f>
        <v>6049</v>
      </c>
      <c r="D131" s="219">
        <f>D112-D40</f>
        <v>30154</v>
      </c>
      <c r="E131" s="219">
        <f>E112-E40</f>
        <v>44778</v>
      </c>
    </row>
    <row r="132" spans="1:5" ht="15.75">
      <c r="A132" s="113" t="s">
        <v>92</v>
      </c>
      <c r="B132" s="66"/>
      <c r="C132" s="219">
        <f>C129-C63</f>
        <v>7095</v>
      </c>
      <c r="D132" s="219">
        <f>D129-D63</f>
        <v>3365</v>
      </c>
      <c r="E132" s="219">
        <f>E129-E63</f>
        <v>-18278</v>
      </c>
    </row>
    <row r="133" spans="1:5">
      <c r="A133" s="15" t="s">
        <v>575</v>
      </c>
      <c r="B133" s="7" t="s">
        <v>396</v>
      </c>
      <c r="C133" s="219"/>
      <c r="D133" s="219">
        <v>8000</v>
      </c>
      <c r="E133" s="219"/>
    </row>
    <row r="134" spans="1:5">
      <c r="A134" s="14" t="s">
        <v>576</v>
      </c>
      <c r="B134" s="7" t="s">
        <v>403</v>
      </c>
      <c r="C134" s="219"/>
      <c r="D134" s="219"/>
      <c r="E134" s="219"/>
    </row>
    <row r="135" spans="1:5">
      <c r="A135" s="5" t="s">
        <v>687</v>
      </c>
      <c r="B135" s="5" t="s">
        <v>404</v>
      </c>
      <c r="C135" s="219">
        <v>10492</v>
      </c>
      <c r="D135" s="219">
        <v>3117</v>
      </c>
      <c r="E135" s="219">
        <v>767</v>
      </c>
    </row>
    <row r="136" spans="1:5">
      <c r="A136" s="5" t="s">
        <v>688</v>
      </c>
      <c r="B136" s="5" t="s">
        <v>404</v>
      </c>
      <c r="C136" s="219">
        <v>6615</v>
      </c>
      <c r="D136" s="219"/>
      <c r="E136" s="219">
        <v>5480</v>
      </c>
    </row>
    <row r="137" spans="1:5">
      <c r="A137" s="5" t="s">
        <v>685</v>
      </c>
      <c r="B137" s="5" t="s">
        <v>405</v>
      </c>
      <c r="C137" s="219"/>
      <c r="D137" s="219"/>
      <c r="E137" s="219"/>
    </row>
    <row r="138" spans="1:5">
      <c r="A138" s="5" t="s">
        <v>686</v>
      </c>
      <c r="B138" s="5" t="s">
        <v>405</v>
      </c>
      <c r="C138" s="219"/>
      <c r="D138" s="219"/>
      <c r="E138" s="219"/>
    </row>
    <row r="139" spans="1:5">
      <c r="A139" s="7" t="s">
        <v>577</v>
      </c>
      <c r="B139" s="7" t="s">
        <v>406</v>
      </c>
      <c r="C139" s="220">
        <f>SUM(C135:C138)</f>
        <v>17107</v>
      </c>
      <c r="D139" s="220">
        <f>SUM(D135:D138)</f>
        <v>3117</v>
      </c>
      <c r="E139" s="220">
        <f>SUM(E135:E138)</f>
        <v>6247</v>
      </c>
    </row>
    <row r="140" spans="1:5">
      <c r="A140" s="40" t="s">
        <v>407</v>
      </c>
      <c r="B140" s="5" t="s">
        <v>408</v>
      </c>
      <c r="C140" s="219"/>
      <c r="D140" s="219">
        <v>2228</v>
      </c>
      <c r="E140" s="219"/>
    </row>
    <row r="141" spans="1:5">
      <c r="A141" s="40" t="s">
        <v>409</v>
      </c>
      <c r="B141" s="5" t="s">
        <v>410</v>
      </c>
      <c r="C141" s="219"/>
      <c r="D141" s="219"/>
      <c r="E141" s="219"/>
    </row>
    <row r="142" spans="1:5">
      <c r="A142" s="40" t="s">
        <v>411</v>
      </c>
      <c r="B142" s="5" t="s">
        <v>412</v>
      </c>
      <c r="C142" s="219"/>
      <c r="D142" s="219"/>
      <c r="E142" s="219"/>
    </row>
    <row r="143" spans="1:5">
      <c r="A143" s="40" t="s">
        <v>413</v>
      </c>
      <c r="B143" s="5" t="s">
        <v>414</v>
      </c>
      <c r="C143" s="219"/>
      <c r="D143" s="219"/>
      <c r="E143" s="219"/>
    </row>
    <row r="144" spans="1:5">
      <c r="A144" s="13" t="s">
        <v>559</v>
      </c>
      <c r="B144" s="5" t="s">
        <v>415</v>
      </c>
      <c r="C144" s="219"/>
      <c r="D144" s="219"/>
      <c r="E144" s="219"/>
    </row>
    <row r="145" spans="1:5">
      <c r="A145" s="15" t="s">
        <v>578</v>
      </c>
      <c r="B145" s="7" t="s">
        <v>417</v>
      </c>
      <c r="C145" s="220">
        <f>C144+C143+C142+C141+C140+C139+C134+C133</f>
        <v>17107</v>
      </c>
      <c r="D145" s="220">
        <f>D144+D143+D142+D141+D140+D139+D134+D133</f>
        <v>13345</v>
      </c>
      <c r="E145" s="220">
        <f>E144+E143+E142+E141+E140+E139+E134+E133</f>
        <v>6247</v>
      </c>
    </row>
    <row r="146" spans="1:5">
      <c r="A146" s="13" t="s">
        <v>418</v>
      </c>
      <c r="B146" s="5" t="s">
        <v>419</v>
      </c>
      <c r="C146" s="219"/>
      <c r="D146" s="219"/>
      <c r="E146" s="219"/>
    </row>
    <row r="147" spans="1:5">
      <c r="A147" s="13" t="s">
        <v>420</v>
      </c>
      <c r="B147" s="5" t="s">
        <v>421</v>
      </c>
      <c r="C147" s="219"/>
      <c r="D147" s="219"/>
      <c r="E147" s="219"/>
    </row>
    <row r="148" spans="1:5">
      <c r="A148" s="40" t="s">
        <v>422</v>
      </c>
      <c r="B148" s="5" t="s">
        <v>423</v>
      </c>
      <c r="C148" s="219"/>
      <c r="D148" s="219"/>
      <c r="E148" s="219"/>
    </row>
    <row r="149" spans="1:5">
      <c r="A149" s="40" t="s">
        <v>560</v>
      </c>
      <c r="B149" s="5" t="s">
        <v>424</v>
      </c>
      <c r="C149" s="219"/>
      <c r="D149" s="219"/>
      <c r="E149" s="219"/>
    </row>
    <row r="150" spans="1:5">
      <c r="A150" s="14" t="s">
        <v>579</v>
      </c>
      <c r="B150" s="7" t="s">
        <v>425</v>
      </c>
      <c r="C150" s="220">
        <f>SUM(C146:C149)</f>
        <v>0</v>
      </c>
      <c r="D150" s="220">
        <f>SUM(D146:D149)</f>
        <v>0</v>
      </c>
      <c r="E150" s="220">
        <f>SUM(E146:E149)</f>
        <v>0</v>
      </c>
    </row>
    <row r="151" spans="1:5">
      <c r="A151" s="15" t="s">
        <v>426</v>
      </c>
      <c r="B151" s="7" t="s">
        <v>427</v>
      </c>
      <c r="C151" s="219"/>
      <c r="D151" s="219"/>
      <c r="E151" s="219"/>
    </row>
    <row r="152" spans="1:5" ht="15.75">
      <c r="A152" s="43" t="s">
        <v>580</v>
      </c>
      <c r="B152" s="44" t="s">
        <v>428</v>
      </c>
      <c r="C152" s="220">
        <f>C151+C150+C145</f>
        <v>17107</v>
      </c>
      <c r="D152" s="220">
        <f>D151+D150+D145</f>
        <v>13345</v>
      </c>
      <c r="E152" s="220">
        <f>E151+E150+E145</f>
        <v>6247</v>
      </c>
    </row>
    <row r="153" spans="1:5" ht="15.75">
      <c r="A153" s="48" t="s">
        <v>562</v>
      </c>
      <c r="B153" s="49"/>
      <c r="C153" s="220">
        <f>C152+C130</f>
        <v>478518</v>
      </c>
      <c r="D153" s="220">
        <f>D152+D130</f>
        <v>125241</v>
      </c>
      <c r="E153" s="220">
        <f>E152+E130</f>
        <v>126801</v>
      </c>
    </row>
  </sheetData>
  <mergeCells count="2">
    <mergeCell ref="A2:E2"/>
    <mergeCell ref="A3:E3"/>
  </mergeCells>
  <phoneticPr fontId="39" type="noConversion"/>
  <printOptions horizontalCentered="1"/>
  <pageMargins left="0.51181102362204722" right="0.31496062992125984" top="0.74803149606299213" bottom="0.74803149606299213" header="0.31496062992125984" footer="0.31496062992125984"/>
  <pageSetup paperSize="9" scale="60" fitToHeight="2" orientation="portrait" r:id="rId1"/>
  <headerFooter>
    <oddHeader>&amp;C21. melléklet az 1/2015. (II.18.)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topLeftCell="A11" workbookViewId="0">
      <selection activeCell="A29" sqref="A29"/>
    </sheetView>
  </sheetViews>
  <sheetFormatPr defaultRowHeight="15"/>
  <cols>
    <col min="1" max="1" width="101.28515625" customWidth="1"/>
    <col min="2" max="2" width="14" customWidth="1"/>
    <col min="3" max="3" width="10.85546875" customWidth="1"/>
    <col min="4" max="4" width="14.140625" customWidth="1"/>
    <col min="8" max="8" width="11.42578125" customWidth="1"/>
    <col min="9" max="9" width="13.85546875" customWidth="1"/>
  </cols>
  <sheetData>
    <row r="1" spans="1:9" hidden="1">
      <c r="A1" s="89" t="s">
        <v>27</v>
      </c>
      <c r="B1" s="90"/>
      <c r="C1" s="90"/>
      <c r="D1" s="90"/>
      <c r="E1" s="90"/>
      <c r="F1" s="90"/>
    </row>
    <row r="2" spans="1:9" ht="30.75" customHeight="1">
      <c r="A2" s="248" t="s">
        <v>704</v>
      </c>
      <c r="B2" s="259"/>
      <c r="C2" s="259"/>
      <c r="D2" s="259"/>
      <c r="E2" s="259"/>
      <c r="F2" s="259"/>
      <c r="G2" s="259"/>
      <c r="H2" s="259"/>
      <c r="I2" s="259"/>
    </row>
    <row r="3" spans="1:9" ht="23.25" customHeight="1">
      <c r="A3" s="247" t="s">
        <v>42</v>
      </c>
      <c r="B3" s="246"/>
      <c r="C3" s="246"/>
      <c r="D3" s="246"/>
      <c r="E3" s="246"/>
      <c r="F3" s="246"/>
      <c r="G3" s="246"/>
      <c r="H3" s="246"/>
      <c r="I3" s="246"/>
    </row>
    <row r="5" spans="1:9">
      <c r="A5" s="4" t="s">
        <v>1</v>
      </c>
    </row>
    <row r="6" spans="1:9" ht="36.75">
      <c r="A6" s="98" t="s">
        <v>65</v>
      </c>
      <c r="B6" s="99" t="s">
        <v>66</v>
      </c>
      <c r="C6" s="99" t="s">
        <v>67</v>
      </c>
      <c r="D6" s="99" t="s">
        <v>103</v>
      </c>
      <c r="E6" s="99" t="s">
        <v>74</v>
      </c>
      <c r="F6" s="99" t="s">
        <v>75</v>
      </c>
      <c r="G6" s="99" t="s">
        <v>104</v>
      </c>
      <c r="H6" s="99" t="s">
        <v>105</v>
      </c>
      <c r="I6" s="106" t="s">
        <v>68</v>
      </c>
    </row>
    <row r="7" spans="1:9" ht="15.75">
      <c r="A7" s="100"/>
      <c r="B7" s="100"/>
      <c r="C7" s="101"/>
      <c r="D7" s="101"/>
      <c r="E7" s="101"/>
      <c r="F7" s="101"/>
      <c r="G7" s="101"/>
      <c r="H7" s="101"/>
      <c r="I7" s="101">
        <v>0</v>
      </c>
    </row>
    <row r="8" spans="1:9" ht="15.75">
      <c r="A8" s="100"/>
      <c r="B8" s="100"/>
      <c r="C8" s="101"/>
      <c r="D8" s="101"/>
      <c r="E8" s="101"/>
      <c r="F8" s="101"/>
      <c r="G8" s="101"/>
      <c r="H8" s="101"/>
      <c r="I8" s="101">
        <v>0</v>
      </c>
    </row>
    <row r="9" spans="1:9" ht="15.75">
      <c r="A9" s="100"/>
      <c r="B9" s="100"/>
      <c r="C9" s="101"/>
      <c r="D9" s="101"/>
      <c r="E9" s="101"/>
      <c r="F9" s="101"/>
      <c r="G9" s="101"/>
      <c r="H9" s="101"/>
      <c r="I9" s="101">
        <v>0</v>
      </c>
    </row>
    <row r="10" spans="1:9" ht="15.75">
      <c r="A10" s="100"/>
      <c r="B10" s="100"/>
      <c r="C10" s="101"/>
      <c r="D10" s="101"/>
      <c r="E10" s="101"/>
      <c r="F10" s="101"/>
      <c r="G10" s="101"/>
      <c r="H10" s="101"/>
      <c r="I10" s="101">
        <v>0</v>
      </c>
    </row>
    <row r="11" spans="1:9">
      <c r="A11" s="102" t="s">
        <v>69</v>
      </c>
      <c r="B11" s="102"/>
      <c r="C11" s="103"/>
      <c r="D11" s="103"/>
      <c r="E11" s="103"/>
      <c r="F11" s="103"/>
      <c r="G11" s="103"/>
      <c r="H11" s="103"/>
      <c r="I11" s="103">
        <v>0</v>
      </c>
    </row>
    <row r="12" spans="1:9" ht="15.75">
      <c r="A12" s="100"/>
      <c r="B12" s="100"/>
      <c r="C12" s="101"/>
      <c r="D12" s="101"/>
      <c r="E12" s="101"/>
      <c r="F12" s="101"/>
      <c r="G12" s="101"/>
      <c r="H12" s="101"/>
      <c r="I12" s="101">
        <v>0</v>
      </c>
    </row>
    <row r="13" spans="1:9" ht="15.75">
      <c r="A13" s="100"/>
      <c r="B13" s="100"/>
      <c r="C13" s="101"/>
      <c r="D13" s="101"/>
      <c r="E13" s="101"/>
      <c r="F13" s="101"/>
      <c r="G13" s="101"/>
      <c r="H13" s="101"/>
      <c r="I13" s="101">
        <v>0</v>
      </c>
    </row>
    <row r="14" spans="1:9" ht="15.75">
      <c r="A14" s="100"/>
      <c r="B14" s="100"/>
      <c r="C14" s="101"/>
      <c r="D14" s="101"/>
      <c r="E14" s="101"/>
      <c r="F14" s="101"/>
      <c r="G14" s="101"/>
      <c r="H14" s="101"/>
      <c r="I14" s="101">
        <v>0</v>
      </c>
    </row>
    <row r="15" spans="1:9" ht="15.75">
      <c r="A15" s="100"/>
      <c r="B15" s="100"/>
      <c r="C15" s="101"/>
      <c r="D15" s="101"/>
      <c r="E15" s="101"/>
      <c r="F15" s="101"/>
      <c r="G15" s="101"/>
      <c r="H15" s="101"/>
      <c r="I15" s="101">
        <v>0</v>
      </c>
    </row>
    <row r="16" spans="1:9">
      <c r="A16" s="102" t="s">
        <v>70</v>
      </c>
      <c r="B16" s="102"/>
      <c r="C16" s="103"/>
      <c r="D16" s="103"/>
      <c r="E16" s="103"/>
      <c r="F16" s="103"/>
      <c r="G16" s="103"/>
      <c r="H16" s="103"/>
      <c r="I16" s="103">
        <v>0</v>
      </c>
    </row>
    <row r="17" spans="1:9" ht="15.75">
      <c r="A17" s="100"/>
      <c r="B17" s="100"/>
      <c r="C17" s="101"/>
      <c r="D17" s="101"/>
      <c r="E17" s="101"/>
      <c r="F17" s="101"/>
      <c r="G17" s="101"/>
      <c r="H17" s="101"/>
      <c r="I17" s="101">
        <v>0</v>
      </c>
    </row>
    <row r="18" spans="1:9" ht="15.75">
      <c r="A18" s="100"/>
      <c r="B18" s="100"/>
      <c r="C18" s="101"/>
      <c r="D18" s="101"/>
      <c r="E18" s="101"/>
      <c r="F18" s="101"/>
      <c r="G18" s="101"/>
      <c r="H18" s="101"/>
      <c r="I18" s="101">
        <v>0</v>
      </c>
    </row>
    <row r="19" spans="1:9" ht="15.75">
      <c r="A19" s="100"/>
      <c r="B19" s="100"/>
      <c r="C19" s="101"/>
      <c r="D19" s="101"/>
      <c r="E19" s="101"/>
      <c r="F19" s="101"/>
      <c r="G19" s="101"/>
      <c r="H19" s="101"/>
      <c r="I19" s="101">
        <v>0</v>
      </c>
    </row>
    <row r="20" spans="1:9" ht="15.75">
      <c r="A20" s="100"/>
      <c r="B20" s="100"/>
      <c r="C20" s="101"/>
      <c r="D20" s="101"/>
      <c r="E20" s="101"/>
      <c r="F20" s="101"/>
      <c r="G20" s="101"/>
      <c r="H20" s="101"/>
      <c r="I20" s="101">
        <v>0</v>
      </c>
    </row>
    <row r="21" spans="1:9">
      <c r="A21" s="102" t="s">
        <v>71</v>
      </c>
      <c r="B21" s="102"/>
      <c r="C21" s="103"/>
      <c r="D21" s="103"/>
      <c r="E21" s="103"/>
      <c r="F21" s="103"/>
      <c r="G21" s="103"/>
      <c r="H21" s="103"/>
      <c r="I21" s="103">
        <v>0</v>
      </c>
    </row>
    <row r="22" spans="1:9" ht="15.75">
      <c r="A22" s="100"/>
      <c r="B22" s="100"/>
      <c r="C22" s="101"/>
      <c r="D22" s="101"/>
      <c r="E22" s="101"/>
      <c r="F22" s="101"/>
      <c r="G22" s="101"/>
      <c r="H22" s="101"/>
      <c r="I22" s="101">
        <v>0</v>
      </c>
    </row>
    <row r="23" spans="1:9" ht="15.75">
      <c r="A23" s="100"/>
      <c r="B23" s="100"/>
      <c r="C23" s="101"/>
      <c r="D23" s="101"/>
      <c r="E23" s="101"/>
      <c r="F23" s="101"/>
      <c r="G23" s="101"/>
      <c r="H23" s="101"/>
      <c r="I23" s="101">
        <v>0</v>
      </c>
    </row>
    <row r="24" spans="1:9" ht="15.75">
      <c r="A24" s="100"/>
      <c r="B24" s="100"/>
      <c r="C24" s="101"/>
      <c r="D24" s="101"/>
      <c r="E24" s="101"/>
      <c r="F24" s="101"/>
      <c r="G24" s="101"/>
      <c r="H24" s="101"/>
      <c r="I24" s="101">
        <v>0</v>
      </c>
    </row>
    <row r="25" spans="1:9" ht="15.75">
      <c r="A25" s="100"/>
      <c r="B25" s="100"/>
      <c r="C25" s="101"/>
      <c r="D25" s="101"/>
      <c r="E25" s="101"/>
      <c r="F25" s="101"/>
      <c r="G25" s="101"/>
      <c r="H25" s="101"/>
      <c r="I25" s="101">
        <v>0</v>
      </c>
    </row>
    <row r="26" spans="1:9">
      <c r="A26" s="102" t="s">
        <v>72</v>
      </c>
      <c r="B26" s="102"/>
      <c r="C26" s="103"/>
      <c r="D26" s="103"/>
      <c r="E26" s="103"/>
      <c r="F26" s="103"/>
      <c r="G26" s="103"/>
      <c r="H26" s="103"/>
      <c r="I26" s="103">
        <v>0</v>
      </c>
    </row>
    <row r="27" spans="1:9">
      <c r="A27" s="102"/>
      <c r="B27" s="102"/>
      <c r="C27" s="103"/>
      <c r="D27" s="103"/>
      <c r="E27" s="103"/>
      <c r="F27" s="103"/>
      <c r="G27" s="103"/>
      <c r="H27" s="103"/>
      <c r="I27" s="103">
        <v>0</v>
      </c>
    </row>
    <row r="28" spans="1:9">
      <c r="A28" s="102"/>
      <c r="B28" s="102"/>
      <c r="C28" s="103"/>
      <c r="D28" s="103"/>
      <c r="E28" s="103"/>
      <c r="F28" s="103"/>
      <c r="G28" s="103"/>
      <c r="H28" s="103"/>
      <c r="I28" s="103">
        <v>0</v>
      </c>
    </row>
    <row r="29" spans="1:9">
      <c r="A29" s="102"/>
      <c r="B29" s="102"/>
      <c r="C29" s="103"/>
      <c r="D29" s="103"/>
      <c r="E29" s="103"/>
      <c r="F29" s="103"/>
      <c r="G29" s="103"/>
      <c r="H29" s="103"/>
      <c r="I29" s="103">
        <v>0</v>
      </c>
    </row>
    <row r="30" spans="1:9">
      <c r="A30" s="102"/>
      <c r="B30" s="102"/>
      <c r="C30" s="103"/>
      <c r="D30" s="103"/>
      <c r="E30" s="103"/>
      <c r="F30" s="103"/>
      <c r="G30" s="103"/>
      <c r="H30" s="103"/>
      <c r="I30" s="103">
        <v>0</v>
      </c>
    </row>
    <row r="31" spans="1:9" ht="16.5">
      <c r="A31" s="104" t="s">
        <v>73</v>
      </c>
      <c r="B31" s="100">
        <v>0</v>
      </c>
      <c r="C31" s="105">
        <v>0</v>
      </c>
      <c r="D31" s="105">
        <v>0</v>
      </c>
      <c r="E31" s="105">
        <v>0</v>
      </c>
      <c r="F31" s="105">
        <v>0</v>
      </c>
      <c r="G31" s="105">
        <v>0</v>
      </c>
      <c r="H31" s="105">
        <v>0</v>
      </c>
      <c r="I31" s="105">
        <v>0</v>
      </c>
    </row>
  </sheetData>
  <mergeCells count="2">
    <mergeCell ref="A2:I2"/>
    <mergeCell ref="A3:I3"/>
  </mergeCells>
  <phoneticPr fontId="39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&amp;C22. melléklet az 1/2015. (II.18.)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7"/>
  <sheetViews>
    <sheetView topLeftCell="A2" workbookViewId="0">
      <selection activeCell="F97" sqref="A1:F97"/>
    </sheetView>
  </sheetViews>
  <sheetFormatPr defaultRowHeight="1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hidden="1">
      <c r="A1" s="89" t="s">
        <v>27</v>
      </c>
    </row>
    <row r="2" spans="1:6" ht="27" customHeight="1">
      <c r="A2" s="248" t="s">
        <v>704</v>
      </c>
      <c r="B2" s="259"/>
      <c r="C2" s="259"/>
      <c r="D2" s="259"/>
      <c r="E2" s="259"/>
      <c r="F2" s="249"/>
    </row>
    <row r="3" spans="1:6" ht="23.25" customHeight="1">
      <c r="A3" s="247" t="s">
        <v>608</v>
      </c>
      <c r="B3" s="246"/>
      <c r="C3" s="246"/>
      <c r="D3" s="246"/>
      <c r="E3" s="246"/>
      <c r="F3" s="249"/>
    </row>
    <row r="4" spans="1:6" ht="18">
      <c r="A4" s="53"/>
    </row>
    <row r="5" spans="1:6">
      <c r="A5" s="4" t="s">
        <v>84</v>
      </c>
    </row>
    <row r="6" spans="1:6" ht="25.5">
      <c r="A6" s="2" t="s">
        <v>126</v>
      </c>
      <c r="B6" s="3" t="s">
        <v>63</v>
      </c>
      <c r="C6" s="65" t="s">
        <v>83</v>
      </c>
      <c r="D6" s="65" t="s">
        <v>82</v>
      </c>
      <c r="E6" s="65" t="s">
        <v>81</v>
      </c>
      <c r="F6" s="111" t="s">
        <v>106</v>
      </c>
    </row>
    <row r="7" spans="1:6" ht="15" customHeight="1">
      <c r="A7" s="34" t="s">
        <v>306</v>
      </c>
      <c r="B7" s="6" t="s">
        <v>307</v>
      </c>
      <c r="C7" s="30">
        <v>49278</v>
      </c>
      <c r="D7" s="30">
        <v>49500</v>
      </c>
      <c r="E7" s="30">
        <v>50200</v>
      </c>
      <c r="F7" s="30">
        <v>50200</v>
      </c>
    </row>
    <row r="8" spans="1:6" ht="15" customHeight="1">
      <c r="A8" s="5" t="s">
        <v>308</v>
      </c>
      <c r="B8" s="6" t="s">
        <v>309</v>
      </c>
      <c r="C8" s="30">
        <v>0</v>
      </c>
      <c r="D8" s="30"/>
      <c r="E8" s="30"/>
      <c r="F8" s="30"/>
    </row>
    <row r="9" spans="1:6" ht="15" customHeight="1">
      <c r="A9" s="5" t="s">
        <v>310</v>
      </c>
      <c r="B9" s="6" t="s">
        <v>311</v>
      </c>
      <c r="C9" s="30">
        <v>7463</v>
      </c>
      <c r="D9" s="30">
        <v>7500</v>
      </c>
      <c r="E9" s="30">
        <v>7500</v>
      </c>
      <c r="F9" s="30">
        <v>7500</v>
      </c>
    </row>
    <row r="10" spans="1:6" ht="15" customHeight="1">
      <c r="A10" s="5" t="s">
        <v>312</v>
      </c>
      <c r="B10" s="6" t="s">
        <v>313</v>
      </c>
      <c r="C10" s="30">
        <v>1200</v>
      </c>
      <c r="D10" s="30">
        <v>1200</v>
      </c>
      <c r="E10" s="30">
        <v>1200</v>
      </c>
      <c r="F10" s="30">
        <v>1200</v>
      </c>
    </row>
    <row r="11" spans="1:6" ht="15" customHeight="1">
      <c r="A11" s="5" t="s">
        <v>314</v>
      </c>
      <c r="B11" s="6" t="s">
        <v>315</v>
      </c>
      <c r="C11" s="30">
        <v>3000</v>
      </c>
      <c r="D11" s="30"/>
      <c r="E11" s="30"/>
      <c r="F11" s="30"/>
    </row>
    <row r="12" spans="1:6" ht="15" customHeight="1">
      <c r="A12" s="5" t="s">
        <v>316</v>
      </c>
      <c r="B12" s="6" t="s">
        <v>317</v>
      </c>
      <c r="C12" s="30"/>
      <c r="D12" s="30"/>
      <c r="E12" s="30"/>
      <c r="F12" s="30"/>
    </row>
    <row r="13" spans="1:6" ht="15" customHeight="1">
      <c r="A13" s="7" t="s">
        <v>564</v>
      </c>
      <c r="B13" s="8" t="s">
        <v>318</v>
      </c>
      <c r="C13" s="230">
        <f>SUM(C7:C12)</f>
        <v>60941</v>
      </c>
      <c r="D13" s="230">
        <f>SUM(D7:D12)</f>
        <v>58200</v>
      </c>
      <c r="E13" s="230">
        <f>SUM(E7:E12)</f>
        <v>58900</v>
      </c>
      <c r="F13" s="230">
        <f>SUM(F7:F12)</f>
        <v>58900</v>
      </c>
    </row>
    <row r="14" spans="1:6" ht="15" customHeight="1">
      <c r="A14" s="5" t="s">
        <v>319</v>
      </c>
      <c r="B14" s="6" t="s">
        <v>320</v>
      </c>
      <c r="C14" s="30"/>
      <c r="D14" s="30"/>
      <c r="E14" s="30"/>
      <c r="F14" s="30"/>
    </row>
    <row r="15" spans="1:6" ht="15" customHeight="1">
      <c r="A15" s="5" t="s">
        <v>321</v>
      </c>
      <c r="B15" s="6" t="s">
        <v>322</v>
      </c>
      <c r="C15" s="30"/>
      <c r="D15" s="30"/>
      <c r="E15" s="30"/>
      <c r="F15" s="30"/>
    </row>
    <row r="16" spans="1:6" ht="15" customHeight="1">
      <c r="A16" s="5" t="s">
        <v>525</v>
      </c>
      <c r="B16" s="6" t="s">
        <v>323</v>
      </c>
      <c r="C16" s="30"/>
      <c r="D16" s="30"/>
      <c r="E16" s="30"/>
      <c r="F16" s="30"/>
    </row>
    <row r="17" spans="1:6" ht="15" customHeight="1">
      <c r="A17" s="5" t="s">
        <v>526</v>
      </c>
      <c r="B17" s="6" t="s">
        <v>324</v>
      </c>
      <c r="C17" s="30"/>
      <c r="D17" s="30"/>
      <c r="E17" s="30"/>
      <c r="F17" s="30"/>
    </row>
    <row r="18" spans="1:6" ht="15" customHeight="1">
      <c r="A18" s="5" t="s">
        <v>527</v>
      </c>
      <c r="B18" s="6" t="s">
        <v>325</v>
      </c>
      <c r="C18" s="30">
        <v>14742</v>
      </c>
      <c r="D18" s="30">
        <v>15000</v>
      </c>
      <c r="E18" s="30">
        <v>15000</v>
      </c>
      <c r="F18" s="30">
        <v>15000</v>
      </c>
    </row>
    <row r="19" spans="1:6" ht="15" customHeight="1">
      <c r="A19" s="42" t="s">
        <v>565</v>
      </c>
      <c r="B19" s="55" t="s">
        <v>326</v>
      </c>
      <c r="C19" s="230">
        <f>C13+C14+C15+C16+C17+C18</f>
        <v>75683</v>
      </c>
      <c r="D19" s="230">
        <f>D13+D14+D15+D16+D17+D18</f>
        <v>73200</v>
      </c>
      <c r="E19" s="230">
        <f>E13+E14+E15+E16+E17+E18</f>
        <v>73900</v>
      </c>
      <c r="F19" s="230">
        <f>F13+F14+F15+F16+F17+F18</f>
        <v>73900</v>
      </c>
    </row>
    <row r="20" spans="1:6" ht="15" customHeight="1">
      <c r="A20" s="5" t="s">
        <v>531</v>
      </c>
      <c r="B20" s="6" t="s">
        <v>335</v>
      </c>
      <c r="C20" s="30"/>
      <c r="D20" s="30"/>
      <c r="E20" s="30"/>
      <c r="F20" s="30"/>
    </row>
    <row r="21" spans="1:6" ht="15" customHeight="1">
      <c r="A21" s="5" t="s">
        <v>532</v>
      </c>
      <c r="B21" s="6" t="s">
        <v>336</v>
      </c>
      <c r="C21" s="30"/>
      <c r="D21" s="30"/>
      <c r="E21" s="30"/>
      <c r="F21" s="30"/>
    </row>
    <row r="22" spans="1:6" ht="15" customHeight="1">
      <c r="A22" s="7" t="s">
        <v>567</v>
      </c>
      <c r="B22" s="8" t="s">
        <v>337</v>
      </c>
      <c r="C22" s="230">
        <f>SUM(C20:C21)</f>
        <v>0</v>
      </c>
      <c r="D22" s="230">
        <f>SUM(D20:D21)</f>
        <v>0</v>
      </c>
      <c r="E22" s="230">
        <f>SUM(E20:E21)</f>
        <v>0</v>
      </c>
      <c r="F22" s="230">
        <f>SUM(F20:F21)</f>
        <v>0</v>
      </c>
    </row>
    <row r="23" spans="1:6" ht="15" customHeight="1">
      <c r="A23" s="5" t="s">
        <v>533</v>
      </c>
      <c r="B23" s="6" t="s">
        <v>338</v>
      </c>
      <c r="C23" s="30"/>
      <c r="D23" s="30"/>
      <c r="E23" s="30"/>
      <c r="F23" s="30"/>
    </row>
    <row r="24" spans="1:6" ht="15" customHeight="1">
      <c r="A24" s="5" t="s">
        <v>534</v>
      </c>
      <c r="B24" s="6" t="s">
        <v>339</v>
      </c>
      <c r="C24" s="30"/>
      <c r="D24" s="30"/>
      <c r="E24" s="30"/>
      <c r="F24" s="30"/>
    </row>
    <row r="25" spans="1:6" ht="15" customHeight="1">
      <c r="A25" s="5" t="s">
        <v>535</v>
      </c>
      <c r="B25" s="6" t="s">
        <v>340</v>
      </c>
      <c r="C25" s="30">
        <v>1500</v>
      </c>
      <c r="D25" s="30">
        <v>1500</v>
      </c>
      <c r="E25" s="30">
        <v>1500</v>
      </c>
      <c r="F25" s="30">
        <v>1500</v>
      </c>
    </row>
    <row r="26" spans="1:6" ht="15" customHeight="1">
      <c r="A26" s="5" t="s">
        <v>536</v>
      </c>
      <c r="B26" s="6" t="s">
        <v>341</v>
      </c>
      <c r="C26" s="30">
        <v>5000</v>
      </c>
      <c r="D26" s="30">
        <v>5000</v>
      </c>
      <c r="E26" s="30">
        <v>5000</v>
      </c>
      <c r="F26" s="30">
        <v>5000</v>
      </c>
    </row>
    <row r="27" spans="1:6" ht="15" customHeight="1">
      <c r="A27" s="5" t="s">
        <v>537</v>
      </c>
      <c r="B27" s="6" t="s">
        <v>344</v>
      </c>
      <c r="C27" s="30"/>
      <c r="D27" s="30"/>
      <c r="E27" s="30"/>
      <c r="F27" s="30"/>
    </row>
    <row r="28" spans="1:6" ht="15" customHeight="1">
      <c r="A28" s="5" t="s">
        <v>345</v>
      </c>
      <c r="B28" s="6" t="s">
        <v>346</v>
      </c>
      <c r="C28" s="30"/>
      <c r="D28" s="30"/>
      <c r="E28" s="30"/>
      <c r="F28" s="30"/>
    </row>
    <row r="29" spans="1:6" ht="15" customHeight="1">
      <c r="A29" s="5" t="s">
        <v>538</v>
      </c>
      <c r="B29" s="6" t="s">
        <v>347</v>
      </c>
      <c r="C29" s="30">
        <v>1700</v>
      </c>
      <c r="D29" s="30">
        <v>1700</v>
      </c>
      <c r="E29" s="30">
        <v>1700</v>
      </c>
      <c r="F29" s="30">
        <v>1700</v>
      </c>
    </row>
    <row r="30" spans="1:6" ht="15" customHeight="1">
      <c r="A30" s="5" t="s">
        <v>539</v>
      </c>
      <c r="B30" s="6" t="s">
        <v>352</v>
      </c>
      <c r="C30" s="30">
        <v>700</v>
      </c>
      <c r="D30" s="30">
        <v>700</v>
      </c>
      <c r="E30" s="30">
        <v>700</v>
      </c>
      <c r="F30" s="30">
        <v>700</v>
      </c>
    </row>
    <row r="31" spans="1:6" ht="15" customHeight="1">
      <c r="A31" s="7" t="s">
        <v>568</v>
      </c>
      <c r="B31" s="8" t="s">
        <v>355</v>
      </c>
      <c r="C31" s="230">
        <f>SUM(C26:C30)</f>
        <v>7400</v>
      </c>
      <c r="D31" s="230">
        <f>SUM(D26:D30)</f>
        <v>7400</v>
      </c>
      <c r="E31" s="230">
        <f>SUM(E26:E30)</f>
        <v>7400</v>
      </c>
      <c r="F31" s="230">
        <f>SUM(F26:F30)</f>
        <v>7400</v>
      </c>
    </row>
    <row r="32" spans="1:6" ht="15" customHeight="1">
      <c r="A32" s="5" t="s">
        <v>540</v>
      </c>
      <c r="B32" s="6" t="s">
        <v>356</v>
      </c>
      <c r="C32" s="30"/>
      <c r="D32" s="30"/>
      <c r="E32" s="30"/>
      <c r="F32" s="30"/>
    </row>
    <row r="33" spans="1:6" ht="15" customHeight="1">
      <c r="A33" s="42" t="s">
        <v>569</v>
      </c>
      <c r="B33" s="55" t="s">
        <v>357</v>
      </c>
      <c r="C33" s="230">
        <f>C32+C31+C25+C24+C23+C22</f>
        <v>8900</v>
      </c>
      <c r="D33" s="230">
        <f>D32+D31+D25+D24+D23+D22</f>
        <v>8900</v>
      </c>
      <c r="E33" s="230">
        <f>E32+E31+E25+E24+E23+E22</f>
        <v>8900</v>
      </c>
      <c r="F33" s="230">
        <f>F32+F31+F25+F24+F23+F22</f>
        <v>8900</v>
      </c>
    </row>
    <row r="34" spans="1:6" ht="15" customHeight="1">
      <c r="A34" s="13" t="s">
        <v>358</v>
      </c>
      <c r="B34" s="6" t="s">
        <v>359</v>
      </c>
      <c r="C34" s="30"/>
      <c r="D34" s="30"/>
      <c r="E34" s="30"/>
      <c r="F34" s="30"/>
    </row>
    <row r="35" spans="1:6" ht="15" customHeight="1">
      <c r="A35" s="13" t="s">
        <v>541</v>
      </c>
      <c r="B35" s="6" t="s">
        <v>360</v>
      </c>
      <c r="C35" s="30">
        <v>4928</v>
      </c>
      <c r="D35" s="30">
        <v>5000</v>
      </c>
      <c r="E35" s="30">
        <v>5000</v>
      </c>
      <c r="F35" s="30">
        <v>5500</v>
      </c>
    </row>
    <row r="36" spans="1:6" ht="15" customHeight="1">
      <c r="A36" s="13" t="s">
        <v>542</v>
      </c>
      <c r="B36" s="6" t="s">
        <v>361</v>
      </c>
      <c r="C36" s="30"/>
      <c r="D36" s="30"/>
      <c r="E36" s="30"/>
      <c r="F36" s="30"/>
    </row>
    <row r="37" spans="1:6" ht="15" customHeight="1">
      <c r="A37" s="13" t="s">
        <v>543</v>
      </c>
      <c r="B37" s="6" t="s">
        <v>362</v>
      </c>
      <c r="C37" s="30">
        <v>15720</v>
      </c>
      <c r="D37" s="30">
        <v>8660</v>
      </c>
      <c r="E37" s="30">
        <v>8860</v>
      </c>
      <c r="F37" s="30">
        <v>8360</v>
      </c>
    </row>
    <row r="38" spans="1:6" ht="15" customHeight="1">
      <c r="A38" s="13" t="s">
        <v>363</v>
      </c>
      <c r="B38" s="6" t="s">
        <v>364</v>
      </c>
      <c r="C38" s="30">
        <v>4559</v>
      </c>
      <c r="D38" s="30">
        <v>4600</v>
      </c>
      <c r="E38" s="30">
        <v>4650</v>
      </c>
      <c r="F38" s="30">
        <v>4650</v>
      </c>
    </row>
    <row r="39" spans="1:6" ht="15" customHeight="1">
      <c r="A39" s="13" t="s">
        <v>365</v>
      </c>
      <c r="B39" s="6" t="s">
        <v>366</v>
      </c>
      <c r="C39" s="30">
        <v>6496</v>
      </c>
      <c r="D39" s="30">
        <v>4200</v>
      </c>
      <c r="E39" s="30">
        <v>4250</v>
      </c>
      <c r="F39" s="30">
        <v>4250</v>
      </c>
    </row>
    <row r="40" spans="1:6" ht="15" customHeight="1">
      <c r="A40" s="13" t="s">
        <v>367</v>
      </c>
      <c r="B40" s="6" t="s">
        <v>368</v>
      </c>
      <c r="C40" s="30">
        <v>1501</v>
      </c>
      <c r="D40" s="30">
        <v>1250</v>
      </c>
      <c r="E40" s="30">
        <v>1250</v>
      </c>
      <c r="F40" s="30">
        <v>1250</v>
      </c>
    </row>
    <row r="41" spans="1:6" ht="15" customHeight="1">
      <c r="A41" s="13" t="s">
        <v>544</v>
      </c>
      <c r="B41" s="6" t="s">
        <v>369</v>
      </c>
      <c r="C41" s="30">
        <v>200</v>
      </c>
      <c r="D41" s="30">
        <v>200</v>
      </c>
      <c r="E41" s="30">
        <v>200</v>
      </c>
      <c r="F41" s="30">
        <v>200</v>
      </c>
    </row>
    <row r="42" spans="1:6" ht="15" customHeight="1">
      <c r="A42" s="13" t="s">
        <v>545</v>
      </c>
      <c r="B42" s="6" t="s">
        <v>370</v>
      </c>
      <c r="C42" s="30"/>
      <c r="D42" s="30"/>
      <c r="E42" s="30"/>
      <c r="F42" s="30"/>
    </row>
    <row r="43" spans="1:6" ht="15" customHeight="1">
      <c r="A43" s="13" t="s">
        <v>546</v>
      </c>
      <c r="B43" s="6" t="s">
        <v>371</v>
      </c>
      <c r="C43" s="30"/>
      <c r="D43" s="30"/>
      <c r="E43" s="30"/>
      <c r="F43" s="30"/>
    </row>
    <row r="44" spans="1:6" ht="15" customHeight="1">
      <c r="A44" s="54" t="s">
        <v>570</v>
      </c>
      <c r="B44" s="55" t="s">
        <v>372</v>
      </c>
      <c r="C44" s="230">
        <f>SUM(C34:C43)</f>
        <v>33404</v>
      </c>
      <c r="D44" s="230">
        <f>SUM(D34:D43)</f>
        <v>23910</v>
      </c>
      <c r="E44" s="230">
        <f>SUM(E34:E43)</f>
        <v>24210</v>
      </c>
      <c r="F44" s="230">
        <f>SUM(F34:F43)</f>
        <v>24210</v>
      </c>
    </row>
    <row r="45" spans="1:6" ht="15" customHeight="1">
      <c r="A45" s="13" t="s">
        <v>381</v>
      </c>
      <c r="B45" s="6" t="s">
        <v>382</v>
      </c>
      <c r="C45" s="30"/>
      <c r="D45" s="30"/>
      <c r="E45" s="30"/>
      <c r="F45" s="30"/>
    </row>
    <row r="46" spans="1:6" ht="15" customHeight="1">
      <c r="A46" s="5" t="s">
        <v>550</v>
      </c>
      <c r="B46" s="6" t="s">
        <v>383</v>
      </c>
      <c r="C46" s="30"/>
      <c r="D46" s="30"/>
      <c r="E46" s="30"/>
      <c r="F46" s="30"/>
    </row>
    <row r="47" spans="1:6" ht="15" customHeight="1">
      <c r="A47" s="13" t="s">
        <v>551</v>
      </c>
      <c r="B47" s="6" t="s">
        <v>384</v>
      </c>
      <c r="C47" s="30"/>
      <c r="D47" s="30"/>
      <c r="E47" s="30"/>
      <c r="F47" s="30"/>
    </row>
    <row r="48" spans="1:6" ht="15" customHeight="1">
      <c r="A48" s="42" t="s">
        <v>572</v>
      </c>
      <c r="B48" s="55" t="s">
        <v>385</v>
      </c>
      <c r="C48" s="230">
        <f>SUM(C45:C47)</f>
        <v>0</v>
      </c>
      <c r="D48" s="230">
        <f>SUM(D45:D47)</f>
        <v>0</v>
      </c>
      <c r="E48" s="230">
        <f>SUM(E45:E47)</f>
        <v>0</v>
      </c>
      <c r="F48" s="230">
        <f>SUM(F45:F47)</f>
        <v>0</v>
      </c>
    </row>
    <row r="49" spans="1:6" ht="15" customHeight="1">
      <c r="A49" s="63" t="s">
        <v>89</v>
      </c>
      <c r="B49" s="67"/>
      <c r="C49" s="230">
        <f>C48+C44+C33+C19</f>
        <v>117987</v>
      </c>
      <c r="D49" s="230">
        <f>D48+D44+D33+D19</f>
        <v>106010</v>
      </c>
      <c r="E49" s="230">
        <f>E48+E44+E33+E19</f>
        <v>107010</v>
      </c>
      <c r="F49" s="230">
        <f>F48+F44+F33+F19</f>
        <v>107010</v>
      </c>
    </row>
    <row r="50" spans="1:6" ht="15" customHeight="1">
      <c r="A50" s="5" t="s">
        <v>327</v>
      </c>
      <c r="B50" s="6" t="s">
        <v>328</v>
      </c>
      <c r="C50" s="30"/>
      <c r="D50" s="30"/>
      <c r="E50" s="30"/>
      <c r="F50" s="30"/>
    </row>
    <row r="51" spans="1:6" ht="15" customHeight="1">
      <c r="A51" s="5" t="s">
        <v>329</v>
      </c>
      <c r="B51" s="6" t="s">
        <v>330</v>
      </c>
      <c r="C51" s="30"/>
      <c r="D51" s="30"/>
      <c r="E51" s="30"/>
      <c r="F51" s="30"/>
    </row>
    <row r="52" spans="1:6" ht="15" customHeight="1">
      <c r="A52" s="5" t="s">
        <v>528</v>
      </c>
      <c r="B52" s="6" t="s">
        <v>331</v>
      </c>
      <c r="C52" s="30"/>
      <c r="D52" s="30"/>
      <c r="E52" s="30"/>
      <c r="F52" s="30"/>
    </row>
    <row r="53" spans="1:6" ht="15" customHeight="1">
      <c r="A53" s="5" t="s">
        <v>529</v>
      </c>
      <c r="B53" s="6" t="s">
        <v>332</v>
      </c>
      <c r="C53" s="30"/>
      <c r="D53" s="30"/>
      <c r="E53" s="30"/>
      <c r="F53" s="30"/>
    </row>
    <row r="54" spans="1:6" ht="15" customHeight="1">
      <c r="A54" s="5" t="s">
        <v>530</v>
      </c>
      <c r="B54" s="6" t="s">
        <v>333</v>
      </c>
      <c r="C54" s="30">
        <v>2602</v>
      </c>
      <c r="D54" s="30">
        <v>500</v>
      </c>
      <c r="E54" s="30"/>
      <c r="F54" s="30"/>
    </row>
    <row r="55" spans="1:6" ht="15" customHeight="1">
      <c r="A55" s="42" t="s">
        <v>566</v>
      </c>
      <c r="B55" s="55" t="s">
        <v>334</v>
      </c>
      <c r="C55" s="230">
        <f>SUM(C50:C54)</f>
        <v>2602</v>
      </c>
      <c r="D55" s="230">
        <f>SUM(D50:D54)</f>
        <v>500</v>
      </c>
      <c r="E55" s="230">
        <f>SUM(E50:E54)</f>
        <v>0</v>
      </c>
      <c r="F55" s="230">
        <f>SUM(F50:F54)</f>
        <v>0</v>
      </c>
    </row>
    <row r="56" spans="1:6" ht="15" customHeight="1">
      <c r="A56" s="13" t="s">
        <v>547</v>
      </c>
      <c r="B56" s="6" t="s">
        <v>373</v>
      </c>
      <c r="C56" s="30"/>
      <c r="D56" s="30"/>
      <c r="E56" s="30"/>
      <c r="F56" s="30"/>
    </row>
    <row r="57" spans="1:6" ht="15" customHeight="1">
      <c r="A57" s="13" t="s">
        <v>548</v>
      </c>
      <c r="B57" s="6" t="s">
        <v>374</v>
      </c>
      <c r="C57" s="30"/>
      <c r="D57" s="30"/>
      <c r="E57" s="30"/>
      <c r="F57" s="30"/>
    </row>
    <row r="58" spans="1:6" ht="15" customHeight="1">
      <c r="A58" s="13" t="s">
        <v>375</v>
      </c>
      <c r="B58" s="6" t="s">
        <v>376</v>
      </c>
      <c r="C58" s="30"/>
      <c r="D58" s="30"/>
      <c r="E58" s="30"/>
      <c r="F58" s="30"/>
    </row>
    <row r="59" spans="1:6" ht="15" customHeight="1">
      <c r="A59" s="13" t="s">
        <v>549</v>
      </c>
      <c r="B59" s="6" t="s">
        <v>377</v>
      </c>
      <c r="C59" s="30"/>
      <c r="D59" s="30"/>
      <c r="E59" s="30"/>
      <c r="F59" s="30"/>
    </row>
    <row r="60" spans="1:6" ht="15" customHeight="1">
      <c r="A60" s="13" t="s">
        <v>378</v>
      </c>
      <c r="B60" s="6" t="s">
        <v>379</v>
      </c>
      <c r="C60" s="30"/>
      <c r="D60" s="30"/>
      <c r="E60" s="30"/>
      <c r="F60" s="30"/>
    </row>
    <row r="61" spans="1:6" ht="15" customHeight="1">
      <c r="A61" s="42" t="s">
        <v>571</v>
      </c>
      <c r="B61" s="55" t="s">
        <v>380</v>
      </c>
      <c r="C61" s="230">
        <f>SUM(C56:C60)</f>
        <v>0</v>
      </c>
      <c r="D61" s="230">
        <f>SUM(D56:D60)</f>
        <v>0</v>
      </c>
      <c r="E61" s="230">
        <f>SUM(E56:E60)</f>
        <v>0</v>
      </c>
      <c r="F61" s="230">
        <f>SUM(F56:F60)</f>
        <v>0</v>
      </c>
    </row>
    <row r="62" spans="1:6" ht="15" customHeight="1">
      <c r="A62" s="13" t="s">
        <v>386</v>
      </c>
      <c r="B62" s="6" t="s">
        <v>387</v>
      </c>
      <c r="C62" s="30"/>
      <c r="D62" s="30"/>
      <c r="E62" s="30"/>
      <c r="F62" s="30"/>
    </row>
    <row r="63" spans="1:6" ht="15" customHeight="1">
      <c r="A63" s="5" t="s">
        <v>552</v>
      </c>
      <c r="B63" s="6" t="s">
        <v>388</v>
      </c>
      <c r="C63" s="30"/>
      <c r="D63" s="30"/>
      <c r="E63" s="30"/>
      <c r="F63" s="30"/>
    </row>
    <row r="64" spans="1:6" ht="15" customHeight="1">
      <c r="A64" s="13" t="s">
        <v>553</v>
      </c>
      <c r="B64" s="6" t="s">
        <v>389</v>
      </c>
      <c r="C64" s="30">
        <v>600</v>
      </c>
      <c r="D64" s="30"/>
      <c r="E64" s="30"/>
      <c r="F64" s="30"/>
    </row>
    <row r="65" spans="1:6">
      <c r="A65" s="42" t="s">
        <v>574</v>
      </c>
      <c r="B65" s="55" t="s">
        <v>390</v>
      </c>
      <c r="C65" s="230">
        <f>SUM(C62:C64)</f>
        <v>600</v>
      </c>
      <c r="D65" s="230">
        <f>SUM(D62:D64)</f>
        <v>0</v>
      </c>
      <c r="E65" s="230">
        <f>SUM(E62:E64)</f>
        <v>0</v>
      </c>
      <c r="F65" s="230">
        <f>SUM(F62:F64)</f>
        <v>0</v>
      </c>
    </row>
    <row r="66" spans="1:6" ht="15.75">
      <c r="A66" s="63" t="s">
        <v>90</v>
      </c>
      <c r="B66" s="67"/>
      <c r="C66" s="230">
        <f>C65+C61+C55</f>
        <v>3202</v>
      </c>
      <c r="D66" s="230">
        <f>D65+D61+D55</f>
        <v>500</v>
      </c>
      <c r="E66" s="230">
        <f>E65+E61+E55</f>
        <v>0</v>
      </c>
      <c r="F66" s="230">
        <f>F65+F61+F55</f>
        <v>0</v>
      </c>
    </row>
    <row r="67" spans="1:6" ht="15.75">
      <c r="A67" s="52" t="s">
        <v>573</v>
      </c>
      <c r="B67" s="38" t="s">
        <v>391</v>
      </c>
      <c r="C67" s="230">
        <f>C66+C49</f>
        <v>121189</v>
      </c>
      <c r="D67" s="230">
        <f>D66+D49</f>
        <v>106510</v>
      </c>
      <c r="E67" s="230">
        <f>E66+E49</f>
        <v>107010</v>
      </c>
      <c r="F67" s="230">
        <f>F66+F49</f>
        <v>107010</v>
      </c>
    </row>
    <row r="68" spans="1:6" ht="15.75">
      <c r="A68" s="113" t="s">
        <v>91</v>
      </c>
      <c r="B68" s="112"/>
      <c r="C68" s="30">
        <f>C49-'GÖRDÜLŐ kiadások teljes'!C75</f>
        <v>12031</v>
      </c>
      <c r="D68" s="30">
        <f>D49-'GÖRDÜLŐ kiadások teljes'!D75</f>
        <v>940</v>
      </c>
      <c r="E68" s="30">
        <f>E49-'GÖRDÜLŐ kiadások teljes'!E75</f>
        <v>740</v>
      </c>
      <c r="F68" s="30">
        <f>F49-'GÖRDÜLŐ kiadások teljes'!F75</f>
        <v>-260</v>
      </c>
    </row>
    <row r="69" spans="1:6" ht="15.75">
      <c r="A69" s="113" t="s">
        <v>92</v>
      </c>
      <c r="B69" s="112"/>
      <c r="C69" s="30">
        <f>C66-'GÖRDÜLŐ kiadások teljes'!C98</f>
        <v>-18278</v>
      </c>
      <c r="D69" s="30">
        <f>D66-'GÖRDÜLŐ kiadások teljes'!D98</f>
        <v>-3240</v>
      </c>
      <c r="E69" s="30">
        <f>E66-'GÖRDÜLŐ kiadások teljes'!E98</f>
        <v>-3740</v>
      </c>
      <c r="F69" s="30">
        <f>F66-'GÖRDÜLŐ kiadások teljes'!F98</f>
        <v>-3740</v>
      </c>
    </row>
    <row r="70" spans="1:6">
      <c r="A70" s="40" t="s">
        <v>555</v>
      </c>
      <c r="B70" s="5" t="s">
        <v>392</v>
      </c>
      <c r="C70" s="30"/>
      <c r="D70" s="30"/>
      <c r="E70" s="30"/>
      <c r="F70" s="30"/>
    </row>
    <row r="71" spans="1:6">
      <c r="A71" s="13" t="s">
        <v>393</v>
      </c>
      <c r="B71" s="5" t="s">
        <v>394</v>
      </c>
      <c r="C71" s="30"/>
      <c r="D71" s="30"/>
      <c r="E71" s="30"/>
      <c r="F71" s="30"/>
    </row>
    <row r="72" spans="1:6">
      <c r="A72" s="40" t="s">
        <v>556</v>
      </c>
      <c r="B72" s="5" t="s">
        <v>395</v>
      </c>
      <c r="C72" s="30"/>
      <c r="D72" s="30"/>
      <c r="E72" s="30"/>
      <c r="F72" s="30"/>
    </row>
    <row r="73" spans="1:6">
      <c r="A73" s="15" t="s">
        <v>575</v>
      </c>
      <c r="B73" s="7" t="s">
        <v>396</v>
      </c>
      <c r="C73" s="230">
        <f>SUM(C70:C72)</f>
        <v>0</v>
      </c>
      <c r="D73" s="230">
        <f>SUM(D70:D72)</f>
        <v>0</v>
      </c>
      <c r="E73" s="230">
        <f>SUM(E70:E72)</f>
        <v>0</v>
      </c>
      <c r="F73" s="230">
        <f>SUM(F70:F72)</f>
        <v>0</v>
      </c>
    </row>
    <row r="74" spans="1:6">
      <c r="A74" s="13" t="s">
        <v>557</v>
      </c>
      <c r="B74" s="5" t="s">
        <v>397</v>
      </c>
      <c r="C74" s="30"/>
      <c r="D74" s="30"/>
      <c r="E74" s="30"/>
      <c r="F74" s="30"/>
    </row>
    <row r="75" spans="1:6">
      <c r="A75" s="40" t="s">
        <v>398</v>
      </c>
      <c r="B75" s="5" t="s">
        <v>399</v>
      </c>
      <c r="C75" s="30"/>
      <c r="D75" s="30"/>
      <c r="E75" s="30"/>
      <c r="F75" s="30"/>
    </row>
    <row r="76" spans="1:6">
      <c r="A76" s="13" t="s">
        <v>558</v>
      </c>
      <c r="B76" s="5" t="s">
        <v>400</v>
      </c>
      <c r="C76" s="30"/>
      <c r="D76" s="30"/>
      <c r="E76" s="30"/>
      <c r="F76" s="30"/>
    </row>
    <row r="77" spans="1:6">
      <c r="A77" s="40" t="s">
        <v>401</v>
      </c>
      <c r="B77" s="5" t="s">
        <v>402</v>
      </c>
      <c r="C77" s="30"/>
      <c r="D77" s="30"/>
      <c r="E77" s="30"/>
      <c r="F77" s="30"/>
    </row>
    <row r="78" spans="1:6">
      <c r="A78" s="14" t="s">
        <v>576</v>
      </c>
      <c r="B78" s="7" t="s">
        <v>403</v>
      </c>
      <c r="C78" s="230">
        <f>SUM(C74:C77)</f>
        <v>0</v>
      </c>
      <c r="D78" s="230">
        <f>SUM(D74:D77)</f>
        <v>0</v>
      </c>
      <c r="E78" s="230">
        <f>SUM(E74:E77)</f>
        <v>0</v>
      </c>
      <c r="F78" s="230">
        <f>SUM(F74:F77)</f>
        <v>0</v>
      </c>
    </row>
    <row r="79" spans="1:6">
      <c r="A79" s="5" t="s">
        <v>687</v>
      </c>
      <c r="B79" s="5" t="s">
        <v>404</v>
      </c>
      <c r="C79" s="30">
        <v>767</v>
      </c>
      <c r="D79" s="30">
        <v>3000</v>
      </c>
      <c r="E79" s="30">
        <v>3000</v>
      </c>
      <c r="F79" s="30">
        <v>3000</v>
      </c>
    </row>
    <row r="80" spans="1:6">
      <c r="A80" s="5" t="s">
        <v>688</v>
      </c>
      <c r="B80" s="5" t="s">
        <v>404</v>
      </c>
      <c r="C80" s="30">
        <v>5480</v>
      </c>
      <c r="D80" s="30"/>
      <c r="E80" s="30"/>
      <c r="F80" s="30"/>
    </row>
    <row r="81" spans="1:6">
      <c r="A81" s="5" t="s">
        <v>685</v>
      </c>
      <c r="B81" s="5" t="s">
        <v>405</v>
      </c>
      <c r="C81" s="30"/>
      <c r="D81" s="30"/>
      <c r="E81" s="30"/>
      <c r="F81" s="30"/>
    </row>
    <row r="82" spans="1:6">
      <c r="A82" s="5" t="s">
        <v>686</v>
      </c>
      <c r="B82" s="5" t="s">
        <v>405</v>
      </c>
      <c r="C82" s="30"/>
      <c r="D82" s="30"/>
      <c r="E82" s="30"/>
      <c r="F82" s="30"/>
    </row>
    <row r="83" spans="1:6">
      <c r="A83" s="7" t="s">
        <v>577</v>
      </c>
      <c r="B83" s="7" t="s">
        <v>406</v>
      </c>
      <c r="C83" s="230">
        <f>SUM(C79:C82)</f>
        <v>6247</v>
      </c>
      <c r="D83" s="230">
        <f>SUM(D79:D82)</f>
        <v>3000</v>
      </c>
      <c r="E83" s="230">
        <f>SUM(E79:E82)</f>
        <v>3000</v>
      </c>
      <c r="F83" s="230">
        <f>SUM(F79:F82)</f>
        <v>3000</v>
      </c>
    </row>
    <row r="84" spans="1:6">
      <c r="A84" s="40" t="s">
        <v>407</v>
      </c>
      <c r="B84" s="5" t="s">
        <v>408</v>
      </c>
      <c r="C84" s="30"/>
      <c r="D84" s="30"/>
      <c r="E84" s="30"/>
      <c r="F84" s="30"/>
    </row>
    <row r="85" spans="1:6">
      <c r="A85" s="40" t="s">
        <v>409</v>
      </c>
      <c r="B85" s="5" t="s">
        <v>410</v>
      </c>
      <c r="C85" s="30"/>
      <c r="D85" s="30"/>
      <c r="E85" s="30"/>
      <c r="F85" s="30"/>
    </row>
    <row r="86" spans="1:6">
      <c r="A86" s="40" t="s">
        <v>411</v>
      </c>
      <c r="B86" s="5" t="s">
        <v>412</v>
      </c>
      <c r="C86" s="30"/>
      <c r="D86" s="30"/>
      <c r="E86" s="30"/>
      <c r="F86" s="30"/>
    </row>
    <row r="87" spans="1:6">
      <c r="A87" s="40" t="s">
        <v>413</v>
      </c>
      <c r="B87" s="5" t="s">
        <v>414</v>
      </c>
      <c r="C87" s="30"/>
      <c r="D87" s="30"/>
      <c r="E87" s="30"/>
      <c r="F87" s="30"/>
    </row>
    <row r="88" spans="1:6">
      <c r="A88" s="13" t="s">
        <v>559</v>
      </c>
      <c r="B88" s="5" t="s">
        <v>415</v>
      </c>
      <c r="C88" s="30"/>
      <c r="D88" s="30"/>
      <c r="E88" s="30"/>
      <c r="F88" s="30"/>
    </row>
    <row r="89" spans="1:6">
      <c r="A89" s="15" t="s">
        <v>578</v>
      </c>
      <c r="B89" s="7" t="s">
        <v>417</v>
      </c>
      <c r="C89" s="230">
        <f>C88+C87+C86+C85+C84+C83+C78+C73</f>
        <v>6247</v>
      </c>
      <c r="D89" s="230">
        <f>D88+D87+D86+D85+D84+D83+D78+D73</f>
        <v>3000</v>
      </c>
      <c r="E89" s="230">
        <f>E88+E87+E86+E85+E84+E83+E78+E73</f>
        <v>3000</v>
      </c>
      <c r="F89" s="230">
        <f>F88+F87+F86+F85+F84+F83+F78+F73</f>
        <v>3000</v>
      </c>
    </row>
    <row r="90" spans="1:6">
      <c r="A90" s="13" t="s">
        <v>418</v>
      </c>
      <c r="B90" s="5" t="s">
        <v>419</v>
      </c>
      <c r="C90" s="30"/>
      <c r="D90" s="30"/>
      <c r="E90" s="30"/>
      <c r="F90" s="30"/>
    </row>
    <row r="91" spans="1:6">
      <c r="A91" s="13" t="s">
        <v>420</v>
      </c>
      <c r="B91" s="5" t="s">
        <v>421</v>
      </c>
      <c r="C91" s="30"/>
      <c r="D91" s="30"/>
      <c r="E91" s="30"/>
      <c r="F91" s="30"/>
    </row>
    <row r="92" spans="1:6">
      <c r="A92" s="40" t="s">
        <v>422</v>
      </c>
      <c r="B92" s="5" t="s">
        <v>423</v>
      </c>
      <c r="C92" s="30"/>
      <c r="D92" s="30"/>
      <c r="E92" s="30"/>
      <c r="F92" s="30"/>
    </row>
    <row r="93" spans="1:6">
      <c r="A93" s="40" t="s">
        <v>560</v>
      </c>
      <c r="B93" s="5" t="s">
        <v>424</v>
      </c>
      <c r="C93" s="30"/>
      <c r="D93" s="30"/>
      <c r="E93" s="30"/>
      <c r="F93" s="30"/>
    </row>
    <row r="94" spans="1:6">
      <c r="A94" s="14" t="s">
        <v>579</v>
      </c>
      <c r="B94" s="7" t="s">
        <v>425</v>
      </c>
      <c r="C94" s="230">
        <f>SUM(C90:C93)</f>
        <v>0</v>
      </c>
      <c r="D94" s="230">
        <f>SUM(D90:D93)</f>
        <v>0</v>
      </c>
      <c r="E94" s="230">
        <f>SUM(E90:E93)</f>
        <v>0</v>
      </c>
      <c r="F94" s="230">
        <f>SUM(F90:F93)</f>
        <v>0</v>
      </c>
    </row>
    <row r="95" spans="1:6">
      <c r="A95" s="15" t="s">
        <v>426</v>
      </c>
      <c r="B95" s="7" t="s">
        <v>427</v>
      </c>
      <c r="C95" s="30"/>
      <c r="D95" s="30"/>
      <c r="E95" s="30"/>
      <c r="F95" s="30"/>
    </row>
    <row r="96" spans="1:6" ht="15.75">
      <c r="A96" s="43" t="s">
        <v>580</v>
      </c>
      <c r="B96" s="44" t="s">
        <v>428</v>
      </c>
      <c r="C96" s="230">
        <f>C95+C94+C89</f>
        <v>6247</v>
      </c>
      <c r="D96" s="230">
        <f>D95+D94+D89</f>
        <v>3000</v>
      </c>
      <c r="E96" s="230">
        <f>E95+E94+E89</f>
        <v>3000</v>
      </c>
      <c r="F96" s="230">
        <f>F95+F94+F89</f>
        <v>3000</v>
      </c>
    </row>
    <row r="97" spans="1:6" ht="15.75">
      <c r="A97" s="48" t="s">
        <v>562</v>
      </c>
      <c r="B97" s="49"/>
      <c r="C97" s="230">
        <f>C96+C67</f>
        <v>127436</v>
      </c>
      <c r="D97" s="230">
        <f>D96+D67</f>
        <v>109510</v>
      </c>
      <c r="E97" s="230">
        <f>E96+E67</f>
        <v>110010</v>
      </c>
      <c r="F97" s="230">
        <f>F96+F67</f>
        <v>110010</v>
      </c>
    </row>
  </sheetData>
  <mergeCells count="2">
    <mergeCell ref="A2:F2"/>
    <mergeCell ref="A3:F3"/>
  </mergeCells>
  <phoneticPr fontId="39" type="noConversion"/>
  <pageMargins left="0.31496062992125984" right="0.31496062992125984" top="0.74803149606299213" bottom="0.74803149606299213" header="0.31496062992125984" footer="0.31496062992125984"/>
  <pageSetup paperSize="9" scale="59" fitToHeight="2" orientation="portrait" r:id="rId1"/>
  <headerFooter>
    <oddHeader>&amp;C23. melléklet az 1/2015. (II.18.)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2"/>
  <sheetViews>
    <sheetView topLeftCell="A2" workbookViewId="0">
      <selection activeCell="A35" sqref="A35"/>
    </sheetView>
  </sheetViews>
  <sheetFormatPr defaultRowHeight="15"/>
  <cols>
    <col min="1" max="1" width="105.140625" customWidth="1"/>
    <col min="3" max="3" width="17.140625" customWidth="1"/>
    <col min="4" max="4" width="15.5703125" customWidth="1"/>
    <col min="5" max="5" width="14.140625" customWidth="1"/>
    <col min="6" max="6" width="14" style="160" customWidth="1"/>
  </cols>
  <sheetData>
    <row r="1" spans="1:6" hidden="1">
      <c r="A1" s="89" t="s">
        <v>27</v>
      </c>
      <c r="B1" s="89"/>
      <c r="C1" s="89"/>
      <c r="D1" s="89"/>
      <c r="E1" s="89"/>
      <c r="F1" s="243"/>
    </row>
    <row r="2" spans="1:6" ht="21" customHeight="1">
      <c r="A2" s="248" t="s">
        <v>702</v>
      </c>
      <c r="B2" s="259"/>
      <c r="C2" s="259"/>
      <c r="D2" s="259"/>
      <c r="E2" s="259"/>
      <c r="F2" s="249"/>
    </row>
    <row r="3" spans="1:6" ht="18.75" customHeight="1">
      <c r="A3" s="247" t="s">
        <v>609</v>
      </c>
      <c r="B3" s="246"/>
      <c r="C3" s="246"/>
      <c r="D3" s="246"/>
      <c r="E3" s="246"/>
      <c r="F3" s="249"/>
    </row>
    <row r="4" spans="1:6" ht="18">
      <c r="A4" s="53"/>
    </row>
    <row r="5" spans="1:6">
      <c r="A5" s="4" t="s">
        <v>84</v>
      </c>
    </row>
    <row r="6" spans="1:6" ht="25.5">
      <c r="A6" s="2" t="s">
        <v>126</v>
      </c>
      <c r="B6" s="3" t="s">
        <v>127</v>
      </c>
      <c r="C6" s="65" t="s">
        <v>83</v>
      </c>
      <c r="D6" s="65" t="s">
        <v>82</v>
      </c>
      <c r="E6" s="65" t="s">
        <v>81</v>
      </c>
      <c r="F6" s="244" t="s">
        <v>106</v>
      </c>
    </row>
    <row r="7" spans="1:6">
      <c r="A7" s="31" t="s">
        <v>128</v>
      </c>
      <c r="B7" s="32" t="s">
        <v>129</v>
      </c>
      <c r="C7" s="45">
        <v>31948</v>
      </c>
      <c r="D7" s="45">
        <v>32000</v>
      </c>
      <c r="E7" s="45">
        <v>32500</v>
      </c>
      <c r="F7" s="164">
        <v>33000</v>
      </c>
    </row>
    <row r="8" spans="1:6">
      <c r="A8" s="31" t="s">
        <v>130</v>
      </c>
      <c r="B8" s="33" t="s">
        <v>131</v>
      </c>
      <c r="C8" s="45">
        <v>0</v>
      </c>
      <c r="D8" s="45"/>
      <c r="E8" s="45"/>
      <c r="F8" s="164"/>
    </row>
    <row r="9" spans="1:6">
      <c r="A9" s="31" t="s">
        <v>132</v>
      </c>
      <c r="B9" s="33" t="s">
        <v>133</v>
      </c>
      <c r="C9" s="45">
        <v>0</v>
      </c>
      <c r="D9" s="45"/>
      <c r="E9" s="45"/>
      <c r="F9" s="164"/>
    </row>
    <row r="10" spans="1:6">
      <c r="A10" s="34" t="s">
        <v>134</v>
      </c>
      <c r="B10" s="33" t="s">
        <v>135</v>
      </c>
      <c r="C10" s="45">
        <v>0</v>
      </c>
      <c r="D10" s="45"/>
      <c r="E10" s="45"/>
      <c r="F10" s="164"/>
    </row>
    <row r="11" spans="1:6">
      <c r="A11" s="34" t="s">
        <v>136</v>
      </c>
      <c r="B11" s="33" t="s">
        <v>137</v>
      </c>
      <c r="C11" s="45">
        <v>0</v>
      </c>
      <c r="D11" s="45"/>
      <c r="E11" s="45"/>
      <c r="F11" s="164"/>
    </row>
    <row r="12" spans="1:6">
      <c r="A12" s="34" t="s">
        <v>138</v>
      </c>
      <c r="B12" s="33" t="s">
        <v>139</v>
      </c>
      <c r="C12" s="45">
        <v>0</v>
      </c>
      <c r="D12" s="45"/>
      <c r="E12" s="45"/>
      <c r="F12" s="164"/>
    </row>
    <row r="13" spans="1:6">
      <c r="A13" s="34" t="s">
        <v>140</v>
      </c>
      <c r="B13" s="33" t="s">
        <v>141</v>
      </c>
      <c r="C13" s="45">
        <v>2183</v>
      </c>
      <c r="D13" s="45">
        <v>2200</v>
      </c>
      <c r="E13" s="45">
        <v>2200</v>
      </c>
      <c r="F13" s="164">
        <v>2200</v>
      </c>
    </row>
    <row r="14" spans="1:6">
      <c r="A14" s="34" t="s">
        <v>142</v>
      </c>
      <c r="B14" s="33" t="s">
        <v>143</v>
      </c>
      <c r="C14" s="45">
        <v>0</v>
      </c>
      <c r="D14" s="45"/>
      <c r="E14" s="45"/>
      <c r="F14" s="164"/>
    </row>
    <row r="15" spans="1:6">
      <c r="A15" s="5" t="s">
        <v>144</v>
      </c>
      <c r="B15" s="33" t="s">
        <v>145</v>
      </c>
      <c r="C15" s="45">
        <v>290</v>
      </c>
      <c r="D15" s="45">
        <v>300</v>
      </c>
      <c r="E15" s="45">
        <v>300</v>
      </c>
      <c r="F15" s="164">
        <v>300</v>
      </c>
    </row>
    <row r="16" spans="1:6">
      <c r="A16" s="5" t="s">
        <v>146</v>
      </c>
      <c r="B16" s="33" t="s">
        <v>147</v>
      </c>
      <c r="C16" s="45">
        <v>616</v>
      </c>
      <c r="D16" s="45">
        <v>650</v>
      </c>
      <c r="E16" s="45">
        <v>650</v>
      </c>
      <c r="F16" s="164">
        <v>650</v>
      </c>
    </row>
    <row r="17" spans="1:7">
      <c r="A17" s="5" t="s">
        <v>148</v>
      </c>
      <c r="B17" s="33" t="s">
        <v>149</v>
      </c>
      <c r="C17" s="45">
        <v>0</v>
      </c>
      <c r="D17" s="45"/>
      <c r="E17" s="45"/>
      <c r="F17" s="164"/>
    </row>
    <row r="18" spans="1:7">
      <c r="A18" s="5" t="s">
        <v>150</v>
      </c>
      <c r="B18" s="33" t="s">
        <v>151</v>
      </c>
      <c r="C18" s="45">
        <v>0</v>
      </c>
      <c r="D18" s="45"/>
      <c r="E18" s="45"/>
      <c r="F18" s="164"/>
    </row>
    <row r="19" spans="1:7">
      <c r="A19" s="5" t="s">
        <v>491</v>
      </c>
      <c r="B19" s="33" t="s">
        <v>152</v>
      </c>
      <c r="C19" s="45">
        <v>456</v>
      </c>
      <c r="D19" s="45">
        <v>500</v>
      </c>
      <c r="E19" s="45">
        <v>500</v>
      </c>
      <c r="F19" s="164">
        <v>500</v>
      </c>
    </row>
    <row r="20" spans="1:7" s="142" customFormat="1">
      <c r="A20" s="35" t="s">
        <v>429</v>
      </c>
      <c r="B20" s="36" t="s">
        <v>153</v>
      </c>
      <c r="C20" s="141">
        <f>SUM(C7:C19)</f>
        <v>35493</v>
      </c>
      <c r="D20" s="141">
        <f>SUM(D7:D19)</f>
        <v>35650</v>
      </c>
      <c r="E20" s="141">
        <f>SUM(E7:E19)</f>
        <v>36150</v>
      </c>
      <c r="F20" s="125">
        <f>SUM(F7:F19)</f>
        <v>36650</v>
      </c>
    </row>
    <row r="21" spans="1:7">
      <c r="A21" s="5" t="s">
        <v>154</v>
      </c>
      <c r="B21" s="33" t="s">
        <v>155</v>
      </c>
      <c r="C21" s="45">
        <v>6381</v>
      </c>
      <c r="D21" s="45">
        <v>6400</v>
      </c>
      <c r="E21" s="45">
        <v>6400</v>
      </c>
      <c r="F21" s="164">
        <v>6400</v>
      </c>
    </row>
    <row r="22" spans="1:7">
      <c r="A22" s="5" t="s">
        <v>156</v>
      </c>
      <c r="B22" s="33" t="s">
        <v>157</v>
      </c>
      <c r="C22" s="45">
        <v>0</v>
      </c>
      <c r="D22" s="45"/>
      <c r="E22" s="45"/>
      <c r="F22" s="164"/>
    </row>
    <row r="23" spans="1:7">
      <c r="A23" s="6" t="s">
        <v>158</v>
      </c>
      <c r="B23" s="33" t="s">
        <v>159</v>
      </c>
      <c r="C23" s="45">
        <v>150</v>
      </c>
      <c r="D23" s="45">
        <v>150</v>
      </c>
      <c r="E23" s="45">
        <v>150</v>
      </c>
      <c r="F23" s="164">
        <v>150</v>
      </c>
    </row>
    <row r="24" spans="1:7" s="142" customFormat="1">
      <c r="A24" s="7" t="s">
        <v>430</v>
      </c>
      <c r="B24" s="36" t="s">
        <v>160</v>
      </c>
      <c r="C24" s="141">
        <f>SUM(C21:C23)</f>
        <v>6531</v>
      </c>
      <c r="D24" s="141">
        <f>SUM(D21:D23)</f>
        <v>6550</v>
      </c>
      <c r="E24" s="141">
        <f>SUM(E21:E23)</f>
        <v>6550</v>
      </c>
      <c r="F24" s="125">
        <f>SUM(F21:F23)</f>
        <v>6550</v>
      </c>
    </row>
    <row r="25" spans="1:7">
      <c r="A25" s="56" t="s">
        <v>521</v>
      </c>
      <c r="B25" s="57" t="s">
        <v>161</v>
      </c>
      <c r="C25" s="125">
        <f>C20+C24</f>
        <v>42024</v>
      </c>
      <c r="D25" s="125">
        <f>D20+D24</f>
        <v>42200</v>
      </c>
      <c r="E25" s="125">
        <f>E20+E24</f>
        <v>42700</v>
      </c>
      <c r="F25" s="125">
        <f>F20+F24</f>
        <v>43200</v>
      </c>
      <c r="G25" s="241"/>
    </row>
    <row r="26" spans="1:7">
      <c r="A26" s="42" t="s">
        <v>492</v>
      </c>
      <c r="B26" s="57" t="s">
        <v>162</v>
      </c>
      <c r="C26" s="125">
        <v>9679</v>
      </c>
      <c r="D26" s="125">
        <v>9700</v>
      </c>
      <c r="E26" s="125">
        <v>9700</v>
      </c>
      <c r="F26" s="167">
        <v>9800</v>
      </c>
    </row>
    <row r="27" spans="1:7">
      <c r="A27" s="5" t="s">
        <v>163</v>
      </c>
      <c r="B27" s="33" t="s">
        <v>164</v>
      </c>
      <c r="C27" s="45">
        <v>470</v>
      </c>
      <c r="D27" s="45">
        <v>500</v>
      </c>
      <c r="E27" s="45">
        <v>500</v>
      </c>
      <c r="F27" s="164">
        <v>500</v>
      </c>
    </row>
    <row r="28" spans="1:7">
      <c r="A28" s="5" t="s">
        <v>165</v>
      </c>
      <c r="B28" s="33" t="s">
        <v>166</v>
      </c>
      <c r="C28" s="45">
        <v>3659</v>
      </c>
      <c r="D28" s="45">
        <v>3700</v>
      </c>
      <c r="E28" s="45">
        <v>3700</v>
      </c>
      <c r="F28" s="164">
        <v>3700</v>
      </c>
    </row>
    <row r="29" spans="1:7">
      <c r="A29" s="5" t="s">
        <v>167</v>
      </c>
      <c r="B29" s="33" t="s">
        <v>168</v>
      </c>
      <c r="C29" s="45">
        <v>0</v>
      </c>
      <c r="D29" s="45">
        <v>0</v>
      </c>
      <c r="E29" s="45">
        <v>0</v>
      </c>
      <c r="F29" s="164"/>
    </row>
    <row r="30" spans="1:7" s="242" customFormat="1">
      <c r="A30" s="7" t="s">
        <v>431</v>
      </c>
      <c r="B30" s="36" t="s">
        <v>169</v>
      </c>
      <c r="C30" s="141">
        <f>SUM(C27:C29)</f>
        <v>4129</v>
      </c>
      <c r="D30" s="141">
        <f>SUM(D27:D29)</f>
        <v>4200</v>
      </c>
      <c r="E30" s="141">
        <f>SUM(E27:E29)</f>
        <v>4200</v>
      </c>
      <c r="F30" s="125">
        <f>SUM(F27:F29)</f>
        <v>4200</v>
      </c>
    </row>
    <row r="31" spans="1:7">
      <c r="A31" s="5" t="s">
        <v>170</v>
      </c>
      <c r="B31" s="33" t="s">
        <v>171</v>
      </c>
      <c r="C31" s="45">
        <v>1295</v>
      </c>
      <c r="D31" s="45">
        <v>1300</v>
      </c>
      <c r="E31" s="45">
        <v>1300</v>
      </c>
      <c r="F31" s="164">
        <v>1300</v>
      </c>
    </row>
    <row r="32" spans="1:7">
      <c r="A32" s="5" t="s">
        <v>172</v>
      </c>
      <c r="B32" s="33" t="s">
        <v>173</v>
      </c>
      <c r="C32" s="45">
        <v>700</v>
      </c>
      <c r="D32" s="45">
        <v>700</v>
      </c>
      <c r="E32" s="45">
        <v>700</v>
      </c>
      <c r="F32" s="164">
        <v>700</v>
      </c>
    </row>
    <row r="33" spans="1:6" ht="15" customHeight="1">
      <c r="A33" s="7" t="s">
        <v>522</v>
      </c>
      <c r="B33" s="36" t="s">
        <v>174</v>
      </c>
      <c r="C33" s="141">
        <f>SUM(C31:C32)</f>
        <v>1995</v>
      </c>
      <c r="D33" s="141">
        <f>SUM(D31:D32)</f>
        <v>2000</v>
      </c>
      <c r="E33" s="141">
        <f>SUM(E31:E32)</f>
        <v>2000</v>
      </c>
      <c r="F33" s="125">
        <f>SUM(F31:F32)</f>
        <v>2000</v>
      </c>
    </row>
    <row r="34" spans="1:6">
      <c r="A34" s="5" t="s">
        <v>175</v>
      </c>
      <c r="B34" s="33" t="s">
        <v>176</v>
      </c>
      <c r="C34" s="45">
        <v>5207</v>
      </c>
      <c r="D34" s="45">
        <v>5300</v>
      </c>
      <c r="E34" s="45">
        <v>5300</v>
      </c>
      <c r="F34" s="164">
        <v>5400</v>
      </c>
    </row>
    <row r="35" spans="1:6">
      <c r="A35" s="5" t="s">
        <v>177</v>
      </c>
      <c r="B35" s="33" t="s">
        <v>178</v>
      </c>
      <c r="C35" s="45">
        <v>5557</v>
      </c>
      <c r="D35" s="45">
        <v>5600</v>
      </c>
      <c r="E35" s="45">
        <v>5600</v>
      </c>
      <c r="F35" s="164">
        <v>5650</v>
      </c>
    </row>
    <row r="36" spans="1:6">
      <c r="A36" s="5" t="s">
        <v>493</v>
      </c>
      <c r="B36" s="33" t="s">
        <v>179</v>
      </c>
      <c r="C36" s="45">
        <v>0</v>
      </c>
      <c r="D36" s="45">
        <v>0</v>
      </c>
      <c r="E36" s="45">
        <v>0</v>
      </c>
      <c r="F36" s="164"/>
    </row>
    <row r="37" spans="1:6">
      <c r="A37" s="5" t="s">
        <v>180</v>
      </c>
      <c r="B37" s="33" t="s">
        <v>181</v>
      </c>
      <c r="C37" s="45">
        <v>2060</v>
      </c>
      <c r="D37" s="45">
        <v>2000</v>
      </c>
      <c r="E37" s="45">
        <v>2000</v>
      </c>
      <c r="F37" s="164">
        <v>2000</v>
      </c>
    </row>
    <row r="38" spans="1:6">
      <c r="A38" s="10" t="s">
        <v>494</v>
      </c>
      <c r="B38" s="33" t="s">
        <v>182</v>
      </c>
      <c r="C38" s="45">
        <v>938</v>
      </c>
      <c r="D38" s="45">
        <v>950</v>
      </c>
      <c r="E38" s="45">
        <v>950</v>
      </c>
      <c r="F38" s="164">
        <v>950</v>
      </c>
    </row>
    <row r="39" spans="1:6">
      <c r="A39" s="6" t="s">
        <v>183</v>
      </c>
      <c r="B39" s="33" t="s">
        <v>184</v>
      </c>
      <c r="C39" s="45">
        <v>4560</v>
      </c>
      <c r="D39" s="45">
        <v>4500</v>
      </c>
      <c r="E39" s="45">
        <v>4500</v>
      </c>
      <c r="F39" s="164">
        <v>4500</v>
      </c>
    </row>
    <row r="40" spans="1:6">
      <c r="A40" s="5" t="s">
        <v>495</v>
      </c>
      <c r="B40" s="33" t="s">
        <v>185</v>
      </c>
      <c r="C40" s="45">
        <v>3610</v>
      </c>
      <c r="D40" s="45">
        <v>3650</v>
      </c>
      <c r="E40" s="45">
        <v>3650</v>
      </c>
      <c r="F40" s="164">
        <v>3650</v>
      </c>
    </row>
    <row r="41" spans="1:6">
      <c r="A41" s="7" t="s">
        <v>432</v>
      </c>
      <c r="B41" s="36" t="s">
        <v>186</v>
      </c>
      <c r="C41" s="141">
        <f>SUM(C34:C40)</f>
        <v>21932</v>
      </c>
      <c r="D41" s="141">
        <f>SUM(D34:D40)</f>
        <v>22000</v>
      </c>
      <c r="E41" s="141">
        <f>SUM(E34:E40)</f>
        <v>22000</v>
      </c>
      <c r="F41" s="125">
        <f>SUM(F34:F40)</f>
        <v>22150</v>
      </c>
    </row>
    <row r="42" spans="1:6">
      <c r="A42" s="5" t="s">
        <v>187</v>
      </c>
      <c r="B42" s="33" t="s">
        <v>188</v>
      </c>
      <c r="C42" s="45">
        <v>120</v>
      </c>
      <c r="D42" s="45">
        <v>120</v>
      </c>
      <c r="E42" s="45">
        <v>120</v>
      </c>
      <c r="F42" s="164">
        <v>120</v>
      </c>
    </row>
    <row r="43" spans="1:6">
      <c r="A43" s="5" t="s">
        <v>189</v>
      </c>
      <c r="B43" s="33" t="s">
        <v>190</v>
      </c>
      <c r="C43" s="45">
        <v>50</v>
      </c>
      <c r="D43" s="45">
        <v>50</v>
      </c>
      <c r="E43" s="45">
        <v>50</v>
      </c>
      <c r="F43" s="164">
        <v>50</v>
      </c>
    </row>
    <row r="44" spans="1:6" s="128" customFormat="1">
      <c r="A44" s="7" t="s">
        <v>433</v>
      </c>
      <c r="B44" s="36" t="s">
        <v>191</v>
      </c>
      <c r="C44" s="141">
        <f>SUM(C42:C43)</f>
        <v>170</v>
      </c>
      <c r="D44" s="141">
        <f>SUM(D42:D43)</f>
        <v>170</v>
      </c>
      <c r="E44" s="141">
        <f>SUM(E42:E43)</f>
        <v>170</v>
      </c>
      <c r="F44" s="125">
        <f>SUM(F42:F43)</f>
        <v>170</v>
      </c>
    </row>
    <row r="45" spans="1:6">
      <c r="A45" s="5" t="s">
        <v>192</v>
      </c>
      <c r="B45" s="33" t="s">
        <v>193</v>
      </c>
      <c r="C45" s="45">
        <v>6135</v>
      </c>
      <c r="D45" s="45">
        <v>6200</v>
      </c>
      <c r="E45" s="45">
        <v>6200</v>
      </c>
      <c r="F45" s="164">
        <v>6250</v>
      </c>
    </row>
    <row r="46" spans="1:6">
      <c r="A46" s="5" t="s">
        <v>194</v>
      </c>
      <c r="B46" s="33" t="s">
        <v>195</v>
      </c>
      <c r="C46" s="45">
        <v>6741</v>
      </c>
      <c r="D46" s="45">
        <v>6000</v>
      </c>
      <c r="E46" s="45">
        <v>6700</v>
      </c>
      <c r="F46" s="164">
        <v>6700</v>
      </c>
    </row>
    <row r="47" spans="1:6">
      <c r="A47" s="5" t="s">
        <v>496</v>
      </c>
      <c r="B47" s="33" t="s">
        <v>196</v>
      </c>
      <c r="C47" s="45">
        <v>0</v>
      </c>
      <c r="D47" s="45">
        <v>0</v>
      </c>
      <c r="E47" s="45">
        <v>0</v>
      </c>
      <c r="F47" s="164"/>
    </row>
    <row r="48" spans="1:6">
      <c r="A48" s="5" t="s">
        <v>497</v>
      </c>
      <c r="B48" s="33" t="s">
        <v>197</v>
      </c>
      <c r="C48" s="45">
        <v>0</v>
      </c>
      <c r="D48" s="45">
        <v>0</v>
      </c>
      <c r="E48" s="45">
        <v>0</v>
      </c>
      <c r="F48" s="164"/>
    </row>
    <row r="49" spans="1:6">
      <c r="A49" s="5" t="s">
        <v>198</v>
      </c>
      <c r="B49" s="33" t="s">
        <v>199</v>
      </c>
      <c r="C49" s="45">
        <v>0</v>
      </c>
      <c r="D49" s="45">
        <v>0</v>
      </c>
      <c r="E49" s="45">
        <v>0</v>
      </c>
      <c r="F49" s="164"/>
    </row>
    <row r="50" spans="1:6">
      <c r="A50" s="7" t="s">
        <v>434</v>
      </c>
      <c r="B50" s="36" t="s">
        <v>200</v>
      </c>
      <c r="C50" s="141">
        <f>SUM(C45:C49)</f>
        <v>12876</v>
      </c>
      <c r="D50" s="141">
        <f>SUM(D45:D49)</f>
        <v>12200</v>
      </c>
      <c r="E50" s="141">
        <f>SUM(E45:E49)</f>
        <v>12900</v>
      </c>
      <c r="F50" s="125">
        <f>SUM(F45:F49)</f>
        <v>12950</v>
      </c>
    </row>
    <row r="51" spans="1:6">
      <c r="A51" s="42" t="s">
        <v>435</v>
      </c>
      <c r="B51" s="57" t="s">
        <v>201</v>
      </c>
      <c r="C51" s="125">
        <f>C50+C41+C44+C33+C30</f>
        <v>41102</v>
      </c>
      <c r="D51" s="125">
        <f>D50+D41+D44+D33+D30</f>
        <v>40570</v>
      </c>
      <c r="E51" s="125">
        <f>E50+E41+E44+E33+E30</f>
        <v>41270</v>
      </c>
      <c r="F51" s="125">
        <f>F50+F41+F44+F33+F30</f>
        <v>41470</v>
      </c>
    </row>
    <row r="52" spans="1:6">
      <c r="A52" s="13" t="s">
        <v>202</v>
      </c>
      <c r="B52" s="33" t="s">
        <v>203</v>
      </c>
      <c r="C52" s="45"/>
      <c r="D52" s="45"/>
      <c r="E52" s="45"/>
      <c r="F52" s="164"/>
    </row>
    <row r="53" spans="1:6">
      <c r="A53" s="13" t="s">
        <v>436</v>
      </c>
      <c r="B53" s="33" t="s">
        <v>204</v>
      </c>
      <c r="C53" s="45"/>
      <c r="D53" s="45"/>
      <c r="E53" s="45"/>
      <c r="F53" s="164"/>
    </row>
    <row r="54" spans="1:6">
      <c r="A54" s="17" t="s">
        <v>498</v>
      </c>
      <c r="B54" s="33" t="s">
        <v>205</v>
      </c>
      <c r="C54" s="45"/>
      <c r="D54" s="45"/>
      <c r="E54" s="45"/>
      <c r="F54" s="164"/>
    </row>
    <row r="55" spans="1:6">
      <c r="A55" s="17" t="s">
        <v>499</v>
      </c>
      <c r="B55" s="33" t="s">
        <v>206</v>
      </c>
      <c r="C55" s="45"/>
      <c r="D55" s="45"/>
      <c r="E55" s="45"/>
      <c r="F55" s="164"/>
    </row>
    <row r="56" spans="1:6">
      <c r="A56" s="17" t="s">
        <v>500</v>
      </c>
      <c r="B56" s="33" t="s">
        <v>207</v>
      </c>
      <c r="C56" s="45">
        <v>669</v>
      </c>
      <c r="D56" s="45"/>
      <c r="E56" s="45"/>
      <c r="F56" s="164"/>
    </row>
    <row r="57" spans="1:6">
      <c r="A57" s="13" t="s">
        <v>501</v>
      </c>
      <c r="B57" s="33" t="s">
        <v>208</v>
      </c>
      <c r="C57" s="45">
        <v>646</v>
      </c>
      <c r="D57" s="45"/>
      <c r="E57" s="45"/>
      <c r="F57" s="164"/>
    </row>
    <row r="58" spans="1:6">
      <c r="A58" s="13" t="s">
        <v>502</v>
      </c>
      <c r="B58" s="33" t="s">
        <v>209</v>
      </c>
      <c r="C58" s="45">
        <v>0</v>
      </c>
      <c r="D58" s="45"/>
      <c r="E58" s="45"/>
      <c r="F58" s="164"/>
    </row>
    <row r="59" spans="1:6">
      <c r="A59" s="13" t="s">
        <v>503</v>
      </c>
      <c r="B59" s="33" t="s">
        <v>210</v>
      </c>
      <c r="C59" s="45">
        <v>1703</v>
      </c>
      <c r="D59" s="45">
        <v>2500</v>
      </c>
      <c r="E59" s="45">
        <v>2500</v>
      </c>
      <c r="F59" s="164">
        <v>2600</v>
      </c>
    </row>
    <row r="60" spans="1:6">
      <c r="A60" s="54" t="s">
        <v>465</v>
      </c>
      <c r="B60" s="57" t="s">
        <v>211</v>
      </c>
      <c r="C60" s="125">
        <f>SUM(C52:C59)</f>
        <v>3018</v>
      </c>
      <c r="D60" s="125">
        <f>SUM(D52:D59)</f>
        <v>2500</v>
      </c>
      <c r="E60" s="125">
        <f>SUM(E52:E59)</f>
        <v>2500</v>
      </c>
      <c r="F60" s="125">
        <f>SUM(F52:F59)</f>
        <v>2600</v>
      </c>
    </row>
    <row r="61" spans="1:6">
      <c r="A61" s="12" t="s">
        <v>504</v>
      </c>
      <c r="B61" s="33" t="s">
        <v>212</v>
      </c>
      <c r="C61" s="45">
        <v>0</v>
      </c>
      <c r="D61" s="45"/>
      <c r="E61" s="45"/>
      <c r="F61" s="164"/>
    </row>
    <row r="62" spans="1:6">
      <c r="A62" s="12" t="s">
        <v>213</v>
      </c>
      <c r="B62" s="33" t="s">
        <v>214</v>
      </c>
      <c r="C62" s="45">
        <v>0</v>
      </c>
      <c r="D62" s="45"/>
      <c r="E62" s="45"/>
      <c r="F62" s="164"/>
    </row>
    <row r="63" spans="1:6">
      <c r="A63" s="12" t="s">
        <v>215</v>
      </c>
      <c r="B63" s="33" t="s">
        <v>216</v>
      </c>
      <c r="C63" s="45">
        <v>0</v>
      </c>
      <c r="D63" s="45"/>
      <c r="E63" s="45"/>
      <c r="F63" s="164"/>
    </row>
    <row r="64" spans="1:6">
      <c r="A64" s="12" t="s">
        <v>466</v>
      </c>
      <c r="B64" s="33" t="s">
        <v>217</v>
      </c>
      <c r="C64" s="45">
        <v>0</v>
      </c>
      <c r="D64" s="45"/>
      <c r="E64" s="45"/>
      <c r="F64" s="164"/>
    </row>
    <row r="65" spans="1:6">
      <c r="A65" s="12" t="s">
        <v>505</v>
      </c>
      <c r="B65" s="33" t="s">
        <v>218</v>
      </c>
      <c r="C65" s="45">
        <v>0</v>
      </c>
      <c r="D65" s="45"/>
      <c r="E65" s="45"/>
      <c r="F65" s="164"/>
    </row>
    <row r="66" spans="1:6">
      <c r="A66" s="12" t="s">
        <v>468</v>
      </c>
      <c r="B66" s="33" t="s">
        <v>219</v>
      </c>
      <c r="C66" s="45">
        <v>5717</v>
      </c>
      <c r="D66" s="45">
        <v>5700</v>
      </c>
      <c r="E66" s="45">
        <v>5700</v>
      </c>
      <c r="F66" s="164">
        <v>5700</v>
      </c>
    </row>
    <row r="67" spans="1:6">
      <c r="A67" s="12" t="s">
        <v>506</v>
      </c>
      <c r="B67" s="33" t="s">
        <v>220</v>
      </c>
      <c r="C67" s="45">
        <v>0</v>
      </c>
      <c r="D67" s="45"/>
      <c r="E67" s="45"/>
      <c r="F67" s="164"/>
    </row>
    <row r="68" spans="1:6">
      <c r="A68" s="12" t="s">
        <v>507</v>
      </c>
      <c r="B68" s="33" t="s">
        <v>221</v>
      </c>
      <c r="C68" s="45">
        <v>0</v>
      </c>
      <c r="D68" s="45"/>
      <c r="E68" s="45"/>
      <c r="F68" s="164"/>
    </row>
    <row r="69" spans="1:6">
      <c r="A69" s="12" t="s">
        <v>222</v>
      </c>
      <c r="B69" s="33" t="s">
        <v>223</v>
      </c>
      <c r="C69" s="45">
        <v>0</v>
      </c>
      <c r="D69" s="45"/>
      <c r="E69" s="45"/>
      <c r="F69" s="164"/>
    </row>
    <row r="70" spans="1:6">
      <c r="A70" s="21" t="s">
        <v>224</v>
      </c>
      <c r="B70" s="33" t="s">
        <v>225</v>
      </c>
      <c r="C70" s="45">
        <v>0</v>
      </c>
      <c r="D70" s="45"/>
      <c r="E70" s="45"/>
      <c r="F70" s="164"/>
    </row>
    <row r="71" spans="1:6">
      <c r="A71" s="12" t="s">
        <v>508</v>
      </c>
      <c r="B71" s="33" t="s">
        <v>226</v>
      </c>
      <c r="C71" s="45">
        <v>4416</v>
      </c>
      <c r="D71" s="45">
        <v>4400</v>
      </c>
      <c r="E71" s="45">
        <v>4400</v>
      </c>
      <c r="F71" s="164">
        <v>4500</v>
      </c>
    </row>
    <row r="72" spans="1:6">
      <c r="A72" s="21" t="s">
        <v>689</v>
      </c>
      <c r="B72" s="33" t="s">
        <v>227</v>
      </c>
      <c r="C72" s="45">
        <v>0</v>
      </c>
      <c r="D72" s="45"/>
      <c r="E72" s="45"/>
      <c r="F72" s="164"/>
    </row>
    <row r="73" spans="1:6">
      <c r="A73" s="21" t="s">
        <v>690</v>
      </c>
      <c r="B73" s="33" t="s">
        <v>227</v>
      </c>
      <c r="C73" s="45">
        <v>0</v>
      </c>
      <c r="D73" s="45"/>
      <c r="E73" s="45"/>
      <c r="F73" s="164"/>
    </row>
    <row r="74" spans="1:6">
      <c r="A74" s="54" t="s">
        <v>471</v>
      </c>
      <c r="B74" s="57" t="s">
        <v>228</v>
      </c>
      <c r="C74" s="125">
        <f>SUM(C61:C73)</f>
        <v>10133</v>
      </c>
      <c r="D74" s="125">
        <f>SUM(D61:D73)</f>
        <v>10100</v>
      </c>
      <c r="E74" s="125">
        <f>SUM(E61:E73)</f>
        <v>10100</v>
      </c>
      <c r="F74" s="125">
        <f>SUM(F61:F73)</f>
        <v>10200</v>
      </c>
    </row>
    <row r="75" spans="1:6" ht="15.75">
      <c r="A75" s="63" t="s">
        <v>86</v>
      </c>
      <c r="B75" s="57"/>
      <c r="C75" s="125">
        <f>C74+C60+C51+C26+C25</f>
        <v>105956</v>
      </c>
      <c r="D75" s="125">
        <f>D74+D60+D51+D26+D25</f>
        <v>105070</v>
      </c>
      <c r="E75" s="125">
        <f>E74+E60+E51+E26+E25</f>
        <v>106270</v>
      </c>
      <c r="F75" s="125">
        <f>F74+F60+F51+F26+F25</f>
        <v>107270</v>
      </c>
    </row>
    <row r="76" spans="1:6">
      <c r="A76" s="37" t="s">
        <v>229</v>
      </c>
      <c r="B76" s="33" t="s">
        <v>230</v>
      </c>
      <c r="C76" s="45">
        <v>0</v>
      </c>
      <c r="D76" s="45"/>
      <c r="E76" s="45"/>
      <c r="F76" s="164"/>
    </row>
    <row r="77" spans="1:6">
      <c r="A77" s="37" t="s">
        <v>509</v>
      </c>
      <c r="B77" s="33" t="s">
        <v>231</v>
      </c>
      <c r="C77" s="45">
        <v>0</v>
      </c>
      <c r="D77" s="45"/>
      <c r="E77" s="45"/>
      <c r="F77" s="164"/>
    </row>
    <row r="78" spans="1:6">
      <c r="A78" s="37" t="s">
        <v>232</v>
      </c>
      <c r="B78" s="33" t="s">
        <v>233</v>
      </c>
      <c r="C78" s="45">
        <v>5905</v>
      </c>
      <c r="D78" s="45">
        <v>500</v>
      </c>
      <c r="E78" s="45">
        <v>500</v>
      </c>
      <c r="F78" s="164">
        <v>500</v>
      </c>
    </row>
    <row r="79" spans="1:6">
      <c r="A79" s="37" t="s">
        <v>234</v>
      </c>
      <c r="B79" s="33" t="s">
        <v>235</v>
      </c>
      <c r="C79" s="45">
        <v>100</v>
      </c>
      <c r="D79" s="45">
        <v>200</v>
      </c>
      <c r="E79" s="45">
        <v>200</v>
      </c>
      <c r="F79" s="164">
        <v>200</v>
      </c>
    </row>
    <row r="80" spans="1:6">
      <c r="A80" s="6" t="s">
        <v>236</v>
      </c>
      <c r="B80" s="33" t="s">
        <v>237</v>
      </c>
      <c r="C80" s="45">
        <v>0</v>
      </c>
      <c r="D80" s="45"/>
      <c r="E80" s="45"/>
      <c r="F80" s="164"/>
    </row>
    <row r="81" spans="1:6">
      <c r="A81" s="6" t="s">
        <v>238</v>
      </c>
      <c r="B81" s="33" t="s">
        <v>239</v>
      </c>
      <c r="C81" s="45">
        <v>0</v>
      </c>
      <c r="D81" s="45"/>
      <c r="E81" s="45"/>
      <c r="F81" s="164"/>
    </row>
    <row r="82" spans="1:6">
      <c r="A82" s="6" t="s">
        <v>240</v>
      </c>
      <c r="B82" s="33" t="s">
        <v>241</v>
      </c>
      <c r="C82" s="45">
        <v>1621</v>
      </c>
      <c r="D82" s="45">
        <v>190</v>
      </c>
      <c r="E82" s="45">
        <v>190</v>
      </c>
      <c r="F82" s="164">
        <v>190</v>
      </c>
    </row>
    <row r="83" spans="1:6">
      <c r="A83" s="55" t="s">
        <v>473</v>
      </c>
      <c r="B83" s="57" t="s">
        <v>242</v>
      </c>
      <c r="C83" s="125">
        <f>SUM(C76:C82)</f>
        <v>7626</v>
      </c>
      <c r="D83" s="125">
        <f>SUM(D76:D81)</f>
        <v>700</v>
      </c>
      <c r="E83" s="125">
        <f>SUM(E76:E81)</f>
        <v>700</v>
      </c>
      <c r="F83" s="125">
        <f>SUM(F76:F81)</f>
        <v>700</v>
      </c>
    </row>
    <row r="84" spans="1:6">
      <c r="A84" s="13" t="s">
        <v>243</v>
      </c>
      <c r="B84" s="33" t="s">
        <v>244</v>
      </c>
      <c r="C84" s="45">
        <v>10048</v>
      </c>
      <c r="D84" s="45">
        <v>2000</v>
      </c>
      <c r="E84" s="45">
        <v>2000</v>
      </c>
      <c r="F84" s="164">
        <v>2000</v>
      </c>
    </row>
    <row r="85" spans="1:6">
      <c r="A85" s="13" t="s">
        <v>245</v>
      </c>
      <c r="B85" s="33" t="s">
        <v>246</v>
      </c>
      <c r="C85" s="45">
        <v>0</v>
      </c>
      <c r="D85" s="45"/>
      <c r="E85" s="45"/>
      <c r="F85" s="164"/>
    </row>
    <row r="86" spans="1:6">
      <c r="A86" s="13" t="s">
        <v>247</v>
      </c>
      <c r="B86" s="33" t="s">
        <v>248</v>
      </c>
      <c r="C86" s="45">
        <v>0</v>
      </c>
      <c r="D86" s="45"/>
      <c r="E86" s="45"/>
      <c r="F86" s="164"/>
    </row>
    <row r="87" spans="1:6">
      <c r="A87" s="13" t="s">
        <v>249</v>
      </c>
      <c r="B87" s="33" t="s">
        <v>250</v>
      </c>
      <c r="C87" s="45">
        <v>2713</v>
      </c>
      <c r="D87" s="45">
        <v>540</v>
      </c>
      <c r="E87" s="45">
        <v>540</v>
      </c>
      <c r="F87" s="164">
        <v>540</v>
      </c>
    </row>
    <row r="88" spans="1:6">
      <c r="A88" s="54" t="s">
        <v>474</v>
      </c>
      <c r="B88" s="57" t="s">
        <v>251</v>
      </c>
      <c r="C88" s="125">
        <f>SUM(C84:C87)</f>
        <v>12761</v>
      </c>
      <c r="D88" s="125">
        <f>SUM(D84:D87)</f>
        <v>2540</v>
      </c>
      <c r="E88" s="125">
        <f>SUM(E84:E87)</f>
        <v>2540</v>
      </c>
      <c r="F88" s="125">
        <f>SUM(F84:F87)</f>
        <v>2540</v>
      </c>
    </row>
    <row r="89" spans="1:6">
      <c r="A89" s="13" t="s">
        <v>252</v>
      </c>
      <c r="B89" s="33" t="s">
        <v>253</v>
      </c>
      <c r="C89" s="45">
        <v>0</v>
      </c>
      <c r="D89" s="45"/>
      <c r="E89" s="45"/>
      <c r="F89" s="164"/>
    </row>
    <row r="90" spans="1:6">
      <c r="A90" s="13" t="s">
        <v>510</v>
      </c>
      <c r="B90" s="33" t="s">
        <v>254</v>
      </c>
      <c r="C90" s="45">
        <v>0</v>
      </c>
      <c r="D90" s="45"/>
      <c r="E90" s="45"/>
      <c r="F90" s="164"/>
    </row>
    <row r="91" spans="1:6">
      <c r="A91" s="13" t="s">
        <v>511</v>
      </c>
      <c r="B91" s="33" t="s">
        <v>255</v>
      </c>
      <c r="C91" s="45">
        <v>0</v>
      </c>
      <c r="D91" s="45"/>
      <c r="E91" s="45"/>
      <c r="F91" s="164"/>
    </row>
    <row r="92" spans="1:6">
      <c r="A92" s="13" t="s">
        <v>512</v>
      </c>
      <c r="B92" s="33" t="s">
        <v>256</v>
      </c>
      <c r="C92" s="45">
        <v>1093</v>
      </c>
      <c r="D92" s="45">
        <v>500</v>
      </c>
      <c r="E92" s="45">
        <v>500</v>
      </c>
      <c r="F92" s="164">
        <v>500</v>
      </c>
    </row>
    <row r="93" spans="1:6">
      <c r="A93" s="13" t="s">
        <v>513</v>
      </c>
      <c r="B93" s="33" t="s">
        <v>257</v>
      </c>
      <c r="C93" s="45">
        <v>0</v>
      </c>
      <c r="D93" s="45"/>
      <c r="E93" s="45"/>
      <c r="F93" s="164"/>
    </row>
    <row r="94" spans="1:6">
      <c r="A94" s="13" t="s">
        <v>514</v>
      </c>
      <c r="B94" s="33" t="s">
        <v>258</v>
      </c>
      <c r="C94" s="45">
        <v>0</v>
      </c>
      <c r="D94" s="45"/>
      <c r="E94" s="45"/>
      <c r="F94" s="164"/>
    </row>
    <row r="95" spans="1:6">
      <c r="A95" s="13" t="s">
        <v>259</v>
      </c>
      <c r="B95" s="33" t="s">
        <v>260</v>
      </c>
      <c r="C95" s="45">
        <v>0</v>
      </c>
      <c r="D95" s="45"/>
      <c r="E95" s="45"/>
      <c r="F95" s="164"/>
    </row>
    <row r="96" spans="1:6">
      <c r="A96" s="13" t="s">
        <v>515</v>
      </c>
      <c r="B96" s="33" t="s">
        <v>261</v>
      </c>
      <c r="C96" s="45">
        <v>0</v>
      </c>
      <c r="D96" s="45"/>
      <c r="E96" s="45"/>
      <c r="F96" s="164"/>
    </row>
    <row r="97" spans="1:25">
      <c r="A97" s="54" t="s">
        <v>475</v>
      </c>
      <c r="B97" s="57" t="s">
        <v>262</v>
      </c>
      <c r="C97" s="125">
        <f>SUM(C89:C96)</f>
        <v>1093</v>
      </c>
      <c r="D97" s="125">
        <f>SUM(D89:D96)</f>
        <v>500</v>
      </c>
      <c r="E97" s="125">
        <f>SUM(E89:E96)</f>
        <v>500</v>
      </c>
      <c r="F97" s="125">
        <f>SUM(F89:F96)</f>
        <v>500</v>
      </c>
    </row>
    <row r="98" spans="1:25" ht="15.75">
      <c r="A98" s="63" t="s">
        <v>87</v>
      </c>
      <c r="B98" s="57"/>
      <c r="C98" s="125">
        <f>C97+C88+C83</f>
        <v>21480</v>
      </c>
      <c r="D98" s="125">
        <f>D97+D88+D83</f>
        <v>3740</v>
      </c>
      <c r="E98" s="125">
        <f>E97+E88+E83</f>
        <v>3740</v>
      </c>
      <c r="F98" s="125">
        <f>F97+F88+F83</f>
        <v>3740</v>
      </c>
    </row>
    <row r="99" spans="1:25" ht="15.75">
      <c r="A99" s="38" t="s">
        <v>523</v>
      </c>
      <c r="B99" s="39" t="s">
        <v>263</v>
      </c>
      <c r="C99" s="125">
        <f>C98+C75</f>
        <v>127436</v>
      </c>
      <c r="D99" s="125">
        <f>D98+D75</f>
        <v>108810</v>
      </c>
      <c r="E99" s="125">
        <f>E98+E75</f>
        <v>110010</v>
      </c>
      <c r="F99" s="125">
        <f>F98+F75</f>
        <v>111010</v>
      </c>
    </row>
    <row r="100" spans="1:25">
      <c r="A100" s="13" t="s">
        <v>516</v>
      </c>
      <c r="B100" s="5" t="s">
        <v>264</v>
      </c>
      <c r="C100" s="13"/>
      <c r="D100" s="13"/>
      <c r="E100" s="13"/>
      <c r="F100" s="77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6"/>
      <c r="Y100" s="26"/>
    </row>
    <row r="101" spans="1:25">
      <c r="A101" s="13" t="s">
        <v>267</v>
      </c>
      <c r="B101" s="5" t="s">
        <v>268</v>
      </c>
      <c r="C101" s="13"/>
      <c r="D101" s="13"/>
      <c r="E101" s="13"/>
      <c r="F101" s="77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6"/>
      <c r="Y101" s="26"/>
    </row>
    <row r="102" spans="1:25">
      <c r="A102" s="13" t="s">
        <v>517</v>
      </c>
      <c r="B102" s="5" t="s">
        <v>269</v>
      </c>
      <c r="C102" s="13"/>
      <c r="D102" s="13"/>
      <c r="E102" s="13"/>
      <c r="F102" s="77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6"/>
      <c r="Y102" s="26"/>
    </row>
    <row r="103" spans="1:25">
      <c r="A103" s="15" t="s">
        <v>480</v>
      </c>
      <c r="B103" s="7" t="s">
        <v>271</v>
      </c>
      <c r="C103" s="137">
        <f>SUM(C100:C102)</f>
        <v>0</v>
      </c>
      <c r="D103" s="137">
        <f>SUM(D100:D102)</f>
        <v>0</v>
      </c>
      <c r="E103" s="137">
        <f>SUM(E100:E102)</f>
        <v>0</v>
      </c>
      <c r="F103" s="245">
        <f>SUM(F100:F102)</f>
        <v>0</v>
      </c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6"/>
      <c r="Y103" s="26"/>
    </row>
    <row r="104" spans="1:25">
      <c r="A104" s="40" t="s">
        <v>518</v>
      </c>
      <c r="B104" s="5" t="s">
        <v>272</v>
      </c>
      <c r="C104" s="40"/>
      <c r="D104" s="40"/>
      <c r="E104" s="40"/>
      <c r="F104" s="92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6"/>
      <c r="Y104" s="26"/>
    </row>
    <row r="105" spans="1:25">
      <c r="A105" s="40" t="s">
        <v>486</v>
      </c>
      <c r="B105" s="5" t="s">
        <v>275</v>
      </c>
      <c r="C105" s="40"/>
      <c r="D105" s="40"/>
      <c r="E105" s="40"/>
      <c r="F105" s="92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6"/>
      <c r="Y105" s="26"/>
    </row>
    <row r="106" spans="1:25">
      <c r="A106" s="13" t="s">
        <v>276</v>
      </c>
      <c r="B106" s="5" t="s">
        <v>277</v>
      </c>
      <c r="C106" s="13"/>
      <c r="D106" s="13"/>
      <c r="E106" s="13"/>
      <c r="F106" s="77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6"/>
      <c r="Y106" s="26"/>
    </row>
    <row r="107" spans="1:25">
      <c r="A107" s="13" t="s">
        <v>519</v>
      </c>
      <c r="B107" s="5" t="s">
        <v>278</v>
      </c>
      <c r="C107" s="13"/>
      <c r="D107" s="13"/>
      <c r="E107" s="13"/>
      <c r="F107" s="77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6"/>
      <c r="Y107" s="26"/>
    </row>
    <row r="108" spans="1:25">
      <c r="A108" s="14" t="s">
        <v>483</v>
      </c>
      <c r="B108" s="7" t="s">
        <v>279</v>
      </c>
      <c r="C108" s="138">
        <f>SUM(C104:C107)</f>
        <v>0</v>
      </c>
      <c r="D108" s="138">
        <f>SUM(D104:D107)</f>
        <v>0</v>
      </c>
      <c r="E108" s="138">
        <f>SUM(E104:E107)</f>
        <v>0</v>
      </c>
      <c r="F108" s="144">
        <f>SUM(F104:F107)</f>
        <v>0</v>
      </c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6"/>
      <c r="Y108" s="26"/>
    </row>
    <row r="109" spans="1:25">
      <c r="A109" s="40" t="s">
        <v>280</v>
      </c>
      <c r="B109" s="5" t="s">
        <v>281</v>
      </c>
      <c r="C109" s="40"/>
      <c r="D109" s="40"/>
      <c r="E109" s="40"/>
      <c r="F109" s="92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6"/>
      <c r="Y109" s="26"/>
    </row>
    <row r="110" spans="1:25">
      <c r="A110" s="40" t="s">
        <v>282</v>
      </c>
      <c r="B110" s="5" t="s">
        <v>283</v>
      </c>
      <c r="C110" s="40"/>
      <c r="D110" s="40"/>
      <c r="E110" s="40"/>
      <c r="F110" s="92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6"/>
      <c r="Y110" s="26"/>
    </row>
    <row r="111" spans="1:25" s="128" customFormat="1">
      <c r="A111" s="14" t="s">
        <v>284</v>
      </c>
      <c r="B111" s="7" t="s">
        <v>285</v>
      </c>
      <c r="C111" s="138">
        <f>SUM(C109:C110)</f>
        <v>0</v>
      </c>
      <c r="D111" s="138">
        <f>SUM(D109:D110)</f>
        <v>0</v>
      </c>
      <c r="E111" s="138">
        <f>SUM(E109:E110)</f>
        <v>0</v>
      </c>
      <c r="F111" s="144">
        <f>SUM(F109:F110)</f>
        <v>0</v>
      </c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133"/>
      <c r="Y111" s="133"/>
    </row>
    <row r="112" spans="1:25">
      <c r="A112" s="40" t="s">
        <v>286</v>
      </c>
      <c r="B112" s="5" t="s">
        <v>287</v>
      </c>
      <c r="C112" s="40"/>
      <c r="D112" s="40"/>
      <c r="E112" s="40"/>
      <c r="F112" s="92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6"/>
      <c r="Y112" s="26"/>
    </row>
    <row r="113" spans="1:25">
      <c r="A113" s="40" t="s">
        <v>288</v>
      </c>
      <c r="B113" s="5" t="s">
        <v>289</v>
      </c>
      <c r="C113" s="40"/>
      <c r="D113" s="40"/>
      <c r="E113" s="40"/>
      <c r="F113" s="92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6"/>
      <c r="Y113" s="26"/>
    </row>
    <row r="114" spans="1:25">
      <c r="A114" s="40" t="s">
        <v>290</v>
      </c>
      <c r="B114" s="5" t="s">
        <v>291</v>
      </c>
      <c r="C114" s="40"/>
      <c r="D114" s="40"/>
      <c r="E114" s="40"/>
      <c r="F114" s="92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6"/>
      <c r="Y114" s="26"/>
    </row>
    <row r="115" spans="1:25">
      <c r="A115" s="41" t="s">
        <v>484</v>
      </c>
      <c r="B115" s="42" t="s">
        <v>292</v>
      </c>
      <c r="C115" s="138">
        <f>SUM(C112:C114)</f>
        <v>0</v>
      </c>
      <c r="D115" s="138">
        <f>SUM(D112:D114)</f>
        <v>0</v>
      </c>
      <c r="E115" s="138">
        <f>SUM(E112:E114)</f>
        <v>0</v>
      </c>
      <c r="F115" s="144">
        <f>SUM(F112:F114)</f>
        <v>0</v>
      </c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6"/>
      <c r="Y115" s="26"/>
    </row>
    <row r="116" spans="1:25">
      <c r="A116" s="40" t="s">
        <v>293</v>
      </c>
      <c r="B116" s="5" t="s">
        <v>294</v>
      </c>
      <c r="C116" s="40"/>
      <c r="D116" s="40"/>
      <c r="E116" s="40"/>
      <c r="F116" s="92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6"/>
      <c r="Y116" s="26"/>
    </row>
    <row r="117" spans="1:25">
      <c r="A117" s="13" t="s">
        <v>295</v>
      </c>
      <c r="B117" s="5" t="s">
        <v>296</v>
      </c>
      <c r="C117" s="13"/>
      <c r="D117" s="13"/>
      <c r="E117" s="13"/>
      <c r="F117" s="77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6"/>
      <c r="Y117" s="26"/>
    </row>
    <row r="118" spans="1:25">
      <c r="A118" s="40" t="s">
        <v>520</v>
      </c>
      <c r="B118" s="5" t="s">
        <v>297</v>
      </c>
      <c r="C118" s="40"/>
      <c r="D118" s="40"/>
      <c r="E118" s="40"/>
      <c r="F118" s="92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6"/>
      <c r="Y118" s="26"/>
    </row>
    <row r="119" spans="1:25">
      <c r="A119" s="40" t="s">
        <v>489</v>
      </c>
      <c r="B119" s="5" t="s">
        <v>298</v>
      </c>
      <c r="C119" s="40"/>
      <c r="D119" s="40"/>
      <c r="E119" s="40"/>
      <c r="F119" s="92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6"/>
      <c r="Y119" s="26"/>
    </row>
    <row r="120" spans="1:25">
      <c r="A120" s="41" t="s">
        <v>490</v>
      </c>
      <c r="B120" s="42" t="s">
        <v>302</v>
      </c>
      <c r="C120" s="138">
        <f>SUM(C116:C119)</f>
        <v>0</v>
      </c>
      <c r="D120" s="138">
        <f>SUM(D116:D119)</f>
        <v>0</v>
      </c>
      <c r="E120" s="138">
        <f>SUM(E116:E119)</f>
        <v>0</v>
      </c>
      <c r="F120" s="144">
        <f>SUM(F116:F119)</f>
        <v>0</v>
      </c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6"/>
      <c r="Y120" s="26"/>
    </row>
    <row r="121" spans="1:25">
      <c r="A121" s="13" t="s">
        <v>303</v>
      </c>
      <c r="B121" s="5" t="s">
        <v>304</v>
      </c>
      <c r="C121" s="13"/>
      <c r="D121" s="13"/>
      <c r="E121" s="13"/>
      <c r="F121" s="77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6"/>
      <c r="Y121" s="26"/>
    </row>
    <row r="122" spans="1:25" s="128" customFormat="1" ht="15.75">
      <c r="A122" s="43" t="s">
        <v>524</v>
      </c>
      <c r="B122" s="44" t="s">
        <v>305</v>
      </c>
      <c r="C122" s="138">
        <f>C120+C115+C121</f>
        <v>0</v>
      </c>
      <c r="D122" s="138">
        <f>D120+D115+D121</f>
        <v>0</v>
      </c>
      <c r="E122" s="138">
        <f>E120+E115+E121</f>
        <v>0</v>
      </c>
      <c r="F122" s="144">
        <f>F120+F115+F121</f>
        <v>0</v>
      </c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133"/>
      <c r="Y122" s="133"/>
    </row>
    <row r="123" spans="1:25" ht="15.75">
      <c r="A123" s="48" t="s">
        <v>561</v>
      </c>
      <c r="B123" s="49"/>
      <c r="C123" s="125">
        <f>C122+C99</f>
        <v>127436</v>
      </c>
      <c r="D123" s="125">
        <f>D122+D99</f>
        <v>108810</v>
      </c>
      <c r="E123" s="125">
        <f>E122+E99</f>
        <v>110010</v>
      </c>
      <c r="F123" s="125">
        <f>F122+F99</f>
        <v>111010</v>
      </c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</row>
    <row r="124" spans="1:25">
      <c r="B124" s="26"/>
      <c r="C124" s="26"/>
      <c r="D124" s="26"/>
      <c r="E124" s="26"/>
      <c r="F124" s="174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</row>
    <row r="125" spans="1:25">
      <c r="B125" s="26"/>
      <c r="C125" s="26"/>
      <c r="D125" s="26"/>
      <c r="E125" s="26"/>
      <c r="F125" s="174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</row>
    <row r="126" spans="1:25">
      <c r="B126" s="26"/>
      <c r="C126" s="26"/>
      <c r="D126" s="26"/>
      <c r="E126" s="26"/>
      <c r="F126" s="174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</row>
    <row r="127" spans="1:25">
      <c r="B127" s="26"/>
      <c r="C127" s="26"/>
      <c r="D127" s="26"/>
      <c r="E127" s="26"/>
      <c r="F127" s="174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</row>
    <row r="128" spans="1:25">
      <c r="B128" s="26"/>
      <c r="C128" s="26"/>
      <c r="D128" s="26"/>
      <c r="E128" s="26"/>
      <c r="F128" s="174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</row>
    <row r="129" spans="2:25">
      <c r="B129" s="26"/>
      <c r="C129" s="26"/>
      <c r="D129" s="26"/>
      <c r="E129" s="26"/>
      <c r="F129" s="174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</row>
    <row r="130" spans="2:25">
      <c r="B130" s="26"/>
      <c r="C130" s="26"/>
      <c r="D130" s="26"/>
      <c r="E130" s="26"/>
      <c r="F130" s="174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</row>
    <row r="131" spans="2:25">
      <c r="B131" s="26"/>
      <c r="C131" s="26"/>
      <c r="D131" s="26"/>
      <c r="E131" s="26"/>
      <c r="F131" s="174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</row>
    <row r="132" spans="2:25">
      <c r="B132" s="26"/>
      <c r="C132" s="26"/>
      <c r="D132" s="26"/>
      <c r="E132" s="26"/>
      <c r="F132" s="174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</row>
    <row r="133" spans="2:25">
      <c r="B133" s="26"/>
      <c r="C133" s="26"/>
      <c r="D133" s="26"/>
      <c r="E133" s="26"/>
      <c r="F133" s="174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</row>
    <row r="134" spans="2:25">
      <c r="B134" s="26"/>
      <c r="C134" s="26"/>
      <c r="D134" s="26"/>
      <c r="E134" s="26"/>
      <c r="F134" s="174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</row>
    <row r="135" spans="2:25">
      <c r="B135" s="26"/>
      <c r="C135" s="26"/>
      <c r="D135" s="26"/>
      <c r="E135" s="26"/>
      <c r="F135" s="174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</row>
    <row r="136" spans="2:25">
      <c r="B136" s="26"/>
      <c r="C136" s="26"/>
      <c r="D136" s="26"/>
      <c r="E136" s="26"/>
      <c r="F136" s="174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</row>
    <row r="137" spans="2:25">
      <c r="B137" s="26"/>
      <c r="C137" s="26"/>
      <c r="D137" s="26"/>
      <c r="E137" s="26"/>
      <c r="F137" s="174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</row>
    <row r="138" spans="2:25">
      <c r="B138" s="26"/>
      <c r="C138" s="26"/>
      <c r="D138" s="26"/>
      <c r="E138" s="26"/>
      <c r="F138" s="174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</row>
    <row r="139" spans="2:25">
      <c r="B139" s="26"/>
      <c r="C139" s="26"/>
      <c r="D139" s="26"/>
      <c r="E139" s="26"/>
      <c r="F139" s="174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</row>
    <row r="140" spans="2:25">
      <c r="B140" s="26"/>
      <c r="C140" s="26"/>
      <c r="D140" s="26"/>
      <c r="E140" s="26"/>
      <c r="F140" s="174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</row>
    <row r="141" spans="2:25">
      <c r="B141" s="26"/>
      <c r="C141" s="26"/>
      <c r="D141" s="26"/>
      <c r="E141" s="26"/>
      <c r="F141" s="174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</row>
    <row r="142" spans="2:25">
      <c r="B142" s="26"/>
      <c r="C142" s="26"/>
      <c r="D142" s="26"/>
      <c r="E142" s="26"/>
      <c r="F142" s="174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</row>
    <row r="143" spans="2:25">
      <c r="B143" s="26"/>
      <c r="C143" s="26"/>
      <c r="D143" s="26"/>
      <c r="E143" s="26"/>
      <c r="F143" s="174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</row>
    <row r="144" spans="2:25">
      <c r="B144" s="26"/>
      <c r="C144" s="26"/>
      <c r="D144" s="26"/>
      <c r="E144" s="26"/>
      <c r="F144" s="174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</row>
    <row r="145" spans="2:25">
      <c r="B145" s="26"/>
      <c r="C145" s="26"/>
      <c r="D145" s="26"/>
      <c r="E145" s="26"/>
      <c r="F145" s="174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</row>
    <row r="146" spans="2:25">
      <c r="B146" s="26"/>
      <c r="C146" s="26"/>
      <c r="D146" s="26"/>
      <c r="E146" s="26"/>
      <c r="F146" s="174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</row>
    <row r="147" spans="2:25">
      <c r="B147" s="26"/>
      <c r="C147" s="26"/>
      <c r="D147" s="26"/>
      <c r="E147" s="26"/>
      <c r="F147" s="174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</row>
    <row r="148" spans="2:25">
      <c r="B148" s="26"/>
      <c r="C148" s="26"/>
      <c r="D148" s="26"/>
      <c r="E148" s="26"/>
      <c r="F148" s="174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</row>
    <row r="149" spans="2:25">
      <c r="B149" s="26"/>
      <c r="C149" s="26"/>
      <c r="D149" s="26"/>
      <c r="E149" s="26"/>
      <c r="F149" s="174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</row>
    <row r="150" spans="2:25">
      <c r="B150" s="26"/>
      <c r="C150" s="26"/>
      <c r="D150" s="26"/>
      <c r="E150" s="26"/>
      <c r="F150" s="174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</row>
    <row r="151" spans="2:25">
      <c r="B151" s="26"/>
      <c r="C151" s="26"/>
      <c r="D151" s="26"/>
      <c r="E151" s="26"/>
      <c r="F151" s="174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</row>
    <row r="152" spans="2:25">
      <c r="B152" s="26"/>
      <c r="C152" s="26"/>
      <c r="D152" s="26"/>
      <c r="E152" s="26"/>
      <c r="F152" s="174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</row>
    <row r="153" spans="2:25">
      <c r="B153" s="26"/>
      <c r="C153" s="26"/>
      <c r="D153" s="26"/>
      <c r="E153" s="26"/>
      <c r="F153" s="174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</row>
    <row r="154" spans="2:25">
      <c r="B154" s="26"/>
      <c r="C154" s="26"/>
      <c r="D154" s="26"/>
      <c r="E154" s="26"/>
      <c r="F154" s="174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</row>
    <row r="155" spans="2:25">
      <c r="B155" s="26"/>
      <c r="C155" s="26"/>
      <c r="D155" s="26"/>
      <c r="E155" s="26"/>
      <c r="F155" s="174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</row>
    <row r="156" spans="2:25">
      <c r="B156" s="26"/>
      <c r="C156" s="26"/>
      <c r="D156" s="26"/>
      <c r="E156" s="26"/>
      <c r="F156" s="174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</row>
    <row r="157" spans="2:25">
      <c r="B157" s="26"/>
      <c r="C157" s="26"/>
      <c r="D157" s="26"/>
      <c r="E157" s="26"/>
      <c r="F157" s="174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</row>
    <row r="158" spans="2:25">
      <c r="B158" s="26"/>
      <c r="C158" s="26"/>
      <c r="D158" s="26"/>
      <c r="E158" s="26"/>
      <c r="F158" s="174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</row>
    <row r="159" spans="2:25">
      <c r="B159" s="26"/>
      <c r="C159" s="26"/>
      <c r="D159" s="26"/>
      <c r="E159" s="26"/>
      <c r="F159" s="174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</row>
    <row r="160" spans="2:25">
      <c r="B160" s="26"/>
      <c r="C160" s="26"/>
      <c r="D160" s="26"/>
      <c r="E160" s="26"/>
      <c r="F160" s="174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</row>
    <row r="161" spans="2:25">
      <c r="B161" s="26"/>
      <c r="C161" s="26"/>
      <c r="D161" s="26"/>
      <c r="E161" s="26"/>
      <c r="F161" s="174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</row>
    <row r="162" spans="2:25">
      <c r="B162" s="26"/>
      <c r="C162" s="26"/>
      <c r="D162" s="26"/>
      <c r="E162" s="26"/>
      <c r="F162" s="174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</row>
    <row r="163" spans="2:25">
      <c r="B163" s="26"/>
      <c r="C163" s="26"/>
      <c r="D163" s="26"/>
      <c r="E163" s="26"/>
      <c r="F163" s="174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</row>
    <row r="164" spans="2:25">
      <c r="B164" s="26"/>
      <c r="C164" s="26"/>
      <c r="D164" s="26"/>
      <c r="E164" s="26"/>
      <c r="F164" s="174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</row>
    <row r="165" spans="2:25">
      <c r="B165" s="26"/>
      <c r="C165" s="26"/>
      <c r="D165" s="26"/>
      <c r="E165" s="26"/>
      <c r="F165" s="174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</row>
    <row r="166" spans="2:25">
      <c r="B166" s="26"/>
      <c r="C166" s="26"/>
      <c r="D166" s="26"/>
      <c r="E166" s="26"/>
      <c r="F166" s="174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</row>
    <row r="167" spans="2:25">
      <c r="B167" s="26"/>
      <c r="C167" s="26"/>
      <c r="D167" s="26"/>
      <c r="E167" s="26"/>
      <c r="F167" s="174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</row>
    <row r="168" spans="2:25">
      <c r="B168" s="26"/>
      <c r="C168" s="26"/>
      <c r="D168" s="26"/>
      <c r="E168" s="26"/>
      <c r="F168" s="174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</row>
    <row r="169" spans="2:25">
      <c r="B169" s="26"/>
      <c r="C169" s="26"/>
      <c r="D169" s="26"/>
      <c r="E169" s="26"/>
      <c r="F169" s="174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</row>
    <row r="170" spans="2:25">
      <c r="B170" s="26"/>
      <c r="C170" s="26"/>
      <c r="D170" s="26"/>
      <c r="E170" s="26"/>
      <c r="F170" s="174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</row>
    <row r="171" spans="2:25">
      <c r="B171" s="26"/>
      <c r="C171" s="26"/>
      <c r="D171" s="26"/>
      <c r="E171" s="26"/>
      <c r="F171" s="174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</row>
    <row r="172" spans="2:25">
      <c r="B172" s="26"/>
      <c r="C172" s="26"/>
      <c r="D172" s="26"/>
      <c r="E172" s="26"/>
      <c r="F172" s="174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</row>
  </sheetData>
  <mergeCells count="2">
    <mergeCell ref="A2:F2"/>
    <mergeCell ref="A3:F3"/>
  </mergeCells>
  <phoneticPr fontId="39" type="noConversion"/>
  <pageMargins left="0.31496062992125984" right="0.31496062992125984" top="0.74803149606299213" bottom="0.74803149606299213" header="0.31496062992125984" footer="0.31496062992125984"/>
  <pageSetup paperSize="9" scale="58" fitToHeight="2" orientation="portrait" r:id="rId1"/>
  <headerFooter>
    <oddHeader>&amp;C24. melléklet az 1/2015. (II.18.)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7"/>
  <sheetViews>
    <sheetView topLeftCell="A2" workbookViewId="0">
      <selection activeCell="A13" sqref="A13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hidden="1">
      <c r="A1" s="89" t="s">
        <v>27</v>
      </c>
      <c r="B1" s="90"/>
      <c r="C1" s="90"/>
      <c r="D1" s="90"/>
    </row>
    <row r="2" spans="1:5" ht="27" customHeight="1">
      <c r="A2" s="248" t="s">
        <v>704</v>
      </c>
      <c r="B2" s="259"/>
      <c r="C2" s="259"/>
      <c r="D2" s="259"/>
      <c r="E2" s="259"/>
    </row>
    <row r="3" spans="1:5" ht="22.5" customHeight="1">
      <c r="A3" s="247" t="s">
        <v>43</v>
      </c>
      <c r="B3" s="246"/>
      <c r="C3" s="246"/>
      <c r="D3" s="246"/>
      <c r="E3" s="246"/>
    </row>
    <row r="4" spans="1:5" ht="18">
      <c r="A4" s="82"/>
    </row>
    <row r="5" spans="1:5">
      <c r="A5" s="4" t="s">
        <v>1</v>
      </c>
    </row>
    <row r="6" spans="1:5" ht="31.5" customHeight="1">
      <c r="A6" s="83" t="s">
        <v>126</v>
      </c>
      <c r="B6" s="84" t="s">
        <v>127</v>
      </c>
      <c r="C6" s="73" t="s">
        <v>35</v>
      </c>
      <c r="D6" s="73" t="s">
        <v>36</v>
      </c>
      <c r="E6" s="73" t="s">
        <v>37</v>
      </c>
    </row>
    <row r="7" spans="1:5" ht="15" customHeight="1">
      <c r="A7" s="85"/>
      <c r="B7" s="45"/>
      <c r="C7" s="45"/>
      <c r="D7" s="45"/>
      <c r="E7" s="45"/>
    </row>
    <row r="8" spans="1:5" ht="15" customHeight="1">
      <c r="A8" s="85"/>
      <c r="B8" s="45"/>
      <c r="C8" s="45"/>
      <c r="D8" s="45"/>
      <c r="E8" s="45"/>
    </row>
    <row r="9" spans="1:5" ht="15" customHeight="1">
      <c r="A9" s="85"/>
      <c r="B9" s="45"/>
      <c r="C9" s="45"/>
      <c r="D9" s="45"/>
      <c r="E9" s="45"/>
    </row>
    <row r="10" spans="1:5" ht="15" customHeight="1">
      <c r="A10" s="45"/>
      <c r="B10" s="45"/>
      <c r="C10" s="45"/>
      <c r="D10" s="45"/>
      <c r="E10" s="45"/>
    </row>
    <row r="11" spans="1:5" ht="29.25" customHeight="1">
      <c r="A11" s="86" t="s">
        <v>28</v>
      </c>
      <c r="B11" s="55" t="s">
        <v>364</v>
      </c>
      <c r="C11" s="45">
        <v>4559</v>
      </c>
      <c r="D11" s="45">
        <v>0</v>
      </c>
      <c r="E11" s="45">
        <v>4559</v>
      </c>
    </row>
    <row r="12" spans="1:5" ht="29.25" customHeight="1">
      <c r="A12" s="86"/>
      <c r="B12" s="45"/>
      <c r="C12" s="45"/>
      <c r="D12" s="45"/>
      <c r="E12" s="45"/>
    </row>
    <row r="13" spans="1:5" ht="15" customHeight="1">
      <c r="A13" s="86"/>
      <c r="B13" s="45"/>
      <c r="C13" s="45"/>
      <c r="D13" s="45"/>
      <c r="E13" s="45"/>
    </row>
    <row r="14" spans="1:5" ht="15" customHeight="1">
      <c r="A14" s="87"/>
      <c r="B14" s="45"/>
      <c r="C14" s="45"/>
      <c r="D14" s="45"/>
      <c r="E14" s="45"/>
    </row>
    <row r="15" spans="1:5" ht="15" customHeight="1">
      <c r="A15" s="87"/>
      <c r="B15" s="45"/>
      <c r="C15" s="45"/>
      <c r="D15" s="45"/>
      <c r="E15" s="45"/>
    </row>
    <row r="16" spans="1:5" ht="30.75" customHeight="1">
      <c r="A16" s="86" t="s">
        <v>29</v>
      </c>
      <c r="B16" s="42" t="s">
        <v>388</v>
      </c>
      <c r="C16" s="45"/>
      <c r="D16" s="45"/>
      <c r="E16" s="45"/>
    </row>
    <row r="17" spans="1:5" ht="15" customHeight="1">
      <c r="A17" s="78" t="s">
        <v>585</v>
      </c>
      <c r="B17" s="78" t="s">
        <v>340</v>
      </c>
      <c r="C17" s="45"/>
      <c r="D17" s="45"/>
      <c r="E17" s="45"/>
    </row>
    <row r="18" spans="1:5" ht="15" customHeight="1">
      <c r="A18" s="78" t="s">
        <v>586</v>
      </c>
      <c r="B18" s="78" t="s">
        <v>340</v>
      </c>
      <c r="C18" s="45"/>
      <c r="D18" s="45"/>
      <c r="E18" s="45"/>
    </row>
    <row r="19" spans="1:5" ht="15" customHeight="1">
      <c r="A19" s="78" t="s">
        <v>587</v>
      </c>
      <c r="B19" s="78" t="s">
        <v>340</v>
      </c>
      <c r="C19" s="45">
        <v>3100</v>
      </c>
      <c r="D19" s="45">
        <v>1600</v>
      </c>
      <c r="E19" s="45">
        <v>1500</v>
      </c>
    </row>
    <row r="20" spans="1:5" ht="15" customHeight="1">
      <c r="A20" s="78" t="s">
        <v>588</v>
      </c>
      <c r="B20" s="78" t="s">
        <v>340</v>
      </c>
      <c r="C20" s="45"/>
      <c r="D20" s="45"/>
      <c r="E20" s="45"/>
    </row>
    <row r="21" spans="1:5" ht="15" customHeight="1">
      <c r="A21" s="78" t="s">
        <v>538</v>
      </c>
      <c r="B21" s="88" t="s">
        <v>347</v>
      </c>
      <c r="C21" s="45">
        <v>1791</v>
      </c>
      <c r="D21" s="45">
        <v>91</v>
      </c>
      <c r="E21" s="45">
        <v>1700</v>
      </c>
    </row>
    <row r="22" spans="1:5" ht="15" customHeight="1">
      <c r="A22" s="78" t="s">
        <v>536</v>
      </c>
      <c r="B22" s="88" t="s">
        <v>341</v>
      </c>
      <c r="C22" s="45">
        <v>5000</v>
      </c>
      <c r="D22" s="45">
        <v>0</v>
      </c>
      <c r="E22" s="45">
        <v>5000</v>
      </c>
    </row>
    <row r="23" spans="1:5" ht="15" customHeight="1">
      <c r="A23" s="87"/>
      <c r="B23" s="45"/>
      <c r="C23" s="45"/>
      <c r="D23" s="45"/>
      <c r="E23" s="45"/>
    </row>
    <row r="24" spans="1:5" ht="27.75" customHeight="1">
      <c r="A24" s="86" t="s">
        <v>30</v>
      </c>
      <c r="B24" s="46" t="s">
        <v>33</v>
      </c>
      <c r="C24" s="45">
        <v>9891</v>
      </c>
      <c r="D24" s="45">
        <v>1691</v>
      </c>
      <c r="E24" s="45">
        <v>8200</v>
      </c>
    </row>
    <row r="25" spans="1:5" ht="15" customHeight="1">
      <c r="A25" s="240" t="s">
        <v>541</v>
      </c>
      <c r="B25" s="45" t="s">
        <v>360</v>
      </c>
      <c r="C25" s="45">
        <v>4928</v>
      </c>
      <c r="D25" s="45">
        <v>1691</v>
      </c>
      <c r="E25" s="45">
        <v>4928</v>
      </c>
    </row>
    <row r="26" spans="1:5" ht="15" customHeight="1">
      <c r="A26" s="240" t="s">
        <v>726</v>
      </c>
      <c r="B26" s="45" t="s">
        <v>380</v>
      </c>
      <c r="C26" s="45">
        <v>0</v>
      </c>
      <c r="D26" s="45">
        <v>0</v>
      </c>
      <c r="E26" s="45">
        <v>0</v>
      </c>
    </row>
    <row r="27" spans="1:5" ht="15" customHeight="1">
      <c r="A27" s="87"/>
      <c r="B27" s="45"/>
      <c r="C27" s="45"/>
      <c r="D27" s="45"/>
      <c r="E27" s="45"/>
    </row>
    <row r="28" spans="1:5" ht="15" customHeight="1">
      <c r="A28" s="87"/>
      <c r="B28" s="45"/>
      <c r="C28" s="45"/>
      <c r="D28" s="45"/>
      <c r="E28" s="45"/>
    </row>
    <row r="29" spans="1:5" ht="31.5" customHeight="1">
      <c r="A29" s="86" t="s">
        <v>31</v>
      </c>
      <c r="B29" s="46" t="s">
        <v>34</v>
      </c>
      <c r="C29" s="45">
        <v>4928</v>
      </c>
      <c r="D29" s="45">
        <v>0</v>
      </c>
      <c r="E29" s="45">
        <v>4928</v>
      </c>
    </row>
    <row r="30" spans="1:5" ht="15" customHeight="1">
      <c r="A30" s="86"/>
      <c r="B30" s="45"/>
      <c r="C30" s="45"/>
      <c r="D30" s="45"/>
      <c r="E30" s="45"/>
    </row>
    <row r="31" spans="1:5" ht="15" customHeight="1">
      <c r="A31" s="86"/>
      <c r="B31" s="45"/>
      <c r="C31" s="45"/>
      <c r="D31" s="45"/>
      <c r="E31" s="45"/>
    </row>
    <row r="32" spans="1:5" ht="15" customHeight="1">
      <c r="A32" s="87"/>
      <c r="B32" s="45"/>
      <c r="C32" s="45"/>
      <c r="D32" s="45"/>
      <c r="E32" s="45"/>
    </row>
    <row r="33" spans="1:5" ht="15" customHeight="1">
      <c r="A33" s="87"/>
      <c r="B33" s="45"/>
      <c r="C33" s="45"/>
      <c r="D33" s="45"/>
      <c r="E33" s="45"/>
    </row>
    <row r="34" spans="1:5" ht="15" customHeight="1">
      <c r="A34" s="86" t="s">
        <v>32</v>
      </c>
      <c r="B34" s="46"/>
      <c r="C34" s="45">
        <v>0</v>
      </c>
      <c r="D34" s="45">
        <v>0</v>
      </c>
      <c r="E34" s="45">
        <v>0</v>
      </c>
    </row>
    <row r="35" spans="1:5" ht="15" customHeight="1"/>
    <row r="36" spans="1:5" ht="15" customHeight="1"/>
    <row r="37" spans="1:5" ht="15" customHeight="1"/>
  </sheetData>
  <mergeCells count="2">
    <mergeCell ref="A2:E2"/>
    <mergeCell ref="A3:E3"/>
  </mergeCells>
  <phoneticPr fontId="39" type="noConversion"/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&amp;C25. melléklet az 1/2015. (II.18.)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28"/>
  <sheetViews>
    <sheetView topLeftCell="A2" workbookViewId="0">
      <selection activeCell="O215" sqref="A1:O215"/>
    </sheetView>
  </sheetViews>
  <sheetFormatPr defaultRowHeight="15"/>
  <cols>
    <col min="1" max="1" width="91.140625" customWidth="1"/>
    <col min="3" max="3" width="10.28515625" customWidth="1"/>
    <col min="4" max="5" width="12.5703125" customWidth="1"/>
    <col min="6" max="6" width="10" customWidth="1"/>
    <col min="7" max="7" width="9.7109375" customWidth="1"/>
    <col min="8" max="9" width="10.42578125" customWidth="1"/>
    <col min="10" max="10" width="15.28515625" customWidth="1"/>
    <col min="11" max="11" width="16.140625" customWidth="1"/>
    <col min="12" max="12" width="12.140625" customWidth="1"/>
    <col min="13" max="13" width="14.140625" customWidth="1"/>
    <col min="14" max="14" width="14" customWidth="1"/>
    <col min="15" max="15" width="21.140625" style="128" customWidth="1"/>
    <col min="17" max="17" width="10.5703125" style="122" bestFit="1" customWidth="1"/>
  </cols>
  <sheetData>
    <row r="1" spans="1:17" hidden="1">
      <c r="A1" s="89" t="s">
        <v>27</v>
      </c>
      <c r="B1" s="90"/>
      <c r="C1" s="90"/>
      <c r="D1" s="90"/>
      <c r="E1" s="90"/>
      <c r="F1" s="90"/>
    </row>
    <row r="2" spans="1:17" ht="28.5" customHeight="1">
      <c r="A2" s="248" t="s">
        <v>704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</row>
    <row r="3" spans="1:17" ht="26.25" customHeight="1">
      <c r="A3" s="247" t="s">
        <v>41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7">
      <c r="A4" s="4"/>
    </row>
    <row r="5" spans="1:17">
      <c r="A5" s="4" t="s">
        <v>1</v>
      </c>
    </row>
    <row r="6" spans="1:17" ht="25.5">
      <c r="A6" s="2" t="s">
        <v>126</v>
      </c>
      <c r="B6" s="3" t="s">
        <v>127</v>
      </c>
      <c r="C6" s="81" t="s">
        <v>15</v>
      </c>
      <c r="D6" s="81" t="s">
        <v>16</v>
      </c>
      <c r="E6" s="81" t="s">
        <v>17</v>
      </c>
      <c r="F6" s="81" t="s">
        <v>18</v>
      </c>
      <c r="G6" s="81" t="s">
        <v>19</v>
      </c>
      <c r="H6" s="81" t="s">
        <v>20</v>
      </c>
      <c r="I6" s="81" t="s">
        <v>21</v>
      </c>
      <c r="J6" s="81" t="s">
        <v>22</v>
      </c>
      <c r="K6" s="81" t="s">
        <v>23</v>
      </c>
      <c r="L6" s="81" t="s">
        <v>24</v>
      </c>
      <c r="M6" s="81" t="s">
        <v>25</v>
      </c>
      <c r="N6" s="81" t="s">
        <v>26</v>
      </c>
      <c r="O6" s="239" t="s">
        <v>3</v>
      </c>
      <c r="P6" s="4"/>
      <c r="Q6" s="198" t="s">
        <v>725</v>
      </c>
    </row>
    <row r="7" spans="1:17">
      <c r="A7" s="31" t="s">
        <v>128</v>
      </c>
      <c r="B7" s="32" t="s">
        <v>129</v>
      </c>
      <c r="C7" s="45">
        <v>1143</v>
      </c>
      <c r="D7" s="45">
        <v>1143</v>
      </c>
      <c r="E7" s="45">
        <v>1182</v>
      </c>
      <c r="F7" s="45">
        <v>1182</v>
      </c>
      <c r="G7" s="45">
        <v>1182</v>
      </c>
      <c r="H7" s="45">
        <v>1182</v>
      </c>
      <c r="I7" s="45">
        <v>1182</v>
      </c>
      <c r="J7" s="45">
        <v>1182</v>
      </c>
      <c r="K7" s="45">
        <v>1182</v>
      </c>
      <c r="L7" s="45">
        <v>1182</v>
      </c>
      <c r="M7" s="45">
        <v>1182</v>
      </c>
      <c r="N7" s="45">
        <v>1184</v>
      </c>
      <c r="O7" s="125">
        <f>SUM(C7:N7)</f>
        <v>14108</v>
      </c>
      <c r="P7" s="4">
        <v>14108</v>
      </c>
      <c r="Q7" s="123">
        <f>O7-P7</f>
        <v>0</v>
      </c>
    </row>
    <row r="8" spans="1:17">
      <c r="A8" s="31" t="s">
        <v>130</v>
      </c>
      <c r="B8" s="33" t="s">
        <v>131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125">
        <f t="shared" ref="O8:O71" si="0">SUM(C8:N8)</f>
        <v>0</v>
      </c>
      <c r="P8" s="4"/>
      <c r="Q8" s="123">
        <f t="shared" ref="Q8:Q71" si="1">O8-P8</f>
        <v>0</v>
      </c>
    </row>
    <row r="9" spans="1:17">
      <c r="A9" s="31" t="s">
        <v>132</v>
      </c>
      <c r="B9" s="33" t="s">
        <v>133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125">
        <f t="shared" si="0"/>
        <v>0</v>
      </c>
      <c r="P9" s="4"/>
      <c r="Q9" s="123">
        <f t="shared" si="1"/>
        <v>0</v>
      </c>
    </row>
    <row r="10" spans="1:17">
      <c r="A10" s="34" t="s">
        <v>134</v>
      </c>
      <c r="B10" s="33" t="s">
        <v>135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125">
        <f t="shared" si="0"/>
        <v>0</v>
      </c>
      <c r="P10" s="4"/>
      <c r="Q10" s="123">
        <f t="shared" si="1"/>
        <v>0</v>
      </c>
    </row>
    <row r="11" spans="1:17">
      <c r="A11" s="34" t="s">
        <v>136</v>
      </c>
      <c r="B11" s="33" t="s">
        <v>137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125">
        <f t="shared" si="0"/>
        <v>0</v>
      </c>
      <c r="P11" s="4"/>
      <c r="Q11" s="123">
        <f t="shared" si="1"/>
        <v>0</v>
      </c>
    </row>
    <row r="12" spans="1:17">
      <c r="A12" s="34" t="s">
        <v>138</v>
      </c>
      <c r="B12" s="33" t="s">
        <v>139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125">
        <f t="shared" si="0"/>
        <v>0</v>
      </c>
      <c r="P12" s="4"/>
      <c r="Q12" s="123">
        <f t="shared" si="1"/>
        <v>0</v>
      </c>
    </row>
    <row r="13" spans="1:17">
      <c r="A13" s="34" t="s">
        <v>140</v>
      </c>
      <c r="B13" s="33" t="s">
        <v>141</v>
      </c>
      <c r="C13" s="45"/>
      <c r="D13" s="45"/>
      <c r="E13" s="45">
        <v>144</v>
      </c>
      <c r="F13" s="45"/>
      <c r="G13" s="45"/>
      <c r="H13" s="45"/>
      <c r="I13" s="45">
        <v>144</v>
      </c>
      <c r="J13" s="45"/>
      <c r="K13" s="45"/>
      <c r="L13" s="45"/>
      <c r="M13" s="45"/>
      <c r="N13" s="45"/>
      <c r="O13" s="125">
        <f t="shared" si="0"/>
        <v>288</v>
      </c>
      <c r="P13" s="4">
        <v>288</v>
      </c>
      <c r="Q13" s="123">
        <f t="shared" si="1"/>
        <v>0</v>
      </c>
    </row>
    <row r="14" spans="1:17">
      <c r="A14" s="34" t="s">
        <v>142</v>
      </c>
      <c r="B14" s="33" t="s">
        <v>143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125">
        <f t="shared" si="0"/>
        <v>0</v>
      </c>
      <c r="P14" s="4"/>
      <c r="Q14" s="123">
        <f t="shared" si="1"/>
        <v>0</v>
      </c>
    </row>
    <row r="15" spans="1:17">
      <c r="A15" s="5" t="s">
        <v>144</v>
      </c>
      <c r="B15" s="33" t="s">
        <v>145</v>
      </c>
      <c r="C15" s="45"/>
      <c r="D15" s="45"/>
      <c r="E15" s="45">
        <v>20</v>
      </c>
      <c r="F15" s="45"/>
      <c r="G15" s="45"/>
      <c r="H15" s="45"/>
      <c r="I15" s="45">
        <v>20</v>
      </c>
      <c r="J15" s="45"/>
      <c r="K15" s="45"/>
      <c r="L15" s="45"/>
      <c r="M15" s="45"/>
      <c r="N15" s="45"/>
      <c r="O15" s="125">
        <f t="shared" si="0"/>
        <v>40</v>
      </c>
      <c r="P15" s="4">
        <v>40</v>
      </c>
      <c r="Q15" s="123">
        <f t="shared" si="1"/>
        <v>0</v>
      </c>
    </row>
    <row r="16" spans="1:17">
      <c r="A16" s="5" t="s">
        <v>146</v>
      </c>
      <c r="B16" s="33" t="s">
        <v>147</v>
      </c>
      <c r="C16" s="45"/>
      <c r="D16" s="45"/>
      <c r="E16" s="45"/>
      <c r="F16" s="45"/>
      <c r="G16" s="45"/>
      <c r="H16" s="45">
        <v>36</v>
      </c>
      <c r="I16" s="45"/>
      <c r="J16" s="45"/>
      <c r="K16" s="45"/>
      <c r="L16" s="45"/>
      <c r="M16" s="45"/>
      <c r="N16" s="45"/>
      <c r="O16" s="125">
        <f t="shared" si="0"/>
        <v>36</v>
      </c>
      <c r="P16" s="4">
        <v>36</v>
      </c>
      <c r="Q16" s="123">
        <f t="shared" si="1"/>
        <v>0</v>
      </c>
    </row>
    <row r="17" spans="1:17">
      <c r="A17" s="5" t="s">
        <v>148</v>
      </c>
      <c r="B17" s="33" t="s">
        <v>149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125">
        <f t="shared" si="0"/>
        <v>0</v>
      </c>
      <c r="P17" s="4"/>
      <c r="Q17" s="123">
        <f t="shared" si="1"/>
        <v>0</v>
      </c>
    </row>
    <row r="18" spans="1:17">
      <c r="A18" s="5" t="s">
        <v>150</v>
      </c>
      <c r="B18" s="33" t="s">
        <v>151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125">
        <f t="shared" si="0"/>
        <v>0</v>
      </c>
      <c r="P18" s="4"/>
      <c r="Q18" s="123">
        <f t="shared" si="1"/>
        <v>0</v>
      </c>
    </row>
    <row r="19" spans="1:17">
      <c r="A19" s="5" t="s">
        <v>491</v>
      </c>
      <c r="B19" s="33" t="s">
        <v>152</v>
      </c>
      <c r="C19" s="45">
        <v>38</v>
      </c>
      <c r="D19" s="45">
        <v>38</v>
      </c>
      <c r="E19" s="45">
        <v>38</v>
      </c>
      <c r="F19" s="45">
        <v>38</v>
      </c>
      <c r="G19" s="45">
        <v>38</v>
      </c>
      <c r="H19" s="45">
        <v>38</v>
      </c>
      <c r="I19" s="45">
        <v>38</v>
      </c>
      <c r="J19" s="45">
        <v>38</v>
      </c>
      <c r="K19" s="45">
        <v>38</v>
      </c>
      <c r="L19" s="45">
        <v>38</v>
      </c>
      <c r="M19" s="45">
        <v>38</v>
      </c>
      <c r="N19" s="45">
        <v>38</v>
      </c>
      <c r="O19" s="125">
        <f t="shared" si="0"/>
        <v>456</v>
      </c>
      <c r="P19" s="4">
        <v>456</v>
      </c>
      <c r="Q19" s="123">
        <f t="shared" si="1"/>
        <v>0</v>
      </c>
    </row>
    <row r="20" spans="1:17">
      <c r="A20" s="35" t="s">
        <v>429</v>
      </c>
      <c r="B20" s="36" t="s">
        <v>153</v>
      </c>
      <c r="C20" s="125">
        <f>SUM(C7:C19)</f>
        <v>1181</v>
      </c>
      <c r="D20" s="125">
        <f t="shared" ref="D20:N20" si="2">SUM(D7:D19)</f>
        <v>1181</v>
      </c>
      <c r="E20" s="125">
        <f t="shared" si="2"/>
        <v>1384</v>
      </c>
      <c r="F20" s="125">
        <f t="shared" si="2"/>
        <v>1220</v>
      </c>
      <c r="G20" s="125">
        <f t="shared" si="2"/>
        <v>1220</v>
      </c>
      <c r="H20" s="125">
        <f t="shared" si="2"/>
        <v>1256</v>
      </c>
      <c r="I20" s="125">
        <f t="shared" si="2"/>
        <v>1384</v>
      </c>
      <c r="J20" s="125">
        <f t="shared" si="2"/>
        <v>1220</v>
      </c>
      <c r="K20" s="125">
        <f t="shared" si="2"/>
        <v>1220</v>
      </c>
      <c r="L20" s="125">
        <f t="shared" si="2"/>
        <v>1220</v>
      </c>
      <c r="M20" s="125">
        <f t="shared" si="2"/>
        <v>1220</v>
      </c>
      <c r="N20" s="125">
        <f t="shared" si="2"/>
        <v>1222</v>
      </c>
      <c r="O20" s="125">
        <f t="shared" si="0"/>
        <v>14928</v>
      </c>
      <c r="P20" s="4">
        <v>14928</v>
      </c>
      <c r="Q20" s="123">
        <f t="shared" si="1"/>
        <v>0</v>
      </c>
    </row>
    <row r="21" spans="1:17">
      <c r="A21" s="5" t="s">
        <v>154</v>
      </c>
      <c r="B21" s="33" t="s">
        <v>155</v>
      </c>
      <c r="C21" s="45">
        <v>964</v>
      </c>
      <c r="D21" s="45">
        <v>473</v>
      </c>
      <c r="E21" s="45">
        <v>675</v>
      </c>
      <c r="F21" s="45">
        <v>473</v>
      </c>
      <c r="G21" s="45">
        <v>473</v>
      </c>
      <c r="H21" s="45">
        <v>485</v>
      </c>
      <c r="I21" s="45">
        <v>473</v>
      </c>
      <c r="J21" s="45">
        <v>473</v>
      </c>
      <c r="K21" s="45">
        <v>473</v>
      </c>
      <c r="L21" s="45">
        <v>473</v>
      </c>
      <c r="M21" s="45">
        <v>473</v>
      </c>
      <c r="N21" s="45">
        <v>473</v>
      </c>
      <c r="O21" s="125">
        <f t="shared" si="0"/>
        <v>6381</v>
      </c>
      <c r="P21" s="4">
        <v>6381</v>
      </c>
      <c r="Q21" s="123">
        <f t="shared" si="1"/>
        <v>0</v>
      </c>
    </row>
    <row r="22" spans="1:17">
      <c r="A22" s="5" t="s">
        <v>156</v>
      </c>
      <c r="B22" s="33" t="s">
        <v>157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125">
        <f t="shared" si="0"/>
        <v>0</v>
      </c>
      <c r="P22" s="4"/>
      <c r="Q22" s="123">
        <f t="shared" si="1"/>
        <v>0</v>
      </c>
    </row>
    <row r="23" spans="1:17">
      <c r="A23" s="6" t="s">
        <v>158</v>
      </c>
      <c r="B23" s="33" t="s">
        <v>159</v>
      </c>
      <c r="C23" s="45"/>
      <c r="D23" s="45"/>
      <c r="E23" s="45"/>
      <c r="F23" s="45"/>
      <c r="G23" s="45"/>
      <c r="H23" s="45"/>
      <c r="I23" s="45">
        <v>75</v>
      </c>
      <c r="J23" s="45"/>
      <c r="K23" s="45">
        <v>75</v>
      </c>
      <c r="L23" s="45"/>
      <c r="M23" s="45"/>
      <c r="N23" s="45"/>
      <c r="O23" s="125">
        <f t="shared" si="0"/>
        <v>150</v>
      </c>
      <c r="P23" s="4">
        <v>150</v>
      </c>
      <c r="Q23" s="123">
        <f t="shared" si="1"/>
        <v>0</v>
      </c>
    </row>
    <row r="24" spans="1:17">
      <c r="A24" s="7" t="s">
        <v>430</v>
      </c>
      <c r="B24" s="36" t="s">
        <v>160</v>
      </c>
      <c r="C24" s="125">
        <f>SUM(C21:C23)</f>
        <v>964</v>
      </c>
      <c r="D24" s="125">
        <f t="shared" ref="D24:N24" si="3">SUM(D21:D23)</f>
        <v>473</v>
      </c>
      <c r="E24" s="125">
        <f t="shared" si="3"/>
        <v>675</v>
      </c>
      <c r="F24" s="125">
        <f t="shared" si="3"/>
        <v>473</v>
      </c>
      <c r="G24" s="125">
        <f t="shared" si="3"/>
        <v>473</v>
      </c>
      <c r="H24" s="125">
        <f t="shared" si="3"/>
        <v>485</v>
      </c>
      <c r="I24" s="125">
        <f t="shared" si="3"/>
        <v>548</v>
      </c>
      <c r="J24" s="125">
        <f t="shared" si="3"/>
        <v>473</v>
      </c>
      <c r="K24" s="125">
        <f t="shared" si="3"/>
        <v>548</v>
      </c>
      <c r="L24" s="125">
        <f t="shared" si="3"/>
        <v>473</v>
      </c>
      <c r="M24" s="125">
        <f t="shared" si="3"/>
        <v>473</v>
      </c>
      <c r="N24" s="125">
        <f t="shared" si="3"/>
        <v>473</v>
      </c>
      <c r="O24" s="125">
        <f t="shared" si="0"/>
        <v>6531</v>
      </c>
      <c r="P24" s="4">
        <v>6531</v>
      </c>
      <c r="Q24" s="123">
        <f t="shared" si="1"/>
        <v>0</v>
      </c>
    </row>
    <row r="25" spans="1:17">
      <c r="A25" s="56" t="s">
        <v>521</v>
      </c>
      <c r="B25" s="57" t="s">
        <v>161</v>
      </c>
      <c r="C25" s="125">
        <f>C24+C20</f>
        <v>2145</v>
      </c>
      <c r="D25" s="125">
        <f t="shared" ref="D25:N25" si="4">D24+D20</f>
        <v>1654</v>
      </c>
      <c r="E25" s="125">
        <f t="shared" si="4"/>
        <v>2059</v>
      </c>
      <c r="F25" s="125">
        <f t="shared" si="4"/>
        <v>1693</v>
      </c>
      <c r="G25" s="125">
        <f t="shared" si="4"/>
        <v>1693</v>
      </c>
      <c r="H25" s="125">
        <f t="shared" si="4"/>
        <v>1741</v>
      </c>
      <c r="I25" s="125">
        <f t="shared" si="4"/>
        <v>1932</v>
      </c>
      <c r="J25" s="125">
        <f t="shared" si="4"/>
        <v>1693</v>
      </c>
      <c r="K25" s="125">
        <f t="shared" si="4"/>
        <v>1768</v>
      </c>
      <c r="L25" s="125">
        <f t="shared" si="4"/>
        <v>1693</v>
      </c>
      <c r="M25" s="125">
        <f t="shared" si="4"/>
        <v>1693</v>
      </c>
      <c r="N25" s="125">
        <f t="shared" si="4"/>
        <v>1695</v>
      </c>
      <c r="O25" s="125">
        <f t="shared" si="0"/>
        <v>21459</v>
      </c>
      <c r="P25" s="4">
        <v>21459</v>
      </c>
      <c r="Q25" s="123">
        <f t="shared" si="1"/>
        <v>0</v>
      </c>
    </row>
    <row r="26" spans="1:17">
      <c r="A26" s="42" t="s">
        <v>492</v>
      </c>
      <c r="B26" s="57" t="s">
        <v>162</v>
      </c>
      <c r="C26" s="45">
        <v>590</v>
      </c>
      <c r="D26" s="45">
        <v>365</v>
      </c>
      <c r="E26" s="45">
        <v>311</v>
      </c>
      <c r="F26" s="45">
        <v>371</v>
      </c>
      <c r="G26" s="45">
        <v>361</v>
      </c>
      <c r="H26" s="45">
        <v>361</v>
      </c>
      <c r="I26" s="45">
        <v>382</v>
      </c>
      <c r="J26" s="45">
        <v>361</v>
      </c>
      <c r="K26" s="45">
        <v>382</v>
      </c>
      <c r="L26" s="45">
        <v>361</v>
      </c>
      <c r="M26" s="45">
        <v>361</v>
      </c>
      <c r="N26" s="45">
        <v>351</v>
      </c>
      <c r="O26" s="125">
        <f t="shared" si="0"/>
        <v>4557</v>
      </c>
      <c r="P26" s="4">
        <v>4557</v>
      </c>
      <c r="Q26" s="123">
        <f t="shared" si="1"/>
        <v>0</v>
      </c>
    </row>
    <row r="27" spans="1:17">
      <c r="A27" s="5" t="s">
        <v>163</v>
      </c>
      <c r="B27" s="33" t="s">
        <v>164</v>
      </c>
      <c r="C27" s="45"/>
      <c r="D27" s="45"/>
      <c r="E27" s="45"/>
      <c r="F27" s="45">
        <v>60</v>
      </c>
      <c r="G27" s="45"/>
      <c r="H27" s="45">
        <v>20</v>
      </c>
      <c r="I27" s="45"/>
      <c r="J27" s="45"/>
      <c r="K27" s="45"/>
      <c r="L27" s="45">
        <v>40</v>
      </c>
      <c r="M27" s="45"/>
      <c r="N27" s="45"/>
      <c r="O27" s="125">
        <f t="shared" si="0"/>
        <v>120</v>
      </c>
      <c r="P27" s="4">
        <v>120</v>
      </c>
      <c r="Q27" s="123">
        <f t="shared" si="1"/>
        <v>0</v>
      </c>
    </row>
    <row r="28" spans="1:17">
      <c r="A28" s="5" t="s">
        <v>165</v>
      </c>
      <c r="B28" s="33" t="s">
        <v>166</v>
      </c>
      <c r="C28" s="45">
        <v>220</v>
      </c>
      <c r="D28" s="45">
        <v>150</v>
      </c>
      <c r="E28" s="45">
        <v>200</v>
      </c>
      <c r="F28" s="45">
        <v>200</v>
      </c>
      <c r="G28" s="45">
        <v>200</v>
      </c>
      <c r="H28" s="45">
        <v>439</v>
      </c>
      <c r="I28" s="45">
        <v>200</v>
      </c>
      <c r="J28" s="45">
        <v>200</v>
      </c>
      <c r="K28" s="45">
        <v>200</v>
      </c>
      <c r="L28" s="45">
        <v>200</v>
      </c>
      <c r="M28" s="45">
        <v>200</v>
      </c>
      <c r="N28" s="45">
        <v>200</v>
      </c>
      <c r="O28" s="125">
        <f t="shared" si="0"/>
        <v>2609</v>
      </c>
      <c r="P28" s="4">
        <v>2609</v>
      </c>
      <c r="Q28" s="123">
        <f t="shared" si="1"/>
        <v>0</v>
      </c>
    </row>
    <row r="29" spans="1:17">
      <c r="A29" s="5" t="s">
        <v>167</v>
      </c>
      <c r="B29" s="33" t="s">
        <v>168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125">
        <f t="shared" si="0"/>
        <v>0</v>
      </c>
      <c r="P29" s="4"/>
      <c r="Q29" s="123">
        <f t="shared" si="1"/>
        <v>0</v>
      </c>
    </row>
    <row r="30" spans="1:17">
      <c r="A30" s="7" t="s">
        <v>431</v>
      </c>
      <c r="B30" s="36" t="s">
        <v>169</v>
      </c>
      <c r="C30" s="125">
        <f>SUM(C27:C29)</f>
        <v>220</v>
      </c>
      <c r="D30" s="125">
        <f t="shared" ref="D30:N30" si="5">SUM(D27:D29)</f>
        <v>150</v>
      </c>
      <c r="E30" s="125">
        <f t="shared" si="5"/>
        <v>200</v>
      </c>
      <c r="F30" s="125">
        <f t="shared" si="5"/>
        <v>260</v>
      </c>
      <c r="G30" s="125">
        <f t="shared" si="5"/>
        <v>200</v>
      </c>
      <c r="H30" s="125">
        <f t="shared" si="5"/>
        <v>459</v>
      </c>
      <c r="I30" s="125">
        <f t="shared" si="5"/>
        <v>200</v>
      </c>
      <c r="J30" s="125">
        <f t="shared" si="5"/>
        <v>200</v>
      </c>
      <c r="K30" s="125">
        <f t="shared" si="5"/>
        <v>200</v>
      </c>
      <c r="L30" s="125">
        <f t="shared" si="5"/>
        <v>240</v>
      </c>
      <c r="M30" s="125">
        <f t="shared" si="5"/>
        <v>200</v>
      </c>
      <c r="N30" s="125">
        <f t="shared" si="5"/>
        <v>200</v>
      </c>
      <c r="O30" s="125">
        <f t="shared" si="0"/>
        <v>2729</v>
      </c>
      <c r="P30" s="4">
        <v>2729</v>
      </c>
      <c r="Q30" s="123">
        <f t="shared" si="1"/>
        <v>0</v>
      </c>
    </row>
    <row r="31" spans="1:17">
      <c r="A31" s="5" t="s">
        <v>170</v>
      </c>
      <c r="B31" s="33" t="s">
        <v>171</v>
      </c>
      <c r="C31" s="45"/>
      <c r="D31" s="45"/>
      <c r="E31" s="45">
        <v>60</v>
      </c>
      <c r="F31" s="45"/>
      <c r="G31" s="45"/>
      <c r="H31" s="45"/>
      <c r="I31" s="45"/>
      <c r="J31" s="45"/>
      <c r="K31" s="45">
        <v>35</v>
      </c>
      <c r="L31" s="45"/>
      <c r="M31" s="45"/>
      <c r="N31" s="45"/>
      <c r="O31" s="125">
        <f t="shared" si="0"/>
        <v>95</v>
      </c>
      <c r="P31" s="4">
        <v>95</v>
      </c>
      <c r="Q31" s="123">
        <f t="shared" si="1"/>
        <v>0</v>
      </c>
    </row>
    <row r="32" spans="1:17">
      <c r="A32" s="5" t="s">
        <v>172</v>
      </c>
      <c r="B32" s="33" t="s">
        <v>173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125">
        <f t="shared" si="0"/>
        <v>0</v>
      </c>
      <c r="P32" s="4">
        <v>0</v>
      </c>
      <c r="Q32" s="123">
        <f t="shared" si="1"/>
        <v>0</v>
      </c>
    </row>
    <row r="33" spans="1:17">
      <c r="A33" s="7" t="s">
        <v>522</v>
      </c>
      <c r="B33" s="36" t="s">
        <v>174</v>
      </c>
      <c r="C33" s="125">
        <f>SUM(C31:C32)</f>
        <v>0</v>
      </c>
      <c r="D33" s="125">
        <f t="shared" ref="D33:N33" si="6">SUM(D31:D32)</f>
        <v>0</v>
      </c>
      <c r="E33" s="125">
        <f t="shared" si="6"/>
        <v>60</v>
      </c>
      <c r="F33" s="125">
        <f t="shared" si="6"/>
        <v>0</v>
      </c>
      <c r="G33" s="125">
        <f t="shared" si="6"/>
        <v>0</v>
      </c>
      <c r="H33" s="125">
        <f t="shared" si="6"/>
        <v>0</v>
      </c>
      <c r="I33" s="125">
        <f t="shared" si="6"/>
        <v>0</v>
      </c>
      <c r="J33" s="125">
        <f t="shared" si="6"/>
        <v>0</v>
      </c>
      <c r="K33" s="125">
        <f t="shared" si="6"/>
        <v>35</v>
      </c>
      <c r="L33" s="125">
        <f t="shared" si="6"/>
        <v>0</v>
      </c>
      <c r="M33" s="125">
        <f t="shared" si="6"/>
        <v>0</v>
      </c>
      <c r="N33" s="125">
        <f t="shared" si="6"/>
        <v>0</v>
      </c>
      <c r="O33" s="125">
        <f t="shared" si="0"/>
        <v>95</v>
      </c>
      <c r="P33" s="4">
        <v>95</v>
      </c>
      <c r="Q33" s="123">
        <f t="shared" si="1"/>
        <v>0</v>
      </c>
    </row>
    <row r="34" spans="1:17">
      <c r="A34" s="5" t="s">
        <v>175</v>
      </c>
      <c r="B34" s="33" t="s">
        <v>176</v>
      </c>
      <c r="C34" s="45">
        <v>399</v>
      </c>
      <c r="D34" s="45">
        <v>332</v>
      </c>
      <c r="E34" s="45">
        <v>332</v>
      </c>
      <c r="F34" s="45">
        <v>600</v>
      </c>
      <c r="G34" s="45">
        <v>332</v>
      </c>
      <c r="H34" s="45">
        <v>332</v>
      </c>
      <c r="I34" s="45">
        <v>332</v>
      </c>
      <c r="J34" s="45">
        <v>332</v>
      </c>
      <c r="K34" s="45">
        <v>420</v>
      </c>
      <c r="L34" s="45">
        <v>332</v>
      </c>
      <c r="M34" s="45">
        <v>332</v>
      </c>
      <c r="N34" s="45">
        <v>332</v>
      </c>
      <c r="O34" s="125">
        <f t="shared" si="0"/>
        <v>4407</v>
      </c>
      <c r="P34" s="4">
        <v>4407</v>
      </c>
      <c r="Q34" s="123">
        <f t="shared" si="1"/>
        <v>0</v>
      </c>
    </row>
    <row r="35" spans="1:17">
      <c r="A35" s="5" t="s">
        <v>177</v>
      </c>
      <c r="B35" s="33" t="s">
        <v>178</v>
      </c>
      <c r="C35" s="45">
        <v>495</v>
      </c>
      <c r="D35" s="45">
        <v>495</v>
      </c>
      <c r="E35" s="45">
        <v>495</v>
      </c>
      <c r="F35" s="45">
        <v>495</v>
      </c>
      <c r="G35" s="45">
        <v>495</v>
      </c>
      <c r="H35" s="45">
        <v>495</v>
      </c>
      <c r="I35" s="45">
        <v>305</v>
      </c>
      <c r="J35" s="45">
        <v>302</v>
      </c>
      <c r="K35" s="45">
        <v>495</v>
      </c>
      <c r="L35" s="45">
        <v>495</v>
      </c>
      <c r="M35" s="45">
        <v>495</v>
      </c>
      <c r="N35" s="45">
        <v>495</v>
      </c>
      <c r="O35" s="125">
        <f t="shared" si="0"/>
        <v>5557</v>
      </c>
      <c r="P35" s="4">
        <v>5557</v>
      </c>
      <c r="Q35" s="123">
        <f t="shared" si="1"/>
        <v>0</v>
      </c>
    </row>
    <row r="36" spans="1:17">
      <c r="A36" s="5" t="s">
        <v>493</v>
      </c>
      <c r="B36" s="33" t="s">
        <v>179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125">
        <f t="shared" si="0"/>
        <v>0</v>
      </c>
      <c r="P36" s="4">
        <v>0</v>
      </c>
      <c r="Q36" s="123">
        <f t="shared" si="1"/>
        <v>0</v>
      </c>
    </row>
    <row r="37" spans="1:17">
      <c r="A37" s="5" t="s">
        <v>180</v>
      </c>
      <c r="B37" s="33" t="s">
        <v>181</v>
      </c>
      <c r="C37" s="45">
        <v>120</v>
      </c>
      <c r="D37" s="45">
        <v>120</v>
      </c>
      <c r="E37" s="45">
        <v>120</v>
      </c>
      <c r="F37" s="45">
        <v>120</v>
      </c>
      <c r="G37" s="45">
        <v>120</v>
      </c>
      <c r="H37" s="45">
        <v>120</v>
      </c>
      <c r="I37" s="45">
        <v>120</v>
      </c>
      <c r="J37" s="45">
        <v>590</v>
      </c>
      <c r="K37" s="45">
        <v>120</v>
      </c>
      <c r="L37" s="45">
        <v>120</v>
      </c>
      <c r="M37" s="45">
        <v>120</v>
      </c>
      <c r="N37" s="45">
        <v>120</v>
      </c>
      <c r="O37" s="125">
        <f t="shared" si="0"/>
        <v>1910</v>
      </c>
      <c r="P37" s="4">
        <v>1910</v>
      </c>
      <c r="Q37" s="123">
        <f t="shared" si="1"/>
        <v>0</v>
      </c>
    </row>
    <row r="38" spans="1:17">
      <c r="A38" s="10" t="s">
        <v>494</v>
      </c>
      <c r="B38" s="33" t="s">
        <v>182</v>
      </c>
      <c r="C38" s="45">
        <v>78</v>
      </c>
      <c r="D38" s="45">
        <v>78</v>
      </c>
      <c r="E38" s="45">
        <v>78</v>
      </c>
      <c r="F38" s="45">
        <v>78</v>
      </c>
      <c r="G38" s="45">
        <v>78</v>
      </c>
      <c r="H38" s="45">
        <v>78</v>
      </c>
      <c r="I38" s="45">
        <v>78</v>
      </c>
      <c r="J38" s="45">
        <v>78</v>
      </c>
      <c r="K38" s="45">
        <v>78</v>
      </c>
      <c r="L38" s="45">
        <v>78</v>
      </c>
      <c r="M38" s="45">
        <v>80</v>
      </c>
      <c r="N38" s="45">
        <v>78</v>
      </c>
      <c r="O38" s="125">
        <f t="shared" si="0"/>
        <v>938</v>
      </c>
      <c r="P38" s="4">
        <v>938</v>
      </c>
      <c r="Q38" s="123">
        <f t="shared" si="1"/>
        <v>0</v>
      </c>
    </row>
    <row r="39" spans="1:17">
      <c r="A39" s="6" t="s">
        <v>183</v>
      </c>
      <c r="B39" s="33" t="s">
        <v>184</v>
      </c>
      <c r="C39" s="45">
        <v>330</v>
      </c>
      <c r="D39" s="45">
        <v>330</v>
      </c>
      <c r="E39" s="45">
        <v>330</v>
      </c>
      <c r="F39" s="45">
        <v>330</v>
      </c>
      <c r="G39" s="45">
        <v>330</v>
      </c>
      <c r="H39" s="45">
        <v>330</v>
      </c>
      <c r="I39" s="45">
        <v>330</v>
      </c>
      <c r="J39" s="45">
        <v>330</v>
      </c>
      <c r="K39" s="45">
        <v>330</v>
      </c>
      <c r="L39" s="45">
        <v>330</v>
      </c>
      <c r="M39" s="45">
        <v>330</v>
      </c>
      <c r="N39" s="45">
        <v>330</v>
      </c>
      <c r="O39" s="125">
        <f t="shared" si="0"/>
        <v>3960</v>
      </c>
      <c r="P39" s="4">
        <v>3960</v>
      </c>
      <c r="Q39" s="123">
        <f t="shared" si="1"/>
        <v>0</v>
      </c>
    </row>
    <row r="40" spans="1:17">
      <c r="A40" s="5" t="s">
        <v>495</v>
      </c>
      <c r="B40" s="33" t="s">
        <v>185</v>
      </c>
      <c r="C40" s="45">
        <v>230</v>
      </c>
      <c r="D40" s="45">
        <v>230</v>
      </c>
      <c r="E40" s="45">
        <v>230</v>
      </c>
      <c r="F40" s="45">
        <v>230</v>
      </c>
      <c r="G40" s="45">
        <v>230</v>
      </c>
      <c r="H40" s="45">
        <v>230</v>
      </c>
      <c r="I40" s="45">
        <v>230</v>
      </c>
      <c r="J40" s="45">
        <v>230</v>
      </c>
      <c r="K40" s="45">
        <v>230</v>
      </c>
      <c r="L40" s="45">
        <v>230</v>
      </c>
      <c r="M40" s="45">
        <v>230</v>
      </c>
      <c r="N40" s="45">
        <v>230</v>
      </c>
      <c r="O40" s="125">
        <f t="shared" si="0"/>
        <v>2760</v>
      </c>
      <c r="P40" s="4">
        <v>2760</v>
      </c>
      <c r="Q40" s="123">
        <f t="shared" si="1"/>
        <v>0</v>
      </c>
    </row>
    <row r="41" spans="1:17">
      <c r="A41" s="7" t="s">
        <v>432</v>
      </c>
      <c r="B41" s="36" t="s">
        <v>186</v>
      </c>
      <c r="C41" s="125">
        <f>SUM(C34:C40)</f>
        <v>1652</v>
      </c>
      <c r="D41" s="125">
        <f t="shared" ref="D41:N41" si="7">SUM(D34:D40)</f>
        <v>1585</v>
      </c>
      <c r="E41" s="125">
        <f t="shared" si="7"/>
        <v>1585</v>
      </c>
      <c r="F41" s="125">
        <f t="shared" si="7"/>
        <v>1853</v>
      </c>
      <c r="G41" s="125">
        <f t="shared" si="7"/>
        <v>1585</v>
      </c>
      <c r="H41" s="125">
        <f t="shared" si="7"/>
        <v>1585</v>
      </c>
      <c r="I41" s="125">
        <f t="shared" si="7"/>
        <v>1395</v>
      </c>
      <c r="J41" s="125">
        <f t="shared" si="7"/>
        <v>1862</v>
      </c>
      <c r="K41" s="125">
        <f t="shared" si="7"/>
        <v>1673</v>
      </c>
      <c r="L41" s="125">
        <f t="shared" si="7"/>
        <v>1585</v>
      </c>
      <c r="M41" s="125">
        <f t="shared" si="7"/>
        <v>1587</v>
      </c>
      <c r="N41" s="125">
        <f t="shared" si="7"/>
        <v>1585</v>
      </c>
      <c r="O41" s="125">
        <f t="shared" si="0"/>
        <v>19532</v>
      </c>
      <c r="P41" s="4">
        <v>19532</v>
      </c>
      <c r="Q41" s="123">
        <f t="shared" si="1"/>
        <v>0</v>
      </c>
    </row>
    <row r="42" spans="1:17">
      <c r="A42" s="5" t="s">
        <v>187</v>
      </c>
      <c r="B42" s="33" t="s">
        <v>188</v>
      </c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125">
        <f t="shared" si="0"/>
        <v>0</v>
      </c>
      <c r="P42" s="4">
        <v>0</v>
      </c>
      <c r="Q42" s="123">
        <f t="shared" si="1"/>
        <v>0</v>
      </c>
    </row>
    <row r="43" spans="1:17">
      <c r="A43" s="5" t="s">
        <v>189</v>
      </c>
      <c r="B43" s="33" t="s">
        <v>190</v>
      </c>
      <c r="C43" s="45"/>
      <c r="D43" s="45"/>
      <c r="E43" s="45">
        <v>50</v>
      </c>
      <c r="F43" s="45"/>
      <c r="G43" s="45"/>
      <c r="H43" s="45"/>
      <c r="I43" s="45"/>
      <c r="J43" s="45"/>
      <c r="K43" s="45"/>
      <c r="L43" s="45"/>
      <c r="M43" s="45"/>
      <c r="N43" s="45"/>
      <c r="O43" s="125">
        <f t="shared" si="0"/>
        <v>50</v>
      </c>
      <c r="P43" s="4">
        <v>50</v>
      </c>
      <c r="Q43" s="123">
        <f t="shared" si="1"/>
        <v>0</v>
      </c>
    </row>
    <row r="44" spans="1:17">
      <c r="A44" s="7" t="s">
        <v>433</v>
      </c>
      <c r="B44" s="36" t="s">
        <v>191</v>
      </c>
      <c r="C44" s="125">
        <f>SUM(C42:C43)</f>
        <v>0</v>
      </c>
      <c r="D44" s="125">
        <f t="shared" ref="D44:N44" si="8">SUM(D42:D43)</f>
        <v>0</v>
      </c>
      <c r="E44" s="125">
        <f t="shared" si="8"/>
        <v>50</v>
      </c>
      <c r="F44" s="125">
        <f t="shared" si="8"/>
        <v>0</v>
      </c>
      <c r="G44" s="125">
        <f t="shared" si="8"/>
        <v>0</v>
      </c>
      <c r="H44" s="125">
        <f t="shared" si="8"/>
        <v>0</v>
      </c>
      <c r="I44" s="125">
        <f t="shared" si="8"/>
        <v>0</v>
      </c>
      <c r="J44" s="125">
        <f t="shared" si="8"/>
        <v>0</v>
      </c>
      <c r="K44" s="125">
        <f t="shared" si="8"/>
        <v>0</v>
      </c>
      <c r="L44" s="125">
        <f t="shared" si="8"/>
        <v>0</v>
      </c>
      <c r="M44" s="125">
        <f t="shared" si="8"/>
        <v>0</v>
      </c>
      <c r="N44" s="125">
        <f t="shared" si="8"/>
        <v>0</v>
      </c>
      <c r="O44" s="125">
        <f t="shared" si="0"/>
        <v>50</v>
      </c>
      <c r="P44" s="4">
        <v>50</v>
      </c>
      <c r="Q44" s="123">
        <f t="shared" si="1"/>
        <v>0</v>
      </c>
    </row>
    <row r="45" spans="1:17">
      <c r="A45" s="5" t="s">
        <v>192</v>
      </c>
      <c r="B45" s="33" t="s">
        <v>193</v>
      </c>
      <c r="C45" s="45">
        <v>408</v>
      </c>
      <c r="D45" s="45">
        <v>408</v>
      </c>
      <c r="E45" s="45">
        <v>408</v>
      </c>
      <c r="F45" s="45">
        <v>408</v>
      </c>
      <c r="G45" s="45">
        <v>408</v>
      </c>
      <c r="H45" s="140">
        <v>408</v>
      </c>
      <c r="I45" s="45">
        <v>408</v>
      </c>
      <c r="J45" s="45">
        <v>408</v>
      </c>
      <c r="K45" s="45">
        <v>408</v>
      </c>
      <c r="L45" s="45">
        <v>408</v>
      </c>
      <c r="M45" s="45">
        <v>408</v>
      </c>
      <c r="N45" s="45">
        <v>407</v>
      </c>
      <c r="O45" s="125">
        <f t="shared" si="0"/>
        <v>4895</v>
      </c>
      <c r="P45" s="4">
        <v>4895</v>
      </c>
      <c r="Q45" s="123">
        <f t="shared" si="1"/>
        <v>0</v>
      </c>
    </row>
    <row r="46" spans="1:17">
      <c r="A46" s="5" t="s">
        <v>194</v>
      </c>
      <c r="B46" s="33" t="s">
        <v>195</v>
      </c>
      <c r="C46" s="45">
        <v>562</v>
      </c>
      <c r="D46" s="45">
        <v>562</v>
      </c>
      <c r="E46" s="45">
        <v>562</v>
      </c>
      <c r="F46" s="45">
        <v>562</v>
      </c>
      <c r="G46" s="45">
        <v>562</v>
      </c>
      <c r="H46" s="45">
        <v>562</v>
      </c>
      <c r="I46" s="45">
        <v>562</v>
      </c>
      <c r="J46" s="45">
        <v>562</v>
      </c>
      <c r="K46" s="45">
        <v>562</v>
      </c>
      <c r="L46" s="45">
        <v>562</v>
      </c>
      <c r="M46" s="45">
        <v>562</v>
      </c>
      <c r="N46" s="45">
        <v>559</v>
      </c>
      <c r="O46" s="125">
        <f t="shared" si="0"/>
        <v>6741</v>
      </c>
      <c r="P46" s="4">
        <v>6741</v>
      </c>
      <c r="Q46" s="123">
        <f t="shared" si="1"/>
        <v>0</v>
      </c>
    </row>
    <row r="47" spans="1:17">
      <c r="A47" s="5" t="s">
        <v>496</v>
      </c>
      <c r="B47" s="33" t="s">
        <v>196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125">
        <f t="shared" si="0"/>
        <v>0</v>
      </c>
      <c r="P47" s="4">
        <v>0</v>
      </c>
      <c r="Q47" s="123">
        <f t="shared" si="1"/>
        <v>0</v>
      </c>
    </row>
    <row r="48" spans="1:17">
      <c r="A48" s="5" t="s">
        <v>497</v>
      </c>
      <c r="B48" s="33" t="s">
        <v>197</v>
      </c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125">
        <f t="shared" si="0"/>
        <v>0</v>
      </c>
      <c r="P48" s="4">
        <v>0</v>
      </c>
      <c r="Q48" s="123">
        <f t="shared" si="1"/>
        <v>0</v>
      </c>
    </row>
    <row r="49" spans="1:17">
      <c r="A49" s="5" t="s">
        <v>198</v>
      </c>
      <c r="B49" s="33" t="s">
        <v>199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125">
        <f t="shared" si="0"/>
        <v>0</v>
      </c>
      <c r="P49" s="4">
        <v>0</v>
      </c>
      <c r="Q49" s="123">
        <f t="shared" si="1"/>
        <v>0</v>
      </c>
    </row>
    <row r="50" spans="1:17">
      <c r="A50" s="7" t="s">
        <v>434</v>
      </c>
      <c r="B50" s="36" t="s">
        <v>200</v>
      </c>
      <c r="C50" s="125">
        <f>SUM(C45:C49)</f>
        <v>970</v>
      </c>
      <c r="D50" s="125">
        <f t="shared" ref="D50:N50" si="9">SUM(D45:D49)</f>
        <v>970</v>
      </c>
      <c r="E50" s="125">
        <f t="shared" si="9"/>
        <v>970</v>
      </c>
      <c r="F50" s="125">
        <f t="shared" si="9"/>
        <v>970</v>
      </c>
      <c r="G50" s="125">
        <f t="shared" si="9"/>
        <v>970</v>
      </c>
      <c r="H50" s="125">
        <f t="shared" si="9"/>
        <v>970</v>
      </c>
      <c r="I50" s="125">
        <f t="shared" si="9"/>
        <v>970</v>
      </c>
      <c r="J50" s="125">
        <f t="shared" si="9"/>
        <v>970</v>
      </c>
      <c r="K50" s="125">
        <f t="shared" si="9"/>
        <v>970</v>
      </c>
      <c r="L50" s="125">
        <f t="shared" si="9"/>
        <v>970</v>
      </c>
      <c r="M50" s="125">
        <f t="shared" si="9"/>
        <v>970</v>
      </c>
      <c r="N50" s="125">
        <f t="shared" si="9"/>
        <v>966</v>
      </c>
      <c r="O50" s="125">
        <f t="shared" si="0"/>
        <v>11636</v>
      </c>
      <c r="P50" s="4">
        <v>11636</v>
      </c>
      <c r="Q50" s="123">
        <f t="shared" si="1"/>
        <v>0</v>
      </c>
    </row>
    <row r="51" spans="1:17">
      <c r="A51" s="42" t="s">
        <v>435</v>
      </c>
      <c r="B51" s="57" t="s">
        <v>201</v>
      </c>
      <c r="C51" s="125">
        <f>C50+C44+C41+C33+C30</f>
        <v>2842</v>
      </c>
      <c r="D51" s="125">
        <f t="shared" ref="D51:N51" si="10">D50+D44+D41+D33+D30</f>
        <v>2705</v>
      </c>
      <c r="E51" s="125">
        <f t="shared" si="10"/>
        <v>2865</v>
      </c>
      <c r="F51" s="125">
        <f t="shared" si="10"/>
        <v>3083</v>
      </c>
      <c r="G51" s="125">
        <f t="shared" si="10"/>
        <v>2755</v>
      </c>
      <c r="H51" s="125">
        <f t="shared" si="10"/>
        <v>3014</v>
      </c>
      <c r="I51" s="125">
        <f t="shared" si="10"/>
        <v>2565</v>
      </c>
      <c r="J51" s="125">
        <f t="shared" si="10"/>
        <v>3032</v>
      </c>
      <c r="K51" s="125">
        <f t="shared" si="10"/>
        <v>2878</v>
      </c>
      <c r="L51" s="125">
        <f t="shared" si="10"/>
        <v>2795</v>
      </c>
      <c r="M51" s="125">
        <f t="shared" si="10"/>
        <v>2757</v>
      </c>
      <c r="N51" s="125">
        <f t="shared" si="10"/>
        <v>2751</v>
      </c>
      <c r="O51" s="125">
        <f t="shared" si="0"/>
        <v>34042</v>
      </c>
      <c r="P51" s="4">
        <v>34042</v>
      </c>
      <c r="Q51" s="123">
        <f t="shared" si="1"/>
        <v>0</v>
      </c>
    </row>
    <row r="52" spans="1:17">
      <c r="A52" s="13" t="s">
        <v>202</v>
      </c>
      <c r="B52" s="33" t="s">
        <v>203</v>
      </c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125">
        <f t="shared" si="0"/>
        <v>0</v>
      </c>
      <c r="P52" s="4">
        <v>0</v>
      </c>
      <c r="Q52" s="123">
        <f t="shared" si="1"/>
        <v>0</v>
      </c>
    </row>
    <row r="53" spans="1:17">
      <c r="A53" s="13" t="s">
        <v>436</v>
      </c>
      <c r="B53" s="33" t="s">
        <v>204</v>
      </c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125">
        <f t="shared" si="0"/>
        <v>0</v>
      </c>
      <c r="P53" s="4">
        <v>0</v>
      </c>
      <c r="Q53" s="123">
        <f t="shared" si="1"/>
        <v>0</v>
      </c>
    </row>
    <row r="54" spans="1:17">
      <c r="A54" s="17" t="s">
        <v>498</v>
      </c>
      <c r="B54" s="33" t="s">
        <v>205</v>
      </c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125">
        <f t="shared" si="0"/>
        <v>0</v>
      </c>
      <c r="P54" s="4">
        <v>0</v>
      </c>
      <c r="Q54" s="123">
        <f t="shared" si="1"/>
        <v>0</v>
      </c>
    </row>
    <row r="55" spans="1:17">
      <c r="A55" s="17" t="s">
        <v>499</v>
      </c>
      <c r="B55" s="33" t="s">
        <v>206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125">
        <f t="shared" si="0"/>
        <v>0</v>
      </c>
      <c r="P55" s="4">
        <v>0</v>
      </c>
      <c r="Q55" s="123">
        <f t="shared" si="1"/>
        <v>0</v>
      </c>
    </row>
    <row r="56" spans="1:17">
      <c r="A56" s="17" t="s">
        <v>500</v>
      </c>
      <c r="B56" s="33" t="s">
        <v>207</v>
      </c>
      <c r="C56" s="45">
        <v>237</v>
      </c>
      <c r="D56" s="45">
        <v>208</v>
      </c>
      <c r="E56" s="45">
        <v>224</v>
      </c>
      <c r="F56" s="45"/>
      <c r="G56" s="45"/>
      <c r="H56" s="45"/>
      <c r="I56" s="45"/>
      <c r="J56" s="45"/>
      <c r="K56" s="45"/>
      <c r="L56" s="45"/>
      <c r="M56" s="45"/>
      <c r="N56" s="45"/>
      <c r="O56" s="125">
        <f t="shared" si="0"/>
        <v>669</v>
      </c>
      <c r="P56" s="4">
        <v>669</v>
      </c>
      <c r="Q56" s="123">
        <f t="shared" si="1"/>
        <v>0</v>
      </c>
    </row>
    <row r="57" spans="1:17">
      <c r="A57" s="13" t="s">
        <v>501</v>
      </c>
      <c r="B57" s="33" t="s">
        <v>208</v>
      </c>
      <c r="C57" s="45">
        <v>123</v>
      </c>
      <c r="D57" s="45">
        <v>133</v>
      </c>
      <c r="E57" s="45">
        <v>112</v>
      </c>
      <c r="F57" s="45">
        <v>78</v>
      </c>
      <c r="G57" s="45">
        <v>58</v>
      </c>
      <c r="H57" s="45">
        <v>56</v>
      </c>
      <c r="I57" s="45">
        <v>44</v>
      </c>
      <c r="J57" s="45">
        <v>20</v>
      </c>
      <c r="K57" s="45">
        <v>13</v>
      </c>
      <c r="L57" s="45">
        <v>3</v>
      </c>
      <c r="M57" s="45">
        <v>3</v>
      </c>
      <c r="N57" s="45">
        <v>3</v>
      </c>
      <c r="O57" s="125">
        <f t="shared" si="0"/>
        <v>646</v>
      </c>
      <c r="P57" s="4">
        <v>646</v>
      </c>
      <c r="Q57" s="123">
        <f t="shared" si="1"/>
        <v>0</v>
      </c>
    </row>
    <row r="58" spans="1:17">
      <c r="A58" s="13" t="s">
        <v>502</v>
      </c>
      <c r="B58" s="33" t="s">
        <v>209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125">
        <f t="shared" si="0"/>
        <v>0</v>
      </c>
      <c r="P58" s="4">
        <v>0</v>
      </c>
      <c r="Q58" s="123">
        <f t="shared" si="1"/>
        <v>0</v>
      </c>
    </row>
    <row r="59" spans="1:17">
      <c r="A59" s="13" t="s">
        <v>503</v>
      </c>
      <c r="B59" s="33" t="s">
        <v>210</v>
      </c>
      <c r="C59" s="45"/>
      <c r="D59" s="45"/>
      <c r="E59" s="45"/>
      <c r="F59" s="45">
        <v>120</v>
      </c>
      <c r="G59" s="45">
        <v>120</v>
      </c>
      <c r="H59" s="45">
        <v>190</v>
      </c>
      <c r="I59" s="45">
        <v>190</v>
      </c>
      <c r="J59" s="45">
        <v>190</v>
      </c>
      <c r="K59" s="45">
        <v>190</v>
      </c>
      <c r="L59" s="45">
        <v>190</v>
      </c>
      <c r="M59" s="45">
        <v>190</v>
      </c>
      <c r="N59" s="45">
        <v>323</v>
      </c>
      <c r="O59" s="125">
        <f t="shared" si="0"/>
        <v>1703</v>
      </c>
      <c r="P59" s="4">
        <v>1703</v>
      </c>
      <c r="Q59" s="123">
        <f t="shared" si="1"/>
        <v>0</v>
      </c>
    </row>
    <row r="60" spans="1:17">
      <c r="A60" s="54" t="s">
        <v>465</v>
      </c>
      <c r="B60" s="57" t="s">
        <v>211</v>
      </c>
      <c r="C60" s="125">
        <f>SUM(C52:C59)</f>
        <v>360</v>
      </c>
      <c r="D60" s="125">
        <f t="shared" ref="D60:N60" si="11">SUM(D52:D59)</f>
        <v>341</v>
      </c>
      <c r="E60" s="125">
        <f t="shared" si="11"/>
        <v>336</v>
      </c>
      <c r="F60" s="125">
        <f t="shared" si="11"/>
        <v>198</v>
      </c>
      <c r="G60" s="125">
        <f t="shared" si="11"/>
        <v>178</v>
      </c>
      <c r="H60" s="125">
        <f t="shared" si="11"/>
        <v>246</v>
      </c>
      <c r="I60" s="125">
        <f t="shared" si="11"/>
        <v>234</v>
      </c>
      <c r="J60" s="125">
        <f t="shared" si="11"/>
        <v>210</v>
      </c>
      <c r="K60" s="125">
        <f t="shared" si="11"/>
        <v>203</v>
      </c>
      <c r="L60" s="125">
        <f t="shared" si="11"/>
        <v>193</v>
      </c>
      <c r="M60" s="125">
        <f t="shared" si="11"/>
        <v>193</v>
      </c>
      <c r="N60" s="125">
        <f t="shared" si="11"/>
        <v>326</v>
      </c>
      <c r="O60" s="125">
        <f t="shared" si="0"/>
        <v>3018</v>
      </c>
      <c r="P60" s="4">
        <v>3018</v>
      </c>
      <c r="Q60" s="123">
        <f t="shared" si="1"/>
        <v>0</v>
      </c>
    </row>
    <row r="61" spans="1:17">
      <c r="A61" s="12" t="s">
        <v>504</v>
      </c>
      <c r="B61" s="33" t="s">
        <v>212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125">
        <f t="shared" si="0"/>
        <v>0</v>
      </c>
      <c r="P61" s="4">
        <v>0</v>
      </c>
      <c r="Q61" s="123">
        <f t="shared" si="1"/>
        <v>0</v>
      </c>
    </row>
    <row r="62" spans="1:17">
      <c r="A62" s="12" t="s">
        <v>213</v>
      </c>
      <c r="B62" s="33" t="s">
        <v>214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125">
        <f t="shared" si="0"/>
        <v>0</v>
      </c>
      <c r="P62" s="4">
        <v>0</v>
      </c>
      <c r="Q62" s="123">
        <f t="shared" si="1"/>
        <v>0</v>
      </c>
    </row>
    <row r="63" spans="1:17">
      <c r="A63" s="12" t="s">
        <v>215</v>
      </c>
      <c r="B63" s="33" t="s">
        <v>216</v>
      </c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125">
        <f t="shared" si="0"/>
        <v>0</v>
      </c>
      <c r="P63" s="4">
        <v>0</v>
      </c>
      <c r="Q63" s="123">
        <f t="shared" si="1"/>
        <v>0</v>
      </c>
    </row>
    <row r="64" spans="1:17">
      <c r="A64" s="12" t="s">
        <v>466</v>
      </c>
      <c r="B64" s="33" t="s">
        <v>217</v>
      </c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125">
        <f t="shared" si="0"/>
        <v>0</v>
      </c>
      <c r="P64" s="4">
        <v>0</v>
      </c>
      <c r="Q64" s="123">
        <f t="shared" si="1"/>
        <v>0</v>
      </c>
    </row>
    <row r="65" spans="1:17">
      <c r="A65" s="12" t="s">
        <v>505</v>
      </c>
      <c r="B65" s="33" t="s">
        <v>218</v>
      </c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125">
        <f t="shared" si="0"/>
        <v>0</v>
      </c>
      <c r="P65" s="4">
        <v>0</v>
      </c>
      <c r="Q65" s="123">
        <f t="shared" si="1"/>
        <v>0</v>
      </c>
    </row>
    <row r="66" spans="1:17">
      <c r="A66" s="12" t="s">
        <v>468</v>
      </c>
      <c r="B66" s="33" t="s">
        <v>219</v>
      </c>
      <c r="C66" s="45"/>
      <c r="D66" s="45"/>
      <c r="E66" s="45">
        <v>220</v>
      </c>
      <c r="F66" s="45">
        <v>220</v>
      </c>
      <c r="G66" s="45">
        <v>220</v>
      </c>
      <c r="H66" s="45">
        <v>3548</v>
      </c>
      <c r="I66" s="45">
        <v>220</v>
      </c>
      <c r="J66" s="45">
        <v>220</v>
      </c>
      <c r="K66" s="45">
        <v>409</v>
      </c>
      <c r="L66" s="45">
        <v>220</v>
      </c>
      <c r="M66" s="45">
        <v>220</v>
      </c>
      <c r="N66" s="45">
        <v>220</v>
      </c>
      <c r="O66" s="125">
        <f t="shared" si="0"/>
        <v>5717</v>
      </c>
      <c r="P66" s="4">
        <v>5717</v>
      </c>
      <c r="Q66" s="123">
        <f t="shared" si="1"/>
        <v>0</v>
      </c>
    </row>
    <row r="67" spans="1:17">
      <c r="A67" s="12" t="s">
        <v>506</v>
      </c>
      <c r="B67" s="33" t="s">
        <v>220</v>
      </c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125">
        <f t="shared" si="0"/>
        <v>0</v>
      </c>
      <c r="P67" s="4">
        <v>0</v>
      </c>
      <c r="Q67" s="123">
        <f t="shared" si="1"/>
        <v>0</v>
      </c>
    </row>
    <row r="68" spans="1:17">
      <c r="A68" s="12" t="s">
        <v>507</v>
      </c>
      <c r="B68" s="33" t="s">
        <v>221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125">
        <f t="shared" si="0"/>
        <v>0</v>
      </c>
      <c r="P68" s="4">
        <v>0</v>
      </c>
      <c r="Q68" s="123">
        <f t="shared" si="1"/>
        <v>0</v>
      </c>
    </row>
    <row r="69" spans="1:17">
      <c r="A69" s="12" t="s">
        <v>222</v>
      </c>
      <c r="B69" s="33" t="s">
        <v>223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125">
        <f t="shared" si="0"/>
        <v>0</v>
      </c>
      <c r="P69" s="4">
        <v>0</v>
      </c>
      <c r="Q69" s="123">
        <f t="shared" si="1"/>
        <v>0</v>
      </c>
    </row>
    <row r="70" spans="1:17">
      <c r="A70" s="21" t="s">
        <v>224</v>
      </c>
      <c r="B70" s="33" t="s">
        <v>225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125">
        <f t="shared" si="0"/>
        <v>0</v>
      </c>
      <c r="P70" s="4">
        <v>0</v>
      </c>
      <c r="Q70" s="123">
        <f t="shared" si="1"/>
        <v>0</v>
      </c>
    </row>
    <row r="71" spans="1:17">
      <c r="A71" s="12" t="s">
        <v>508</v>
      </c>
      <c r="B71" s="33" t="s">
        <v>226</v>
      </c>
      <c r="C71" s="45">
        <v>368</v>
      </c>
      <c r="D71" s="45">
        <v>368</v>
      </c>
      <c r="E71" s="45">
        <v>368</v>
      </c>
      <c r="F71" s="45">
        <v>368</v>
      </c>
      <c r="G71" s="45">
        <v>368</v>
      </c>
      <c r="H71" s="45">
        <v>368</v>
      </c>
      <c r="I71" s="45">
        <v>368</v>
      </c>
      <c r="J71" s="45">
        <v>368</v>
      </c>
      <c r="K71" s="45">
        <v>368</v>
      </c>
      <c r="L71" s="45">
        <v>368</v>
      </c>
      <c r="M71" s="45">
        <v>368</v>
      </c>
      <c r="N71" s="45">
        <v>368</v>
      </c>
      <c r="O71" s="125">
        <f t="shared" si="0"/>
        <v>4416</v>
      </c>
      <c r="P71" s="4">
        <v>4416</v>
      </c>
      <c r="Q71" s="123">
        <f t="shared" si="1"/>
        <v>0</v>
      </c>
    </row>
    <row r="72" spans="1:17">
      <c r="A72" s="21" t="s">
        <v>689</v>
      </c>
      <c r="B72" s="33" t="s">
        <v>227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125">
        <f t="shared" ref="O72:O135" si="12">SUM(C72:N72)</f>
        <v>0</v>
      </c>
      <c r="P72" s="4">
        <v>0</v>
      </c>
      <c r="Q72" s="123">
        <f t="shared" ref="Q72:Q135" si="13">O72-P72</f>
        <v>0</v>
      </c>
    </row>
    <row r="73" spans="1:17">
      <c r="A73" s="21" t="s">
        <v>690</v>
      </c>
      <c r="B73" s="33" t="s">
        <v>227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125">
        <f t="shared" si="12"/>
        <v>0</v>
      </c>
      <c r="P73" s="4">
        <v>0</v>
      </c>
      <c r="Q73" s="123">
        <f t="shared" si="13"/>
        <v>0</v>
      </c>
    </row>
    <row r="74" spans="1:17">
      <c r="A74" s="54" t="s">
        <v>471</v>
      </c>
      <c r="B74" s="57" t="s">
        <v>228</v>
      </c>
      <c r="C74" s="125">
        <f>SUM(C61:C73)</f>
        <v>368</v>
      </c>
      <c r="D74" s="125">
        <f t="shared" ref="D74:N74" si="14">SUM(D61:D73)</f>
        <v>368</v>
      </c>
      <c r="E74" s="125">
        <f t="shared" si="14"/>
        <v>588</v>
      </c>
      <c r="F74" s="125">
        <f t="shared" si="14"/>
        <v>588</v>
      </c>
      <c r="G74" s="125">
        <f t="shared" si="14"/>
        <v>588</v>
      </c>
      <c r="H74" s="125">
        <f t="shared" si="14"/>
        <v>3916</v>
      </c>
      <c r="I74" s="125">
        <f t="shared" si="14"/>
        <v>588</v>
      </c>
      <c r="J74" s="125">
        <f t="shared" si="14"/>
        <v>588</v>
      </c>
      <c r="K74" s="125">
        <f t="shared" si="14"/>
        <v>777</v>
      </c>
      <c r="L74" s="125">
        <f t="shared" si="14"/>
        <v>588</v>
      </c>
      <c r="M74" s="125">
        <f t="shared" si="14"/>
        <v>588</v>
      </c>
      <c r="N74" s="125">
        <f t="shared" si="14"/>
        <v>588</v>
      </c>
      <c r="O74" s="125">
        <f t="shared" si="12"/>
        <v>10133</v>
      </c>
      <c r="P74" s="4">
        <v>10133</v>
      </c>
      <c r="Q74" s="123">
        <f t="shared" si="13"/>
        <v>0</v>
      </c>
    </row>
    <row r="75" spans="1:17" ht="15.75">
      <c r="A75" s="63" t="s">
        <v>86</v>
      </c>
      <c r="B75" s="57"/>
      <c r="C75" s="125">
        <f>C74+C60+C51+C26+C25</f>
        <v>6305</v>
      </c>
      <c r="D75" s="125">
        <f t="shared" ref="D75:N75" si="15">D74+D60+D51+D26+D25</f>
        <v>5433</v>
      </c>
      <c r="E75" s="125">
        <f t="shared" si="15"/>
        <v>6159</v>
      </c>
      <c r="F75" s="125">
        <f t="shared" si="15"/>
        <v>5933</v>
      </c>
      <c r="G75" s="125">
        <f t="shared" si="15"/>
        <v>5575</v>
      </c>
      <c r="H75" s="125">
        <f t="shared" si="15"/>
        <v>9278</v>
      </c>
      <c r="I75" s="125">
        <f t="shared" si="15"/>
        <v>5701</v>
      </c>
      <c r="J75" s="125">
        <f t="shared" si="15"/>
        <v>5884</v>
      </c>
      <c r="K75" s="125">
        <f t="shared" si="15"/>
        <v>6008</v>
      </c>
      <c r="L75" s="125">
        <f t="shared" si="15"/>
        <v>5630</v>
      </c>
      <c r="M75" s="125">
        <f t="shared" si="15"/>
        <v>5592</v>
      </c>
      <c r="N75" s="125">
        <f t="shared" si="15"/>
        <v>5711</v>
      </c>
      <c r="O75" s="125">
        <f t="shared" si="12"/>
        <v>73209</v>
      </c>
      <c r="P75" s="4">
        <v>73209</v>
      </c>
      <c r="Q75" s="123">
        <f t="shared" si="13"/>
        <v>0</v>
      </c>
    </row>
    <row r="76" spans="1:17">
      <c r="A76" s="37" t="s">
        <v>229</v>
      </c>
      <c r="B76" s="33" t="s">
        <v>230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125">
        <f t="shared" si="12"/>
        <v>0</v>
      </c>
      <c r="P76" s="4">
        <v>0</v>
      </c>
      <c r="Q76" s="123">
        <f t="shared" si="13"/>
        <v>0</v>
      </c>
    </row>
    <row r="77" spans="1:17">
      <c r="A77" s="37" t="s">
        <v>509</v>
      </c>
      <c r="B77" s="33" t="s">
        <v>231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125">
        <f t="shared" si="12"/>
        <v>0</v>
      </c>
      <c r="P77" s="4">
        <v>0</v>
      </c>
      <c r="Q77" s="123">
        <f t="shared" si="13"/>
        <v>0</v>
      </c>
    </row>
    <row r="78" spans="1:17">
      <c r="A78" s="37" t="s">
        <v>232</v>
      </c>
      <c r="B78" s="33" t="s">
        <v>233</v>
      </c>
      <c r="C78" s="45">
        <v>5505</v>
      </c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125">
        <f t="shared" si="12"/>
        <v>5505</v>
      </c>
      <c r="P78" s="4">
        <v>5505</v>
      </c>
      <c r="Q78" s="123">
        <f t="shared" si="13"/>
        <v>0</v>
      </c>
    </row>
    <row r="79" spans="1:17">
      <c r="A79" s="37" t="s">
        <v>234</v>
      </c>
      <c r="B79" s="33" t="s">
        <v>235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125">
        <f t="shared" si="12"/>
        <v>0</v>
      </c>
      <c r="P79" s="4">
        <v>0</v>
      </c>
      <c r="Q79" s="123">
        <f t="shared" si="13"/>
        <v>0</v>
      </c>
    </row>
    <row r="80" spans="1:17">
      <c r="A80" s="6" t="s">
        <v>236</v>
      </c>
      <c r="B80" s="33" t="s">
        <v>237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125">
        <f t="shared" si="12"/>
        <v>0</v>
      </c>
      <c r="P80" s="4">
        <v>0</v>
      </c>
      <c r="Q80" s="123">
        <f t="shared" si="13"/>
        <v>0</v>
      </c>
    </row>
    <row r="81" spans="1:17">
      <c r="A81" s="6" t="s">
        <v>238</v>
      </c>
      <c r="B81" s="33" t="s">
        <v>239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125">
        <f t="shared" si="12"/>
        <v>0</v>
      </c>
      <c r="P81" s="4">
        <v>0</v>
      </c>
      <c r="Q81" s="123">
        <f t="shared" si="13"/>
        <v>0</v>
      </c>
    </row>
    <row r="82" spans="1:17">
      <c r="A82" s="6" t="s">
        <v>240</v>
      </c>
      <c r="B82" s="33" t="s">
        <v>241</v>
      </c>
      <c r="C82" s="45">
        <v>1486</v>
      </c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125">
        <f t="shared" si="12"/>
        <v>1486</v>
      </c>
      <c r="P82" s="4">
        <v>1486</v>
      </c>
      <c r="Q82" s="123">
        <f t="shared" si="13"/>
        <v>0</v>
      </c>
    </row>
    <row r="83" spans="1:17">
      <c r="A83" s="55" t="s">
        <v>473</v>
      </c>
      <c r="B83" s="57" t="s">
        <v>242</v>
      </c>
      <c r="C83" s="125">
        <f>SUM(C76:C82)</f>
        <v>6991</v>
      </c>
      <c r="D83" s="125">
        <f t="shared" ref="D83:N83" si="16">SUM(D76:D82)</f>
        <v>0</v>
      </c>
      <c r="E83" s="125">
        <f t="shared" si="16"/>
        <v>0</v>
      </c>
      <c r="F83" s="125">
        <f t="shared" si="16"/>
        <v>0</v>
      </c>
      <c r="G83" s="125">
        <f t="shared" si="16"/>
        <v>0</v>
      </c>
      <c r="H83" s="125">
        <f t="shared" si="16"/>
        <v>0</v>
      </c>
      <c r="I83" s="125">
        <f t="shared" si="16"/>
        <v>0</v>
      </c>
      <c r="J83" s="125">
        <f t="shared" si="16"/>
        <v>0</v>
      </c>
      <c r="K83" s="125">
        <f t="shared" si="16"/>
        <v>0</v>
      </c>
      <c r="L83" s="125">
        <f t="shared" si="16"/>
        <v>0</v>
      </c>
      <c r="M83" s="125">
        <f t="shared" si="16"/>
        <v>0</v>
      </c>
      <c r="N83" s="125">
        <f t="shared" si="16"/>
        <v>0</v>
      </c>
      <c r="O83" s="125">
        <f t="shared" si="12"/>
        <v>6991</v>
      </c>
      <c r="P83" s="4">
        <v>6991</v>
      </c>
      <c r="Q83" s="123">
        <f t="shared" si="13"/>
        <v>0</v>
      </c>
    </row>
    <row r="84" spans="1:17">
      <c r="A84" s="13" t="s">
        <v>243</v>
      </c>
      <c r="B84" s="33" t="s">
        <v>244</v>
      </c>
      <c r="C84" s="45"/>
      <c r="D84" s="45"/>
      <c r="E84" s="45"/>
      <c r="F84" s="45"/>
      <c r="G84" s="45">
        <v>800</v>
      </c>
      <c r="H84" s="45"/>
      <c r="I84" s="45"/>
      <c r="J84" s="45"/>
      <c r="K84" s="45"/>
      <c r="L84" s="45"/>
      <c r="M84" s="45">
        <v>9248</v>
      </c>
      <c r="N84" s="45"/>
      <c r="O84" s="125">
        <f t="shared" si="12"/>
        <v>10048</v>
      </c>
      <c r="P84" s="4">
        <v>10048</v>
      </c>
      <c r="Q84" s="123">
        <f t="shared" si="13"/>
        <v>0</v>
      </c>
    </row>
    <row r="85" spans="1:17">
      <c r="A85" s="13" t="s">
        <v>245</v>
      </c>
      <c r="B85" s="33" t="s">
        <v>246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125">
        <f t="shared" si="12"/>
        <v>0</v>
      </c>
      <c r="P85" s="4">
        <v>0</v>
      </c>
      <c r="Q85" s="123">
        <f t="shared" si="13"/>
        <v>0</v>
      </c>
    </row>
    <row r="86" spans="1:17">
      <c r="A86" s="13" t="s">
        <v>247</v>
      </c>
      <c r="B86" s="33" t="s">
        <v>248</v>
      </c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125">
        <f t="shared" si="12"/>
        <v>0</v>
      </c>
      <c r="P86" s="4">
        <v>0</v>
      </c>
      <c r="Q86" s="123">
        <f t="shared" si="13"/>
        <v>0</v>
      </c>
    </row>
    <row r="87" spans="1:17">
      <c r="A87" s="13" t="s">
        <v>249</v>
      </c>
      <c r="B87" s="33" t="s">
        <v>250</v>
      </c>
      <c r="C87" s="45"/>
      <c r="D87" s="45"/>
      <c r="E87" s="45"/>
      <c r="F87" s="45"/>
      <c r="G87" s="45">
        <v>216</v>
      </c>
      <c r="H87" s="45"/>
      <c r="I87" s="45"/>
      <c r="J87" s="45"/>
      <c r="K87" s="45"/>
      <c r="L87" s="45"/>
      <c r="M87" s="45">
        <v>2497</v>
      </c>
      <c r="N87" s="45"/>
      <c r="O87" s="125">
        <f t="shared" si="12"/>
        <v>2713</v>
      </c>
      <c r="P87" s="4">
        <v>2713</v>
      </c>
      <c r="Q87" s="123">
        <f t="shared" si="13"/>
        <v>0</v>
      </c>
    </row>
    <row r="88" spans="1:17">
      <c r="A88" s="54" t="s">
        <v>474</v>
      </c>
      <c r="B88" s="57" t="s">
        <v>251</v>
      </c>
      <c r="C88" s="125">
        <f>SUM(C84:C87)</f>
        <v>0</v>
      </c>
      <c r="D88" s="125">
        <f t="shared" ref="D88:N88" si="17">SUM(D84:D87)</f>
        <v>0</v>
      </c>
      <c r="E88" s="125">
        <f t="shared" si="17"/>
        <v>0</v>
      </c>
      <c r="F88" s="125">
        <f t="shared" si="17"/>
        <v>0</v>
      </c>
      <c r="G88" s="125">
        <f t="shared" si="17"/>
        <v>1016</v>
      </c>
      <c r="H88" s="125">
        <f t="shared" si="17"/>
        <v>0</v>
      </c>
      <c r="I88" s="125">
        <f t="shared" si="17"/>
        <v>0</v>
      </c>
      <c r="J88" s="125">
        <f t="shared" si="17"/>
        <v>0</v>
      </c>
      <c r="K88" s="125">
        <f t="shared" si="17"/>
        <v>0</v>
      </c>
      <c r="L88" s="125">
        <f t="shared" si="17"/>
        <v>0</v>
      </c>
      <c r="M88" s="125">
        <f t="shared" si="17"/>
        <v>11745</v>
      </c>
      <c r="N88" s="125">
        <f t="shared" si="17"/>
        <v>0</v>
      </c>
      <c r="O88" s="125">
        <f t="shared" si="12"/>
        <v>12761</v>
      </c>
      <c r="P88" s="4">
        <v>12761</v>
      </c>
      <c r="Q88" s="123">
        <f t="shared" si="13"/>
        <v>0</v>
      </c>
    </row>
    <row r="89" spans="1:17" ht="30">
      <c r="A89" s="13" t="s">
        <v>252</v>
      </c>
      <c r="B89" s="33" t="s">
        <v>253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125">
        <f t="shared" si="12"/>
        <v>0</v>
      </c>
      <c r="P89" s="4">
        <v>0</v>
      </c>
      <c r="Q89" s="123">
        <f t="shared" si="13"/>
        <v>0</v>
      </c>
    </row>
    <row r="90" spans="1:17" ht="30">
      <c r="A90" s="13" t="s">
        <v>510</v>
      </c>
      <c r="B90" s="33" t="s">
        <v>254</v>
      </c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125">
        <f t="shared" si="12"/>
        <v>0</v>
      </c>
      <c r="P90" s="4">
        <v>0</v>
      </c>
      <c r="Q90" s="123">
        <f t="shared" si="13"/>
        <v>0</v>
      </c>
    </row>
    <row r="91" spans="1:17" ht="30">
      <c r="A91" s="13" t="s">
        <v>511</v>
      </c>
      <c r="B91" s="33" t="s">
        <v>255</v>
      </c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125">
        <f t="shared" si="12"/>
        <v>0</v>
      </c>
      <c r="P91" s="4">
        <v>0</v>
      </c>
      <c r="Q91" s="123">
        <f t="shared" si="13"/>
        <v>0</v>
      </c>
    </row>
    <row r="92" spans="1:17">
      <c r="A92" s="13" t="s">
        <v>512</v>
      </c>
      <c r="B92" s="33" t="s">
        <v>256</v>
      </c>
      <c r="C92" s="45"/>
      <c r="D92" s="45"/>
      <c r="E92" s="45"/>
      <c r="F92" s="45">
        <v>436</v>
      </c>
      <c r="G92" s="45"/>
      <c r="H92" s="45"/>
      <c r="I92" s="45"/>
      <c r="J92" s="45">
        <v>657</v>
      </c>
      <c r="K92" s="45"/>
      <c r="L92" s="45"/>
      <c r="M92" s="45"/>
      <c r="N92" s="45"/>
      <c r="O92" s="125">
        <f t="shared" si="12"/>
        <v>1093</v>
      </c>
      <c r="P92" s="4">
        <v>1093</v>
      </c>
      <c r="Q92" s="123">
        <f t="shared" si="13"/>
        <v>0</v>
      </c>
    </row>
    <row r="93" spans="1:17" ht="30">
      <c r="A93" s="13" t="s">
        <v>513</v>
      </c>
      <c r="B93" s="33" t="s">
        <v>257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125">
        <f t="shared" si="12"/>
        <v>0</v>
      </c>
      <c r="P93" s="4">
        <v>0</v>
      </c>
      <c r="Q93" s="123">
        <f t="shared" si="13"/>
        <v>0</v>
      </c>
    </row>
    <row r="94" spans="1:17" ht="30">
      <c r="A94" s="13" t="s">
        <v>514</v>
      </c>
      <c r="B94" s="33" t="s">
        <v>258</v>
      </c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125">
        <f t="shared" si="12"/>
        <v>0</v>
      </c>
      <c r="P94" s="4">
        <v>0</v>
      </c>
      <c r="Q94" s="123">
        <f t="shared" si="13"/>
        <v>0</v>
      </c>
    </row>
    <row r="95" spans="1:17">
      <c r="A95" s="13" t="s">
        <v>259</v>
      </c>
      <c r="B95" s="33" t="s">
        <v>260</v>
      </c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125">
        <f t="shared" si="12"/>
        <v>0</v>
      </c>
      <c r="P95" s="4">
        <v>0</v>
      </c>
      <c r="Q95" s="123">
        <f t="shared" si="13"/>
        <v>0</v>
      </c>
    </row>
    <row r="96" spans="1:17">
      <c r="A96" s="13" t="s">
        <v>515</v>
      </c>
      <c r="B96" s="33" t="s">
        <v>261</v>
      </c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125">
        <f t="shared" si="12"/>
        <v>0</v>
      </c>
      <c r="P96" s="4">
        <v>0</v>
      </c>
      <c r="Q96" s="123">
        <f t="shared" si="13"/>
        <v>0</v>
      </c>
    </row>
    <row r="97" spans="1:17">
      <c r="A97" s="54" t="s">
        <v>475</v>
      </c>
      <c r="B97" s="57" t="s">
        <v>262</v>
      </c>
      <c r="C97" s="125">
        <f>SUM(C89:C96)</f>
        <v>0</v>
      </c>
      <c r="D97" s="125">
        <f t="shared" ref="D97:N97" si="18">SUM(D89:D96)</f>
        <v>0</v>
      </c>
      <c r="E97" s="125">
        <f t="shared" si="18"/>
        <v>0</v>
      </c>
      <c r="F97" s="125">
        <f t="shared" si="18"/>
        <v>436</v>
      </c>
      <c r="G97" s="125">
        <f t="shared" si="18"/>
        <v>0</v>
      </c>
      <c r="H97" s="125">
        <f t="shared" si="18"/>
        <v>0</v>
      </c>
      <c r="I97" s="125">
        <f t="shared" si="18"/>
        <v>0</v>
      </c>
      <c r="J97" s="125">
        <f t="shared" si="18"/>
        <v>657</v>
      </c>
      <c r="K97" s="125">
        <f t="shared" si="18"/>
        <v>0</v>
      </c>
      <c r="L97" s="125">
        <f t="shared" si="18"/>
        <v>0</v>
      </c>
      <c r="M97" s="125">
        <f t="shared" si="18"/>
        <v>0</v>
      </c>
      <c r="N97" s="125">
        <f t="shared" si="18"/>
        <v>0</v>
      </c>
      <c r="O97" s="125">
        <f t="shared" si="12"/>
        <v>1093</v>
      </c>
      <c r="P97" s="4">
        <v>1093</v>
      </c>
      <c r="Q97" s="123">
        <f t="shared" si="13"/>
        <v>0</v>
      </c>
    </row>
    <row r="98" spans="1:17" ht="15.75">
      <c r="A98" s="63" t="s">
        <v>87</v>
      </c>
      <c r="B98" s="57"/>
      <c r="C98" s="125">
        <f>C97+C88+C83</f>
        <v>6991</v>
      </c>
      <c r="D98" s="125">
        <f t="shared" ref="D98:N98" si="19">D97+D88+D83</f>
        <v>0</v>
      </c>
      <c r="E98" s="125">
        <f t="shared" si="19"/>
        <v>0</v>
      </c>
      <c r="F98" s="125">
        <f t="shared" si="19"/>
        <v>436</v>
      </c>
      <c r="G98" s="125">
        <f t="shared" si="19"/>
        <v>1016</v>
      </c>
      <c r="H98" s="125">
        <f t="shared" si="19"/>
        <v>0</v>
      </c>
      <c r="I98" s="125">
        <f t="shared" si="19"/>
        <v>0</v>
      </c>
      <c r="J98" s="125">
        <f t="shared" si="19"/>
        <v>657</v>
      </c>
      <c r="K98" s="125">
        <f t="shared" si="19"/>
        <v>0</v>
      </c>
      <c r="L98" s="125">
        <f t="shared" si="19"/>
        <v>0</v>
      </c>
      <c r="M98" s="125">
        <f t="shared" si="19"/>
        <v>11745</v>
      </c>
      <c r="N98" s="125">
        <f t="shared" si="19"/>
        <v>0</v>
      </c>
      <c r="O98" s="125">
        <f t="shared" si="12"/>
        <v>20845</v>
      </c>
      <c r="P98" s="4">
        <v>20845</v>
      </c>
      <c r="Q98" s="123">
        <f t="shared" si="13"/>
        <v>0</v>
      </c>
    </row>
    <row r="99" spans="1:17" ht="15.75">
      <c r="A99" s="38" t="s">
        <v>523</v>
      </c>
      <c r="B99" s="39" t="s">
        <v>263</v>
      </c>
      <c r="C99" s="125">
        <f>C98+C75</f>
        <v>13296</v>
      </c>
      <c r="D99" s="125">
        <f t="shared" ref="D99:N99" si="20">D98+D75</f>
        <v>5433</v>
      </c>
      <c r="E99" s="125">
        <f t="shared" si="20"/>
        <v>6159</v>
      </c>
      <c r="F99" s="125">
        <f t="shared" si="20"/>
        <v>6369</v>
      </c>
      <c r="G99" s="125">
        <f t="shared" si="20"/>
        <v>6591</v>
      </c>
      <c r="H99" s="125">
        <f t="shared" si="20"/>
        <v>9278</v>
      </c>
      <c r="I99" s="125">
        <f t="shared" si="20"/>
        <v>5701</v>
      </c>
      <c r="J99" s="125">
        <f t="shared" si="20"/>
        <v>6541</v>
      </c>
      <c r="K99" s="125">
        <f t="shared" si="20"/>
        <v>6008</v>
      </c>
      <c r="L99" s="125">
        <f t="shared" si="20"/>
        <v>5630</v>
      </c>
      <c r="M99" s="125">
        <f t="shared" si="20"/>
        <v>17337</v>
      </c>
      <c r="N99" s="125">
        <f t="shared" si="20"/>
        <v>5711</v>
      </c>
      <c r="O99" s="125">
        <f t="shared" si="12"/>
        <v>94054</v>
      </c>
      <c r="P99" s="4">
        <v>94054</v>
      </c>
      <c r="Q99" s="123">
        <f t="shared" si="13"/>
        <v>0</v>
      </c>
    </row>
    <row r="100" spans="1:17">
      <c r="A100" s="13" t="s">
        <v>516</v>
      </c>
      <c r="B100" s="5" t="s">
        <v>264</v>
      </c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125">
        <f t="shared" si="12"/>
        <v>0</v>
      </c>
      <c r="P100" s="4">
        <v>0</v>
      </c>
      <c r="Q100" s="123">
        <f t="shared" si="13"/>
        <v>0</v>
      </c>
    </row>
    <row r="101" spans="1:17">
      <c r="A101" s="13" t="s">
        <v>267</v>
      </c>
      <c r="B101" s="5" t="s">
        <v>268</v>
      </c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125">
        <f t="shared" si="12"/>
        <v>0</v>
      </c>
      <c r="P101" s="4">
        <v>0</v>
      </c>
      <c r="Q101" s="123">
        <f t="shared" si="13"/>
        <v>0</v>
      </c>
    </row>
    <row r="102" spans="1:17">
      <c r="A102" s="13" t="s">
        <v>517</v>
      </c>
      <c r="B102" s="5" t="s">
        <v>269</v>
      </c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125">
        <f t="shared" si="12"/>
        <v>0</v>
      </c>
      <c r="P102" s="4">
        <v>0</v>
      </c>
      <c r="Q102" s="123">
        <f t="shared" si="13"/>
        <v>0</v>
      </c>
    </row>
    <row r="103" spans="1:17">
      <c r="A103" s="15" t="s">
        <v>480</v>
      </c>
      <c r="B103" s="7" t="s">
        <v>271</v>
      </c>
      <c r="C103" s="125">
        <f>SUM(C100:C102)</f>
        <v>0</v>
      </c>
      <c r="D103" s="125">
        <f t="shared" ref="D103:N103" si="21">SUM(D100:D102)</f>
        <v>0</v>
      </c>
      <c r="E103" s="125">
        <f t="shared" si="21"/>
        <v>0</v>
      </c>
      <c r="F103" s="125">
        <f t="shared" si="21"/>
        <v>0</v>
      </c>
      <c r="G103" s="125">
        <f t="shared" si="21"/>
        <v>0</v>
      </c>
      <c r="H103" s="125">
        <f t="shared" si="21"/>
        <v>0</v>
      </c>
      <c r="I103" s="125">
        <f t="shared" si="21"/>
        <v>0</v>
      </c>
      <c r="J103" s="125">
        <f t="shared" si="21"/>
        <v>0</v>
      </c>
      <c r="K103" s="125">
        <f t="shared" si="21"/>
        <v>0</v>
      </c>
      <c r="L103" s="125">
        <f t="shared" si="21"/>
        <v>0</v>
      </c>
      <c r="M103" s="125">
        <f t="shared" si="21"/>
        <v>0</v>
      </c>
      <c r="N103" s="125">
        <f t="shared" si="21"/>
        <v>0</v>
      </c>
      <c r="O103" s="125">
        <f t="shared" si="12"/>
        <v>0</v>
      </c>
      <c r="P103" s="4">
        <v>0</v>
      </c>
      <c r="Q103" s="123">
        <f t="shared" si="13"/>
        <v>0</v>
      </c>
    </row>
    <row r="104" spans="1:17">
      <c r="A104" s="40" t="s">
        <v>518</v>
      </c>
      <c r="B104" s="5" t="s">
        <v>272</v>
      </c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125">
        <f t="shared" si="12"/>
        <v>0</v>
      </c>
      <c r="P104" s="4">
        <v>0</v>
      </c>
      <c r="Q104" s="123">
        <f t="shared" si="13"/>
        <v>0</v>
      </c>
    </row>
    <row r="105" spans="1:17">
      <c r="A105" s="40" t="s">
        <v>486</v>
      </c>
      <c r="B105" s="5" t="s">
        <v>275</v>
      </c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125">
        <f t="shared" si="12"/>
        <v>0</v>
      </c>
      <c r="P105" s="4">
        <v>0</v>
      </c>
      <c r="Q105" s="123">
        <f t="shared" si="13"/>
        <v>0</v>
      </c>
    </row>
    <row r="106" spans="1:17">
      <c r="A106" s="13" t="s">
        <v>276</v>
      </c>
      <c r="B106" s="5" t="s">
        <v>277</v>
      </c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125">
        <f t="shared" si="12"/>
        <v>0</v>
      </c>
      <c r="P106" s="4">
        <v>0</v>
      </c>
      <c r="Q106" s="123">
        <f t="shared" si="13"/>
        <v>0</v>
      </c>
    </row>
    <row r="107" spans="1:17">
      <c r="A107" s="13" t="s">
        <v>519</v>
      </c>
      <c r="B107" s="5" t="s">
        <v>278</v>
      </c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125">
        <f t="shared" si="12"/>
        <v>0</v>
      </c>
      <c r="P107" s="4">
        <v>0</v>
      </c>
      <c r="Q107" s="123">
        <f t="shared" si="13"/>
        <v>0</v>
      </c>
    </row>
    <row r="108" spans="1:17">
      <c r="A108" s="14" t="s">
        <v>483</v>
      </c>
      <c r="B108" s="7" t="s">
        <v>279</v>
      </c>
      <c r="C108" s="125">
        <f>SUM(C104:C107)</f>
        <v>0</v>
      </c>
      <c r="D108" s="125">
        <f t="shared" ref="D108:N108" si="22">SUM(D104:D107)</f>
        <v>0</v>
      </c>
      <c r="E108" s="125">
        <f t="shared" si="22"/>
        <v>0</v>
      </c>
      <c r="F108" s="125">
        <f t="shared" si="22"/>
        <v>0</v>
      </c>
      <c r="G108" s="125">
        <f t="shared" si="22"/>
        <v>0</v>
      </c>
      <c r="H108" s="125">
        <f t="shared" si="22"/>
        <v>0</v>
      </c>
      <c r="I108" s="125">
        <f t="shared" si="22"/>
        <v>0</v>
      </c>
      <c r="J108" s="125">
        <f t="shared" si="22"/>
        <v>0</v>
      </c>
      <c r="K108" s="125">
        <f t="shared" si="22"/>
        <v>0</v>
      </c>
      <c r="L108" s="125">
        <f t="shared" si="22"/>
        <v>0</v>
      </c>
      <c r="M108" s="125">
        <f t="shared" si="22"/>
        <v>0</v>
      </c>
      <c r="N108" s="125">
        <f t="shared" si="22"/>
        <v>0</v>
      </c>
      <c r="O108" s="125">
        <f t="shared" si="12"/>
        <v>0</v>
      </c>
      <c r="P108" s="4">
        <v>0</v>
      </c>
      <c r="Q108" s="123">
        <f t="shared" si="13"/>
        <v>0</v>
      </c>
    </row>
    <row r="109" spans="1:17">
      <c r="A109" s="40" t="s">
        <v>280</v>
      </c>
      <c r="B109" s="5" t="s">
        <v>281</v>
      </c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125">
        <f t="shared" si="12"/>
        <v>0</v>
      </c>
      <c r="P109" s="4">
        <v>0</v>
      </c>
      <c r="Q109" s="123">
        <f t="shared" si="13"/>
        <v>0</v>
      </c>
    </row>
    <row r="110" spans="1:17">
      <c r="A110" s="40" t="s">
        <v>282</v>
      </c>
      <c r="B110" s="5" t="s">
        <v>283</v>
      </c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125">
        <f t="shared" si="12"/>
        <v>0</v>
      </c>
      <c r="P110" s="4">
        <v>0</v>
      </c>
      <c r="Q110" s="123">
        <f t="shared" si="13"/>
        <v>0</v>
      </c>
    </row>
    <row r="111" spans="1:17">
      <c r="A111" s="14" t="s">
        <v>284</v>
      </c>
      <c r="B111" s="7" t="s">
        <v>285</v>
      </c>
      <c r="C111" s="125">
        <v>3927</v>
      </c>
      <c r="D111" s="125">
        <v>2620</v>
      </c>
      <c r="E111" s="125">
        <v>2620</v>
      </c>
      <c r="F111" s="125">
        <v>2620</v>
      </c>
      <c r="G111" s="125">
        <v>2620</v>
      </c>
      <c r="H111" s="125">
        <v>2620</v>
      </c>
      <c r="I111" s="125">
        <v>2620</v>
      </c>
      <c r="J111" s="125">
        <v>2620</v>
      </c>
      <c r="K111" s="125">
        <v>2620</v>
      </c>
      <c r="L111" s="125">
        <v>2620</v>
      </c>
      <c r="M111" s="125">
        <v>2620</v>
      </c>
      <c r="N111" s="125">
        <v>2620</v>
      </c>
      <c r="O111" s="125">
        <f t="shared" si="12"/>
        <v>32747</v>
      </c>
      <c r="P111" s="4">
        <v>32747</v>
      </c>
      <c r="Q111" s="123">
        <f t="shared" si="13"/>
        <v>0</v>
      </c>
    </row>
    <row r="112" spans="1:17">
      <c r="A112" s="40" t="s">
        <v>286</v>
      </c>
      <c r="B112" s="5" t="s">
        <v>287</v>
      </c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125">
        <f t="shared" si="12"/>
        <v>0</v>
      </c>
      <c r="P112" s="4">
        <v>0</v>
      </c>
      <c r="Q112" s="123">
        <f t="shared" si="13"/>
        <v>0</v>
      </c>
    </row>
    <row r="113" spans="1:17">
      <c r="A113" s="40" t="s">
        <v>288</v>
      </c>
      <c r="B113" s="5" t="s">
        <v>289</v>
      </c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125">
        <f t="shared" si="12"/>
        <v>0</v>
      </c>
      <c r="P113" s="4">
        <v>0</v>
      </c>
      <c r="Q113" s="123">
        <f t="shared" si="13"/>
        <v>0</v>
      </c>
    </row>
    <row r="114" spans="1:17">
      <c r="A114" s="40" t="s">
        <v>290</v>
      </c>
      <c r="B114" s="5" t="s">
        <v>291</v>
      </c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125">
        <f t="shared" si="12"/>
        <v>0</v>
      </c>
      <c r="P114" s="4">
        <v>0</v>
      </c>
      <c r="Q114" s="123">
        <f t="shared" si="13"/>
        <v>0</v>
      </c>
    </row>
    <row r="115" spans="1:17">
      <c r="A115" s="41" t="s">
        <v>484</v>
      </c>
      <c r="B115" s="42" t="s">
        <v>292</v>
      </c>
      <c r="C115" s="125">
        <f>C114+C113+C112+C111+C110+C109+C108+C103</f>
        <v>3927</v>
      </c>
      <c r="D115" s="125">
        <f t="shared" ref="D115:N115" si="23">D114+D113+D112+D111+D110+D109+D108+D103</f>
        <v>2620</v>
      </c>
      <c r="E115" s="125">
        <f t="shared" si="23"/>
        <v>2620</v>
      </c>
      <c r="F115" s="125">
        <f t="shared" si="23"/>
        <v>2620</v>
      </c>
      <c r="G115" s="125">
        <f t="shared" si="23"/>
        <v>2620</v>
      </c>
      <c r="H115" s="125">
        <f t="shared" si="23"/>
        <v>2620</v>
      </c>
      <c r="I115" s="125">
        <f t="shared" si="23"/>
        <v>2620</v>
      </c>
      <c r="J115" s="125">
        <f t="shared" si="23"/>
        <v>2620</v>
      </c>
      <c r="K115" s="125">
        <f t="shared" si="23"/>
        <v>2620</v>
      </c>
      <c r="L115" s="125">
        <f t="shared" si="23"/>
        <v>2620</v>
      </c>
      <c r="M115" s="125">
        <f t="shared" si="23"/>
        <v>2620</v>
      </c>
      <c r="N115" s="125">
        <f t="shared" si="23"/>
        <v>2620</v>
      </c>
      <c r="O115" s="125">
        <f t="shared" si="12"/>
        <v>32747</v>
      </c>
      <c r="P115" s="4">
        <v>32747</v>
      </c>
      <c r="Q115" s="123">
        <f t="shared" si="13"/>
        <v>0</v>
      </c>
    </row>
    <row r="116" spans="1:17">
      <c r="A116" s="40" t="s">
        <v>293</v>
      </c>
      <c r="B116" s="5" t="s">
        <v>294</v>
      </c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125">
        <f t="shared" si="12"/>
        <v>0</v>
      </c>
      <c r="P116" s="4">
        <v>0</v>
      </c>
      <c r="Q116" s="123">
        <f t="shared" si="13"/>
        <v>0</v>
      </c>
    </row>
    <row r="117" spans="1:17">
      <c r="A117" s="13" t="s">
        <v>295</v>
      </c>
      <c r="B117" s="5" t="s">
        <v>296</v>
      </c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125">
        <f t="shared" si="12"/>
        <v>0</v>
      </c>
      <c r="P117" s="4">
        <v>0</v>
      </c>
      <c r="Q117" s="123">
        <f t="shared" si="13"/>
        <v>0</v>
      </c>
    </row>
    <row r="118" spans="1:17">
      <c r="A118" s="40" t="s">
        <v>520</v>
      </c>
      <c r="B118" s="5" t="s">
        <v>297</v>
      </c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125">
        <f t="shared" si="12"/>
        <v>0</v>
      </c>
      <c r="P118" s="4">
        <v>0</v>
      </c>
      <c r="Q118" s="123">
        <f t="shared" si="13"/>
        <v>0</v>
      </c>
    </row>
    <row r="119" spans="1:17">
      <c r="A119" s="40" t="s">
        <v>489</v>
      </c>
      <c r="B119" s="5" t="s">
        <v>298</v>
      </c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125">
        <f t="shared" si="12"/>
        <v>0</v>
      </c>
      <c r="P119" s="4">
        <v>0</v>
      </c>
      <c r="Q119" s="123">
        <f t="shared" si="13"/>
        <v>0</v>
      </c>
    </row>
    <row r="120" spans="1:17">
      <c r="A120" s="41" t="s">
        <v>490</v>
      </c>
      <c r="B120" s="42" t="s">
        <v>302</v>
      </c>
      <c r="C120" s="125">
        <f>SUM(C116:C119)</f>
        <v>0</v>
      </c>
      <c r="D120" s="125">
        <f t="shared" ref="D120:N120" si="24">SUM(D116:D119)</f>
        <v>0</v>
      </c>
      <c r="E120" s="125">
        <f t="shared" si="24"/>
        <v>0</v>
      </c>
      <c r="F120" s="125">
        <f t="shared" si="24"/>
        <v>0</v>
      </c>
      <c r="G120" s="125">
        <f t="shared" si="24"/>
        <v>0</v>
      </c>
      <c r="H120" s="125">
        <f t="shared" si="24"/>
        <v>0</v>
      </c>
      <c r="I120" s="125">
        <f t="shared" si="24"/>
        <v>0</v>
      </c>
      <c r="J120" s="125">
        <f t="shared" si="24"/>
        <v>0</v>
      </c>
      <c r="K120" s="125">
        <f t="shared" si="24"/>
        <v>0</v>
      </c>
      <c r="L120" s="125">
        <f t="shared" si="24"/>
        <v>0</v>
      </c>
      <c r="M120" s="125">
        <f t="shared" si="24"/>
        <v>0</v>
      </c>
      <c r="N120" s="125">
        <f t="shared" si="24"/>
        <v>0</v>
      </c>
      <c r="O120" s="125">
        <f t="shared" si="12"/>
        <v>0</v>
      </c>
      <c r="P120" s="4">
        <v>0</v>
      </c>
      <c r="Q120" s="123">
        <f t="shared" si="13"/>
        <v>0</v>
      </c>
    </row>
    <row r="121" spans="1:17">
      <c r="A121" s="13" t="s">
        <v>303</v>
      </c>
      <c r="B121" s="5" t="s">
        <v>304</v>
      </c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125">
        <f t="shared" si="12"/>
        <v>0</v>
      </c>
      <c r="P121" s="4">
        <v>0</v>
      </c>
      <c r="Q121" s="123">
        <f t="shared" si="13"/>
        <v>0</v>
      </c>
    </row>
    <row r="122" spans="1:17" ht="15.75">
      <c r="A122" s="43" t="s">
        <v>524</v>
      </c>
      <c r="B122" s="44" t="s">
        <v>305</v>
      </c>
      <c r="C122" s="125">
        <f>C120+C115</f>
        <v>3927</v>
      </c>
      <c r="D122" s="125">
        <f t="shared" ref="D122:N122" si="25">D120+D115</f>
        <v>2620</v>
      </c>
      <c r="E122" s="125">
        <f t="shared" si="25"/>
        <v>2620</v>
      </c>
      <c r="F122" s="125">
        <f t="shared" si="25"/>
        <v>2620</v>
      </c>
      <c r="G122" s="125">
        <f t="shared" si="25"/>
        <v>2620</v>
      </c>
      <c r="H122" s="125">
        <f t="shared" si="25"/>
        <v>2620</v>
      </c>
      <c r="I122" s="125">
        <f t="shared" si="25"/>
        <v>2620</v>
      </c>
      <c r="J122" s="125">
        <f t="shared" si="25"/>
        <v>2620</v>
      </c>
      <c r="K122" s="125">
        <f t="shared" si="25"/>
        <v>2620</v>
      </c>
      <c r="L122" s="125">
        <f t="shared" si="25"/>
        <v>2620</v>
      </c>
      <c r="M122" s="125">
        <f t="shared" si="25"/>
        <v>2620</v>
      </c>
      <c r="N122" s="125">
        <f t="shared" si="25"/>
        <v>2620</v>
      </c>
      <c r="O122" s="125">
        <f t="shared" si="12"/>
        <v>32747</v>
      </c>
      <c r="P122" s="4">
        <v>32747</v>
      </c>
      <c r="Q122" s="123">
        <f t="shared" si="13"/>
        <v>0</v>
      </c>
    </row>
    <row r="123" spans="1:17" ht="15.75">
      <c r="A123" s="48" t="s">
        <v>561</v>
      </c>
      <c r="B123" s="49"/>
      <c r="C123" s="125">
        <f>C122+C99</f>
        <v>17223</v>
      </c>
      <c r="D123" s="125">
        <f t="shared" ref="D123:N123" si="26">D122+D99</f>
        <v>8053</v>
      </c>
      <c r="E123" s="125">
        <f t="shared" si="26"/>
        <v>8779</v>
      </c>
      <c r="F123" s="125">
        <f t="shared" si="26"/>
        <v>8989</v>
      </c>
      <c r="G123" s="125">
        <f t="shared" si="26"/>
        <v>9211</v>
      </c>
      <c r="H123" s="125">
        <f t="shared" si="26"/>
        <v>11898</v>
      </c>
      <c r="I123" s="125">
        <f t="shared" si="26"/>
        <v>8321</v>
      </c>
      <c r="J123" s="125">
        <f t="shared" si="26"/>
        <v>9161</v>
      </c>
      <c r="K123" s="125">
        <f t="shared" si="26"/>
        <v>8628</v>
      </c>
      <c r="L123" s="125">
        <f t="shared" si="26"/>
        <v>8250</v>
      </c>
      <c r="M123" s="125">
        <f t="shared" si="26"/>
        <v>19957</v>
      </c>
      <c r="N123" s="125">
        <f t="shared" si="26"/>
        <v>8331</v>
      </c>
      <c r="O123" s="125">
        <f t="shared" si="12"/>
        <v>126801</v>
      </c>
      <c r="P123" s="4">
        <v>126801</v>
      </c>
      <c r="Q123" s="123">
        <f t="shared" si="13"/>
        <v>0</v>
      </c>
    </row>
    <row r="124" spans="1:17" ht="25.5">
      <c r="A124" s="2" t="s">
        <v>126</v>
      </c>
      <c r="B124" s="3" t="s">
        <v>554</v>
      </c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125"/>
      <c r="P124" s="4"/>
      <c r="Q124" s="123"/>
    </row>
    <row r="125" spans="1:17">
      <c r="A125" s="34" t="s">
        <v>306</v>
      </c>
      <c r="B125" s="6" t="s">
        <v>307</v>
      </c>
      <c r="C125" s="45">
        <v>5916</v>
      </c>
      <c r="D125" s="45">
        <v>3942</v>
      </c>
      <c r="E125" s="45">
        <v>3942</v>
      </c>
      <c r="F125" s="45">
        <v>3942</v>
      </c>
      <c r="G125" s="45">
        <v>3942</v>
      </c>
      <c r="H125" s="45">
        <v>3942</v>
      </c>
      <c r="I125" s="45">
        <v>3942</v>
      </c>
      <c r="J125" s="45">
        <v>3942</v>
      </c>
      <c r="K125" s="45">
        <v>3942</v>
      </c>
      <c r="L125" s="45">
        <v>3942</v>
      </c>
      <c r="M125" s="45">
        <v>3942</v>
      </c>
      <c r="N125" s="45">
        <v>3942</v>
      </c>
      <c r="O125" s="125">
        <f t="shared" si="12"/>
        <v>49278</v>
      </c>
      <c r="P125" s="4">
        <v>49278</v>
      </c>
      <c r="Q125" s="123">
        <f t="shared" si="13"/>
        <v>0</v>
      </c>
    </row>
    <row r="126" spans="1:17">
      <c r="A126" s="5" t="s">
        <v>308</v>
      </c>
      <c r="B126" s="6" t="s">
        <v>309</v>
      </c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125">
        <f t="shared" si="12"/>
        <v>0</v>
      </c>
      <c r="P126" s="4">
        <v>0</v>
      </c>
      <c r="Q126" s="123">
        <f t="shared" si="13"/>
        <v>0</v>
      </c>
    </row>
    <row r="127" spans="1:17">
      <c r="A127" s="5" t="s">
        <v>310</v>
      </c>
      <c r="B127" s="6" t="s">
        <v>311</v>
      </c>
      <c r="C127" s="45">
        <v>896</v>
      </c>
      <c r="D127" s="45">
        <v>597</v>
      </c>
      <c r="E127" s="45">
        <v>597</v>
      </c>
      <c r="F127" s="45">
        <v>597</v>
      </c>
      <c r="G127" s="45">
        <v>597</v>
      </c>
      <c r="H127" s="45">
        <v>597</v>
      </c>
      <c r="I127" s="45">
        <v>597</v>
      </c>
      <c r="J127" s="45">
        <v>597</v>
      </c>
      <c r="K127" s="45">
        <v>597</v>
      </c>
      <c r="L127" s="45">
        <v>597</v>
      </c>
      <c r="M127" s="45">
        <v>597</v>
      </c>
      <c r="N127" s="45">
        <v>597</v>
      </c>
      <c r="O127" s="125">
        <f t="shared" si="12"/>
        <v>7463</v>
      </c>
      <c r="P127" s="4">
        <v>7463</v>
      </c>
      <c r="Q127" s="123">
        <f t="shared" si="13"/>
        <v>0</v>
      </c>
    </row>
    <row r="128" spans="1:17">
      <c r="A128" s="5" t="s">
        <v>312</v>
      </c>
      <c r="B128" s="6" t="s">
        <v>313</v>
      </c>
      <c r="C128" s="45">
        <v>144</v>
      </c>
      <c r="D128" s="45">
        <v>96</v>
      </c>
      <c r="E128" s="45">
        <v>96</v>
      </c>
      <c r="F128" s="45">
        <v>96</v>
      </c>
      <c r="G128" s="45">
        <v>96</v>
      </c>
      <c r="H128" s="45">
        <v>96</v>
      </c>
      <c r="I128" s="45">
        <v>96</v>
      </c>
      <c r="J128" s="45">
        <v>96</v>
      </c>
      <c r="K128" s="45">
        <v>96</v>
      </c>
      <c r="L128" s="45">
        <v>96</v>
      </c>
      <c r="M128" s="45">
        <v>96</v>
      </c>
      <c r="N128" s="45">
        <v>96</v>
      </c>
      <c r="O128" s="125">
        <f t="shared" si="12"/>
        <v>1200</v>
      </c>
      <c r="P128" s="4">
        <v>1200</v>
      </c>
      <c r="Q128" s="123">
        <f t="shared" si="13"/>
        <v>0</v>
      </c>
    </row>
    <row r="129" spans="1:17">
      <c r="A129" s="5" t="s">
        <v>314</v>
      </c>
      <c r="B129" s="6" t="s">
        <v>315</v>
      </c>
      <c r="C129" s="45"/>
      <c r="D129" s="45"/>
      <c r="E129" s="45"/>
      <c r="F129" s="45"/>
      <c r="G129" s="45"/>
      <c r="H129" s="45"/>
      <c r="I129" s="45">
        <v>3000</v>
      </c>
      <c r="J129" s="45"/>
      <c r="K129" s="45"/>
      <c r="L129" s="45"/>
      <c r="M129" s="45"/>
      <c r="N129" s="45"/>
      <c r="O129" s="125">
        <f t="shared" si="12"/>
        <v>3000</v>
      </c>
      <c r="P129" s="4">
        <v>3000</v>
      </c>
      <c r="Q129" s="123">
        <f t="shared" si="13"/>
        <v>0</v>
      </c>
    </row>
    <row r="130" spans="1:17">
      <c r="A130" s="5" t="s">
        <v>316</v>
      </c>
      <c r="B130" s="6" t="s">
        <v>317</v>
      </c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125">
        <f t="shared" si="12"/>
        <v>0</v>
      </c>
      <c r="P130" s="4">
        <v>0</v>
      </c>
      <c r="Q130" s="123">
        <f t="shared" si="13"/>
        <v>0</v>
      </c>
    </row>
    <row r="131" spans="1:17">
      <c r="A131" s="7" t="s">
        <v>564</v>
      </c>
      <c r="B131" s="8" t="s">
        <v>318</v>
      </c>
      <c r="C131" s="125">
        <f>SUM(C125:C130)</f>
        <v>6956</v>
      </c>
      <c r="D131" s="125">
        <f t="shared" ref="D131:N131" si="27">SUM(D125:D130)</f>
        <v>4635</v>
      </c>
      <c r="E131" s="125">
        <f t="shared" si="27"/>
        <v>4635</v>
      </c>
      <c r="F131" s="125">
        <f t="shared" si="27"/>
        <v>4635</v>
      </c>
      <c r="G131" s="125">
        <f t="shared" si="27"/>
        <v>4635</v>
      </c>
      <c r="H131" s="125">
        <f t="shared" si="27"/>
        <v>4635</v>
      </c>
      <c r="I131" s="125">
        <f t="shared" si="27"/>
        <v>7635</v>
      </c>
      <c r="J131" s="125">
        <f t="shared" si="27"/>
        <v>4635</v>
      </c>
      <c r="K131" s="125">
        <f t="shared" si="27"/>
        <v>4635</v>
      </c>
      <c r="L131" s="125">
        <f t="shared" si="27"/>
        <v>4635</v>
      </c>
      <c r="M131" s="125">
        <f t="shared" si="27"/>
        <v>4635</v>
      </c>
      <c r="N131" s="125">
        <f t="shared" si="27"/>
        <v>4635</v>
      </c>
      <c r="O131" s="125">
        <f t="shared" si="12"/>
        <v>60941</v>
      </c>
      <c r="P131" s="4">
        <v>60941</v>
      </c>
      <c r="Q131" s="123">
        <f t="shared" si="13"/>
        <v>0</v>
      </c>
    </row>
    <row r="132" spans="1:17">
      <c r="A132" s="5" t="s">
        <v>319</v>
      </c>
      <c r="B132" s="6" t="s">
        <v>320</v>
      </c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125">
        <f t="shared" si="12"/>
        <v>0</v>
      </c>
      <c r="P132" s="4">
        <v>0</v>
      </c>
      <c r="Q132" s="123">
        <f t="shared" si="13"/>
        <v>0</v>
      </c>
    </row>
    <row r="133" spans="1:17" ht="30">
      <c r="A133" s="5" t="s">
        <v>321</v>
      </c>
      <c r="B133" s="6" t="s">
        <v>322</v>
      </c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125">
        <f t="shared" si="12"/>
        <v>0</v>
      </c>
      <c r="P133" s="4">
        <v>0</v>
      </c>
      <c r="Q133" s="123">
        <f t="shared" si="13"/>
        <v>0</v>
      </c>
    </row>
    <row r="134" spans="1:17" ht="30">
      <c r="A134" s="5" t="s">
        <v>525</v>
      </c>
      <c r="B134" s="6" t="s">
        <v>323</v>
      </c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125">
        <f t="shared" si="12"/>
        <v>0</v>
      </c>
      <c r="P134" s="4">
        <v>0</v>
      </c>
      <c r="Q134" s="123">
        <f t="shared" si="13"/>
        <v>0</v>
      </c>
    </row>
    <row r="135" spans="1:17" ht="30">
      <c r="A135" s="5" t="s">
        <v>526</v>
      </c>
      <c r="B135" s="6" t="s">
        <v>324</v>
      </c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125">
        <f t="shared" si="12"/>
        <v>0</v>
      </c>
      <c r="P135" s="4">
        <v>0</v>
      </c>
      <c r="Q135" s="123">
        <f t="shared" si="13"/>
        <v>0</v>
      </c>
    </row>
    <row r="136" spans="1:17">
      <c r="A136" s="5" t="s">
        <v>527</v>
      </c>
      <c r="B136" s="6" t="s">
        <v>325</v>
      </c>
      <c r="C136" s="45">
        <v>1212</v>
      </c>
      <c r="D136" s="45">
        <v>1230</v>
      </c>
      <c r="E136" s="45">
        <v>1230</v>
      </c>
      <c r="F136" s="45">
        <v>1230</v>
      </c>
      <c r="G136" s="45">
        <v>1230</v>
      </c>
      <c r="H136" s="45">
        <v>1230</v>
      </c>
      <c r="I136" s="45">
        <v>1230</v>
      </c>
      <c r="J136" s="45">
        <v>1230</v>
      </c>
      <c r="K136" s="45">
        <v>1230</v>
      </c>
      <c r="L136" s="45">
        <v>1230</v>
      </c>
      <c r="M136" s="45">
        <v>1230</v>
      </c>
      <c r="N136" s="45">
        <v>1230</v>
      </c>
      <c r="O136" s="125">
        <f t="shared" ref="O136:O199" si="28">SUM(C136:N136)</f>
        <v>14742</v>
      </c>
      <c r="P136" s="4">
        <v>14742</v>
      </c>
      <c r="Q136" s="123">
        <f t="shared" ref="Q136:Q199" si="29">O136-P136</f>
        <v>0</v>
      </c>
    </row>
    <row r="137" spans="1:17">
      <c r="A137" s="42" t="s">
        <v>565</v>
      </c>
      <c r="B137" s="55" t="s">
        <v>326</v>
      </c>
      <c r="C137" s="125">
        <f>C131+C132+C133+C134+C135+C136</f>
        <v>8168</v>
      </c>
      <c r="D137" s="125">
        <f t="shared" ref="D137:N137" si="30">D131+D132+D133+D134+D135+D136</f>
        <v>5865</v>
      </c>
      <c r="E137" s="125">
        <f t="shared" si="30"/>
        <v>5865</v>
      </c>
      <c r="F137" s="125">
        <f t="shared" si="30"/>
        <v>5865</v>
      </c>
      <c r="G137" s="125">
        <f t="shared" si="30"/>
        <v>5865</v>
      </c>
      <c r="H137" s="125">
        <f t="shared" si="30"/>
        <v>5865</v>
      </c>
      <c r="I137" s="125">
        <f t="shared" si="30"/>
        <v>8865</v>
      </c>
      <c r="J137" s="125">
        <f t="shared" si="30"/>
        <v>5865</v>
      </c>
      <c r="K137" s="125">
        <f t="shared" si="30"/>
        <v>5865</v>
      </c>
      <c r="L137" s="125">
        <f t="shared" si="30"/>
        <v>5865</v>
      </c>
      <c r="M137" s="125">
        <f t="shared" si="30"/>
        <v>5865</v>
      </c>
      <c r="N137" s="125">
        <f t="shared" si="30"/>
        <v>5865</v>
      </c>
      <c r="O137" s="125">
        <f t="shared" si="28"/>
        <v>75683</v>
      </c>
      <c r="P137" s="4">
        <v>75683</v>
      </c>
      <c r="Q137" s="123">
        <f t="shared" si="29"/>
        <v>0</v>
      </c>
    </row>
    <row r="138" spans="1:17">
      <c r="A138" s="5" t="s">
        <v>531</v>
      </c>
      <c r="B138" s="6" t="s">
        <v>335</v>
      </c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125">
        <f t="shared" si="28"/>
        <v>0</v>
      </c>
      <c r="P138" s="4">
        <v>0</v>
      </c>
      <c r="Q138" s="123">
        <f t="shared" si="29"/>
        <v>0</v>
      </c>
    </row>
    <row r="139" spans="1:17">
      <c r="A139" s="5" t="s">
        <v>532</v>
      </c>
      <c r="B139" s="6" t="s">
        <v>336</v>
      </c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125">
        <f t="shared" si="28"/>
        <v>0</v>
      </c>
      <c r="P139" s="4">
        <v>0</v>
      </c>
      <c r="Q139" s="123">
        <f t="shared" si="29"/>
        <v>0</v>
      </c>
    </row>
    <row r="140" spans="1:17">
      <c r="A140" s="7" t="s">
        <v>567</v>
      </c>
      <c r="B140" s="8" t="s">
        <v>337</v>
      </c>
      <c r="C140" s="125">
        <f>SUM(C138:C139)</f>
        <v>0</v>
      </c>
      <c r="D140" s="125">
        <f t="shared" ref="D140:N140" si="31">SUM(D138:D139)</f>
        <v>0</v>
      </c>
      <c r="E140" s="125">
        <f t="shared" si="31"/>
        <v>0</v>
      </c>
      <c r="F140" s="125">
        <f t="shared" si="31"/>
        <v>0</v>
      </c>
      <c r="G140" s="125">
        <f t="shared" si="31"/>
        <v>0</v>
      </c>
      <c r="H140" s="125">
        <f t="shared" si="31"/>
        <v>0</v>
      </c>
      <c r="I140" s="125">
        <f t="shared" si="31"/>
        <v>0</v>
      </c>
      <c r="J140" s="125">
        <f t="shared" si="31"/>
        <v>0</v>
      </c>
      <c r="K140" s="125">
        <f t="shared" si="31"/>
        <v>0</v>
      </c>
      <c r="L140" s="125">
        <f t="shared" si="31"/>
        <v>0</v>
      </c>
      <c r="M140" s="125">
        <f t="shared" si="31"/>
        <v>0</v>
      </c>
      <c r="N140" s="125">
        <f t="shared" si="31"/>
        <v>0</v>
      </c>
      <c r="O140" s="125">
        <f t="shared" si="28"/>
        <v>0</v>
      </c>
      <c r="P140" s="4">
        <v>0</v>
      </c>
      <c r="Q140" s="123">
        <f t="shared" si="29"/>
        <v>0</v>
      </c>
    </row>
    <row r="141" spans="1:17">
      <c r="A141" s="5" t="s">
        <v>533</v>
      </c>
      <c r="B141" s="6" t="s">
        <v>338</v>
      </c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125">
        <f t="shared" si="28"/>
        <v>0</v>
      </c>
      <c r="P141" s="4">
        <v>0</v>
      </c>
      <c r="Q141" s="123">
        <f t="shared" si="29"/>
        <v>0</v>
      </c>
    </row>
    <row r="142" spans="1:17">
      <c r="A142" s="5" t="s">
        <v>534</v>
      </c>
      <c r="B142" s="6" t="s">
        <v>339</v>
      </c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125">
        <f t="shared" si="28"/>
        <v>0</v>
      </c>
      <c r="P142" s="4">
        <v>0</v>
      </c>
      <c r="Q142" s="123">
        <f t="shared" si="29"/>
        <v>0</v>
      </c>
    </row>
    <row r="143" spans="1:17">
      <c r="A143" s="5" t="s">
        <v>535</v>
      </c>
      <c r="B143" s="6" t="s">
        <v>340</v>
      </c>
      <c r="C143" s="45"/>
      <c r="D143" s="45"/>
      <c r="E143" s="45">
        <v>700</v>
      </c>
      <c r="F143" s="45">
        <v>50</v>
      </c>
      <c r="G143" s="45"/>
      <c r="H143" s="45"/>
      <c r="I143" s="45"/>
      <c r="J143" s="45"/>
      <c r="K143" s="45">
        <v>700</v>
      </c>
      <c r="L143" s="45">
        <v>50</v>
      </c>
      <c r="M143" s="45"/>
      <c r="N143" s="45"/>
      <c r="O143" s="125">
        <f t="shared" si="28"/>
        <v>1500</v>
      </c>
      <c r="P143" s="4">
        <v>1500</v>
      </c>
      <c r="Q143" s="123">
        <f t="shared" si="29"/>
        <v>0</v>
      </c>
    </row>
    <row r="144" spans="1:17">
      <c r="A144" s="5" t="s">
        <v>536</v>
      </c>
      <c r="B144" s="6" t="s">
        <v>341</v>
      </c>
      <c r="C144" s="45"/>
      <c r="D144" s="45"/>
      <c r="E144" s="45"/>
      <c r="F144" s="45"/>
      <c r="G144" s="45">
        <v>2000</v>
      </c>
      <c r="H144" s="45"/>
      <c r="I144" s="45"/>
      <c r="J144" s="45">
        <v>500</v>
      </c>
      <c r="K144" s="45">
        <v>500</v>
      </c>
      <c r="L144" s="45"/>
      <c r="M144" s="45"/>
      <c r="N144" s="45">
        <v>2000</v>
      </c>
      <c r="O144" s="125">
        <f t="shared" si="28"/>
        <v>5000</v>
      </c>
      <c r="P144" s="4">
        <v>5000</v>
      </c>
      <c r="Q144" s="123">
        <f t="shared" si="29"/>
        <v>0</v>
      </c>
    </row>
    <row r="145" spans="1:17">
      <c r="A145" s="5" t="s">
        <v>537</v>
      </c>
      <c r="B145" s="6" t="s">
        <v>344</v>
      </c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125">
        <f t="shared" si="28"/>
        <v>0</v>
      </c>
      <c r="P145" s="4">
        <v>0</v>
      </c>
      <c r="Q145" s="123">
        <f t="shared" si="29"/>
        <v>0</v>
      </c>
    </row>
    <row r="146" spans="1:17">
      <c r="A146" s="5" t="s">
        <v>345</v>
      </c>
      <c r="B146" s="6" t="s">
        <v>346</v>
      </c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125">
        <f t="shared" si="28"/>
        <v>0</v>
      </c>
      <c r="P146" s="4">
        <v>0</v>
      </c>
      <c r="Q146" s="123">
        <f t="shared" si="29"/>
        <v>0</v>
      </c>
    </row>
    <row r="147" spans="1:17">
      <c r="A147" s="5" t="s">
        <v>538</v>
      </c>
      <c r="B147" s="6" t="s">
        <v>347</v>
      </c>
      <c r="C147" s="45">
        <v>100</v>
      </c>
      <c r="D147" s="45"/>
      <c r="E147" s="45">
        <v>800</v>
      </c>
      <c r="F147" s="45"/>
      <c r="G147" s="45"/>
      <c r="H147" s="45"/>
      <c r="I147" s="45"/>
      <c r="J147" s="45"/>
      <c r="K147" s="45">
        <v>800</v>
      </c>
      <c r="L147" s="45"/>
      <c r="M147" s="45"/>
      <c r="N147" s="45"/>
      <c r="O147" s="125">
        <f t="shared" si="28"/>
        <v>1700</v>
      </c>
      <c r="P147" s="4">
        <v>1700</v>
      </c>
      <c r="Q147" s="123">
        <f t="shared" si="29"/>
        <v>0</v>
      </c>
    </row>
    <row r="148" spans="1:17">
      <c r="A148" s="5" t="s">
        <v>539</v>
      </c>
      <c r="B148" s="6" t="s">
        <v>352</v>
      </c>
      <c r="C148" s="45"/>
      <c r="D148" s="45"/>
      <c r="E148" s="45"/>
      <c r="F148" s="45"/>
      <c r="G148" s="45">
        <v>350</v>
      </c>
      <c r="H148" s="45"/>
      <c r="I148" s="45"/>
      <c r="J148" s="45"/>
      <c r="K148" s="45"/>
      <c r="L148" s="45"/>
      <c r="M148" s="45"/>
      <c r="N148" s="45">
        <v>350</v>
      </c>
      <c r="O148" s="125">
        <f t="shared" si="28"/>
        <v>700</v>
      </c>
      <c r="P148" s="4">
        <v>700</v>
      </c>
      <c r="Q148" s="123">
        <f t="shared" si="29"/>
        <v>0</v>
      </c>
    </row>
    <row r="149" spans="1:17">
      <c r="A149" s="7" t="s">
        <v>568</v>
      </c>
      <c r="B149" s="8" t="s">
        <v>355</v>
      </c>
      <c r="C149" s="125">
        <f>SUM(C144:C148)</f>
        <v>100</v>
      </c>
      <c r="D149" s="125">
        <f t="shared" ref="D149:N149" si="32">SUM(D144:D148)</f>
        <v>0</v>
      </c>
      <c r="E149" s="125">
        <f t="shared" si="32"/>
        <v>800</v>
      </c>
      <c r="F149" s="125">
        <f t="shared" si="32"/>
        <v>0</v>
      </c>
      <c r="G149" s="125">
        <f t="shared" si="32"/>
        <v>2350</v>
      </c>
      <c r="H149" s="125">
        <f t="shared" si="32"/>
        <v>0</v>
      </c>
      <c r="I149" s="125">
        <f t="shared" si="32"/>
        <v>0</v>
      </c>
      <c r="J149" s="125">
        <f t="shared" si="32"/>
        <v>500</v>
      </c>
      <c r="K149" s="125">
        <f t="shared" si="32"/>
        <v>1300</v>
      </c>
      <c r="L149" s="125">
        <f t="shared" si="32"/>
        <v>0</v>
      </c>
      <c r="M149" s="125">
        <f t="shared" si="32"/>
        <v>0</v>
      </c>
      <c r="N149" s="125">
        <f t="shared" si="32"/>
        <v>2350</v>
      </c>
      <c r="O149" s="125">
        <f t="shared" si="28"/>
        <v>7400</v>
      </c>
      <c r="P149" s="4">
        <v>7400</v>
      </c>
      <c r="Q149" s="123">
        <f t="shared" si="29"/>
        <v>0</v>
      </c>
    </row>
    <row r="150" spans="1:17">
      <c r="A150" s="5" t="s">
        <v>540</v>
      </c>
      <c r="B150" s="6" t="s">
        <v>356</v>
      </c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125">
        <f t="shared" si="28"/>
        <v>0</v>
      </c>
      <c r="P150" s="4">
        <v>0</v>
      </c>
      <c r="Q150" s="123">
        <f t="shared" si="29"/>
        <v>0</v>
      </c>
    </row>
    <row r="151" spans="1:17">
      <c r="A151" s="42" t="s">
        <v>569</v>
      </c>
      <c r="B151" s="55" t="s">
        <v>357</v>
      </c>
      <c r="C151" s="125">
        <f>C150+C149+C143+C142+C141+C140</f>
        <v>100</v>
      </c>
      <c r="D151" s="125">
        <f t="shared" ref="D151:N151" si="33">D150+D149+D143+D142+D141+D140</f>
        <v>0</v>
      </c>
      <c r="E151" s="125">
        <f t="shared" si="33"/>
        <v>1500</v>
      </c>
      <c r="F151" s="125">
        <f t="shared" si="33"/>
        <v>50</v>
      </c>
      <c r="G151" s="125">
        <f t="shared" si="33"/>
        <v>2350</v>
      </c>
      <c r="H151" s="125">
        <f t="shared" si="33"/>
        <v>0</v>
      </c>
      <c r="I151" s="125">
        <f t="shared" si="33"/>
        <v>0</v>
      </c>
      <c r="J151" s="125">
        <f t="shared" si="33"/>
        <v>500</v>
      </c>
      <c r="K151" s="125">
        <f t="shared" si="33"/>
        <v>2000</v>
      </c>
      <c r="L151" s="125">
        <f t="shared" si="33"/>
        <v>50</v>
      </c>
      <c r="M151" s="125">
        <f t="shared" si="33"/>
        <v>0</v>
      </c>
      <c r="N151" s="125">
        <f t="shared" si="33"/>
        <v>2350</v>
      </c>
      <c r="O151" s="125">
        <f t="shared" si="28"/>
        <v>8900</v>
      </c>
      <c r="P151" s="4">
        <v>8900</v>
      </c>
      <c r="Q151" s="123">
        <f t="shared" si="29"/>
        <v>0</v>
      </c>
    </row>
    <row r="152" spans="1:17">
      <c r="A152" s="13" t="s">
        <v>358</v>
      </c>
      <c r="B152" s="6" t="s">
        <v>359</v>
      </c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125">
        <f t="shared" si="28"/>
        <v>0</v>
      </c>
      <c r="P152" s="4">
        <v>0</v>
      </c>
      <c r="Q152" s="123">
        <f t="shared" si="29"/>
        <v>0</v>
      </c>
    </row>
    <row r="153" spans="1:17">
      <c r="A153" s="13" t="s">
        <v>541</v>
      </c>
      <c r="B153" s="6" t="s">
        <v>360</v>
      </c>
      <c r="C153" s="45">
        <v>410</v>
      </c>
      <c r="D153" s="45">
        <v>410</v>
      </c>
      <c r="E153" s="45">
        <v>410</v>
      </c>
      <c r="F153" s="45">
        <v>410</v>
      </c>
      <c r="G153" s="45">
        <v>410</v>
      </c>
      <c r="H153" s="45">
        <v>410</v>
      </c>
      <c r="I153" s="45">
        <v>410</v>
      </c>
      <c r="J153" s="45">
        <v>410</v>
      </c>
      <c r="K153" s="45">
        <v>410</v>
      </c>
      <c r="L153" s="45">
        <v>410</v>
      </c>
      <c r="M153" s="45">
        <v>410</v>
      </c>
      <c r="N153" s="45">
        <v>418</v>
      </c>
      <c r="O153" s="125">
        <f t="shared" si="28"/>
        <v>4928</v>
      </c>
      <c r="P153" s="4">
        <v>4928</v>
      </c>
      <c r="Q153" s="123">
        <f t="shared" si="29"/>
        <v>0</v>
      </c>
    </row>
    <row r="154" spans="1:17">
      <c r="A154" s="13" t="s">
        <v>542</v>
      </c>
      <c r="B154" s="6" t="s">
        <v>361</v>
      </c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125">
        <f t="shared" si="28"/>
        <v>0</v>
      </c>
      <c r="P154" s="4">
        <v>0</v>
      </c>
      <c r="Q154" s="123">
        <f t="shared" si="29"/>
        <v>0</v>
      </c>
    </row>
    <row r="155" spans="1:17">
      <c r="A155" s="13" t="s">
        <v>543</v>
      </c>
      <c r="B155" s="6" t="s">
        <v>362</v>
      </c>
      <c r="C155" s="45">
        <v>1310</v>
      </c>
      <c r="D155" s="45">
        <v>1310</v>
      </c>
      <c r="E155" s="45">
        <v>1310</v>
      </c>
      <c r="F155" s="45">
        <v>1310</v>
      </c>
      <c r="G155" s="45">
        <v>1310</v>
      </c>
      <c r="H155" s="45">
        <v>1310</v>
      </c>
      <c r="I155" s="45">
        <v>1310</v>
      </c>
      <c r="J155" s="45">
        <v>1310</v>
      </c>
      <c r="K155" s="45">
        <v>1310</v>
      </c>
      <c r="L155" s="45">
        <v>1310</v>
      </c>
      <c r="M155" s="45">
        <v>1310</v>
      </c>
      <c r="N155" s="45">
        <v>1310</v>
      </c>
      <c r="O155" s="125">
        <f t="shared" si="28"/>
        <v>15720</v>
      </c>
      <c r="P155" s="4">
        <v>15720</v>
      </c>
      <c r="Q155" s="123">
        <f t="shared" si="29"/>
        <v>0</v>
      </c>
    </row>
    <row r="156" spans="1:17">
      <c r="A156" s="13" t="s">
        <v>363</v>
      </c>
      <c r="B156" s="6" t="s">
        <v>364</v>
      </c>
      <c r="C156" s="45">
        <v>380</v>
      </c>
      <c r="D156" s="45">
        <v>380</v>
      </c>
      <c r="E156" s="45">
        <v>380</v>
      </c>
      <c r="F156" s="45">
        <v>380</v>
      </c>
      <c r="G156" s="45">
        <v>380</v>
      </c>
      <c r="H156" s="45">
        <v>380</v>
      </c>
      <c r="I156" s="45">
        <v>300</v>
      </c>
      <c r="J156" s="45">
        <v>300</v>
      </c>
      <c r="K156" s="45">
        <v>420</v>
      </c>
      <c r="L156" s="45">
        <v>419</v>
      </c>
      <c r="M156" s="45">
        <v>420</v>
      </c>
      <c r="N156" s="45">
        <v>420</v>
      </c>
      <c r="O156" s="125">
        <f t="shared" si="28"/>
        <v>4559</v>
      </c>
      <c r="P156" s="4">
        <v>4559</v>
      </c>
      <c r="Q156" s="123">
        <f t="shared" si="29"/>
        <v>0</v>
      </c>
    </row>
    <row r="157" spans="1:17">
      <c r="A157" s="13" t="s">
        <v>365</v>
      </c>
      <c r="B157" s="6" t="s">
        <v>366</v>
      </c>
      <c r="C157" s="45">
        <v>507</v>
      </c>
      <c r="D157" s="45">
        <v>507</v>
      </c>
      <c r="E157" s="45">
        <v>547</v>
      </c>
      <c r="F157" s="45">
        <v>557</v>
      </c>
      <c r="G157" s="45">
        <v>557</v>
      </c>
      <c r="H157" s="45">
        <v>557</v>
      </c>
      <c r="I157" s="45">
        <v>480</v>
      </c>
      <c r="J157" s="45">
        <v>480</v>
      </c>
      <c r="K157" s="45">
        <v>578</v>
      </c>
      <c r="L157" s="45">
        <v>570</v>
      </c>
      <c r="M157" s="45">
        <v>578</v>
      </c>
      <c r="N157" s="45">
        <v>578</v>
      </c>
      <c r="O157" s="125">
        <f t="shared" si="28"/>
        <v>6496</v>
      </c>
      <c r="P157" s="4">
        <v>6496</v>
      </c>
      <c r="Q157" s="123">
        <f t="shared" si="29"/>
        <v>0</v>
      </c>
    </row>
    <row r="158" spans="1:17">
      <c r="A158" s="13" t="s">
        <v>367</v>
      </c>
      <c r="B158" s="6" t="s">
        <v>368</v>
      </c>
      <c r="C158" s="45">
        <v>125</v>
      </c>
      <c r="D158" s="45">
        <v>125</v>
      </c>
      <c r="E158" s="45">
        <v>125</v>
      </c>
      <c r="F158" s="45">
        <v>125</v>
      </c>
      <c r="G158" s="45">
        <v>125</v>
      </c>
      <c r="H158" s="45">
        <v>125</v>
      </c>
      <c r="I158" s="45">
        <v>125</v>
      </c>
      <c r="J158" s="45">
        <v>125</v>
      </c>
      <c r="K158" s="45">
        <v>125</v>
      </c>
      <c r="L158" s="45">
        <v>125</v>
      </c>
      <c r="M158" s="45">
        <v>125</v>
      </c>
      <c r="N158" s="45">
        <v>126</v>
      </c>
      <c r="O158" s="125">
        <f t="shared" si="28"/>
        <v>1501</v>
      </c>
      <c r="P158" s="4">
        <v>1501</v>
      </c>
      <c r="Q158" s="123">
        <f t="shared" si="29"/>
        <v>0</v>
      </c>
    </row>
    <row r="159" spans="1:17">
      <c r="A159" s="13" t="s">
        <v>544</v>
      </c>
      <c r="B159" s="6" t="s">
        <v>369</v>
      </c>
      <c r="C159" s="45">
        <v>15</v>
      </c>
      <c r="D159" s="45">
        <v>15</v>
      </c>
      <c r="E159" s="45">
        <v>17</v>
      </c>
      <c r="F159" s="45">
        <v>17</v>
      </c>
      <c r="G159" s="45">
        <v>17</v>
      </c>
      <c r="H159" s="45">
        <v>17</v>
      </c>
      <c r="I159" s="45">
        <v>17</v>
      </c>
      <c r="J159" s="45">
        <v>17</v>
      </c>
      <c r="K159" s="45">
        <v>17</v>
      </c>
      <c r="L159" s="45">
        <v>17</v>
      </c>
      <c r="M159" s="45">
        <v>17</v>
      </c>
      <c r="N159" s="45">
        <v>17</v>
      </c>
      <c r="O159" s="125">
        <f t="shared" si="28"/>
        <v>200</v>
      </c>
      <c r="P159" s="4">
        <v>200</v>
      </c>
      <c r="Q159" s="123">
        <f t="shared" si="29"/>
        <v>0</v>
      </c>
    </row>
    <row r="160" spans="1:17">
      <c r="A160" s="13" t="s">
        <v>545</v>
      </c>
      <c r="B160" s="6" t="s">
        <v>370</v>
      </c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125">
        <f t="shared" si="28"/>
        <v>0</v>
      </c>
      <c r="P160" s="4">
        <v>0</v>
      </c>
      <c r="Q160" s="123">
        <f t="shared" si="29"/>
        <v>0</v>
      </c>
    </row>
    <row r="161" spans="1:17">
      <c r="A161" s="13" t="s">
        <v>546</v>
      </c>
      <c r="B161" s="6" t="s">
        <v>371</v>
      </c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125">
        <f t="shared" si="28"/>
        <v>0</v>
      </c>
      <c r="P161" s="4">
        <v>0</v>
      </c>
      <c r="Q161" s="123">
        <f t="shared" si="29"/>
        <v>0</v>
      </c>
    </row>
    <row r="162" spans="1:17">
      <c r="A162" s="54" t="s">
        <v>570</v>
      </c>
      <c r="B162" s="55" t="s">
        <v>372</v>
      </c>
      <c r="C162" s="125">
        <f>SUM(C152:C161)</f>
        <v>2747</v>
      </c>
      <c r="D162" s="125">
        <f t="shared" ref="D162:N162" si="34">SUM(D152:D161)</f>
        <v>2747</v>
      </c>
      <c r="E162" s="125">
        <f t="shared" si="34"/>
        <v>2789</v>
      </c>
      <c r="F162" s="125">
        <f t="shared" si="34"/>
        <v>2799</v>
      </c>
      <c r="G162" s="125">
        <f t="shared" si="34"/>
        <v>2799</v>
      </c>
      <c r="H162" s="125">
        <f t="shared" si="34"/>
        <v>2799</v>
      </c>
      <c r="I162" s="125">
        <f t="shared" si="34"/>
        <v>2642</v>
      </c>
      <c r="J162" s="125">
        <f t="shared" si="34"/>
        <v>2642</v>
      </c>
      <c r="K162" s="125">
        <f t="shared" si="34"/>
        <v>2860</v>
      </c>
      <c r="L162" s="125">
        <f t="shared" si="34"/>
        <v>2851</v>
      </c>
      <c r="M162" s="125">
        <f t="shared" si="34"/>
        <v>2860</v>
      </c>
      <c r="N162" s="125">
        <f t="shared" si="34"/>
        <v>2869</v>
      </c>
      <c r="O162" s="125">
        <f t="shared" si="28"/>
        <v>33404</v>
      </c>
      <c r="P162" s="4">
        <v>33404</v>
      </c>
      <c r="Q162" s="123">
        <f t="shared" si="29"/>
        <v>0</v>
      </c>
    </row>
    <row r="163" spans="1:17" ht="30">
      <c r="A163" s="13" t="s">
        <v>381</v>
      </c>
      <c r="B163" s="6" t="s">
        <v>382</v>
      </c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125">
        <f t="shared" si="28"/>
        <v>0</v>
      </c>
      <c r="P163" s="4">
        <v>0</v>
      </c>
      <c r="Q163" s="123">
        <f t="shared" si="29"/>
        <v>0</v>
      </c>
    </row>
    <row r="164" spans="1:17" ht="30">
      <c r="A164" s="5" t="s">
        <v>550</v>
      </c>
      <c r="B164" s="6" t="s">
        <v>383</v>
      </c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125">
        <f t="shared" si="28"/>
        <v>0</v>
      </c>
      <c r="P164" s="4">
        <v>0</v>
      </c>
      <c r="Q164" s="123">
        <f t="shared" si="29"/>
        <v>0</v>
      </c>
    </row>
    <row r="165" spans="1:17">
      <c r="A165" s="13" t="s">
        <v>551</v>
      </c>
      <c r="B165" s="6" t="s">
        <v>384</v>
      </c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125">
        <f t="shared" si="28"/>
        <v>0</v>
      </c>
      <c r="P165" s="4">
        <v>0</v>
      </c>
      <c r="Q165" s="123">
        <f t="shared" si="29"/>
        <v>0</v>
      </c>
    </row>
    <row r="166" spans="1:17">
      <c r="A166" s="42" t="s">
        <v>572</v>
      </c>
      <c r="B166" s="55" t="s">
        <v>385</v>
      </c>
      <c r="C166" s="125">
        <f>SUM(C163:C165)</f>
        <v>0</v>
      </c>
      <c r="D166" s="125">
        <f t="shared" ref="D166:N166" si="35">SUM(D163:D165)</f>
        <v>0</v>
      </c>
      <c r="E166" s="125">
        <f t="shared" si="35"/>
        <v>0</v>
      </c>
      <c r="F166" s="125">
        <f t="shared" si="35"/>
        <v>0</v>
      </c>
      <c r="G166" s="125">
        <f t="shared" si="35"/>
        <v>0</v>
      </c>
      <c r="H166" s="125">
        <f t="shared" si="35"/>
        <v>0</v>
      </c>
      <c r="I166" s="125">
        <f t="shared" si="35"/>
        <v>0</v>
      </c>
      <c r="J166" s="125">
        <f t="shared" si="35"/>
        <v>0</v>
      </c>
      <c r="K166" s="125">
        <f t="shared" si="35"/>
        <v>0</v>
      </c>
      <c r="L166" s="125">
        <f t="shared" si="35"/>
        <v>0</v>
      </c>
      <c r="M166" s="125">
        <f t="shared" si="35"/>
        <v>0</v>
      </c>
      <c r="N166" s="125">
        <f t="shared" si="35"/>
        <v>0</v>
      </c>
      <c r="O166" s="125">
        <f t="shared" si="28"/>
        <v>0</v>
      </c>
      <c r="P166" s="4">
        <v>0</v>
      </c>
      <c r="Q166" s="123">
        <f t="shared" si="29"/>
        <v>0</v>
      </c>
    </row>
    <row r="167" spans="1:17" ht="15.75">
      <c r="A167" s="63" t="s">
        <v>89</v>
      </c>
      <c r="B167" s="67"/>
      <c r="C167" s="125">
        <f>C166+C162+C151+C137</f>
        <v>11015</v>
      </c>
      <c r="D167" s="125">
        <f t="shared" ref="D167:N167" si="36">D166+D162+D151+D137</f>
        <v>8612</v>
      </c>
      <c r="E167" s="125">
        <f t="shared" si="36"/>
        <v>10154</v>
      </c>
      <c r="F167" s="125">
        <f t="shared" si="36"/>
        <v>8714</v>
      </c>
      <c r="G167" s="125">
        <f t="shared" si="36"/>
        <v>11014</v>
      </c>
      <c r="H167" s="125">
        <f t="shared" si="36"/>
        <v>8664</v>
      </c>
      <c r="I167" s="125">
        <f t="shared" si="36"/>
        <v>11507</v>
      </c>
      <c r="J167" s="125">
        <f t="shared" si="36"/>
        <v>9007</v>
      </c>
      <c r="K167" s="125">
        <f t="shared" si="36"/>
        <v>10725</v>
      </c>
      <c r="L167" s="125">
        <f t="shared" si="36"/>
        <v>8766</v>
      </c>
      <c r="M167" s="125">
        <f t="shared" si="36"/>
        <v>8725</v>
      </c>
      <c r="N167" s="125">
        <f t="shared" si="36"/>
        <v>11084</v>
      </c>
      <c r="O167" s="125">
        <f t="shared" si="28"/>
        <v>117987</v>
      </c>
      <c r="P167" s="4">
        <v>117987</v>
      </c>
      <c r="Q167" s="123">
        <f t="shared" si="29"/>
        <v>0</v>
      </c>
    </row>
    <row r="168" spans="1:17">
      <c r="A168" s="5" t="s">
        <v>327</v>
      </c>
      <c r="B168" s="6" t="s">
        <v>328</v>
      </c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125">
        <f t="shared" si="28"/>
        <v>0</v>
      </c>
      <c r="P168" s="4">
        <v>0</v>
      </c>
      <c r="Q168" s="123">
        <f t="shared" si="29"/>
        <v>0</v>
      </c>
    </row>
    <row r="169" spans="1:17" ht="30">
      <c r="A169" s="5" t="s">
        <v>329</v>
      </c>
      <c r="B169" s="6" t="s">
        <v>330</v>
      </c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125">
        <f t="shared" si="28"/>
        <v>0</v>
      </c>
      <c r="P169" s="4">
        <v>0</v>
      </c>
      <c r="Q169" s="123">
        <f t="shared" si="29"/>
        <v>0</v>
      </c>
    </row>
    <row r="170" spans="1:17" ht="30">
      <c r="A170" s="5" t="s">
        <v>528</v>
      </c>
      <c r="B170" s="6" t="s">
        <v>331</v>
      </c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125">
        <f t="shared" si="28"/>
        <v>0</v>
      </c>
      <c r="P170" s="4">
        <v>0</v>
      </c>
      <c r="Q170" s="123">
        <f t="shared" si="29"/>
        <v>0</v>
      </c>
    </row>
    <row r="171" spans="1:17" ht="30">
      <c r="A171" s="5" t="s">
        <v>529</v>
      </c>
      <c r="B171" s="6" t="s">
        <v>332</v>
      </c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125">
        <f t="shared" si="28"/>
        <v>0</v>
      </c>
      <c r="P171" s="4">
        <v>0</v>
      </c>
      <c r="Q171" s="123">
        <f t="shared" si="29"/>
        <v>0</v>
      </c>
    </row>
    <row r="172" spans="1:17">
      <c r="A172" s="5" t="s">
        <v>530</v>
      </c>
      <c r="B172" s="6" t="s">
        <v>333</v>
      </c>
      <c r="C172" s="45">
        <v>429</v>
      </c>
      <c r="D172" s="45"/>
      <c r="E172" s="45"/>
      <c r="F172" s="45"/>
      <c r="G172" s="45"/>
      <c r="H172" s="45"/>
      <c r="I172" s="45">
        <v>769</v>
      </c>
      <c r="J172" s="45"/>
      <c r="K172" s="45"/>
      <c r="L172" s="45"/>
      <c r="M172" s="45"/>
      <c r="N172" s="45">
        <v>769</v>
      </c>
      <c r="O172" s="125">
        <f t="shared" si="28"/>
        <v>1967</v>
      </c>
      <c r="P172" s="4">
        <v>1967</v>
      </c>
      <c r="Q172" s="123">
        <f t="shared" si="29"/>
        <v>0</v>
      </c>
    </row>
    <row r="173" spans="1:17">
      <c r="A173" s="42" t="s">
        <v>566</v>
      </c>
      <c r="B173" s="55" t="s">
        <v>334</v>
      </c>
      <c r="C173" s="125">
        <f>SUM(C168:C172)</f>
        <v>429</v>
      </c>
      <c r="D173" s="125">
        <f t="shared" ref="D173:N173" si="37">SUM(D168:D172)</f>
        <v>0</v>
      </c>
      <c r="E173" s="125">
        <f t="shared" si="37"/>
        <v>0</v>
      </c>
      <c r="F173" s="125">
        <f t="shared" si="37"/>
        <v>0</v>
      </c>
      <c r="G173" s="125">
        <f t="shared" si="37"/>
        <v>0</v>
      </c>
      <c r="H173" s="125">
        <f t="shared" si="37"/>
        <v>0</v>
      </c>
      <c r="I173" s="125">
        <f t="shared" si="37"/>
        <v>769</v>
      </c>
      <c r="J173" s="125">
        <f t="shared" si="37"/>
        <v>0</v>
      </c>
      <c r="K173" s="125">
        <f t="shared" si="37"/>
        <v>0</v>
      </c>
      <c r="L173" s="125">
        <f t="shared" si="37"/>
        <v>0</v>
      </c>
      <c r="M173" s="125">
        <f t="shared" si="37"/>
        <v>0</v>
      </c>
      <c r="N173" s="125">
        <f t="shared" si="37"/>
        <v>769</v>
      </c>
      <c r="O173" s="125">
        <f t="shared" si="28"/>
        <v>1967</v>
      </c>
      <c r="P173" s="4">
        <v>1967</v>
      </c>
      <c r="Q173" s="123">
        <f t="shared" si="29"/>
        <v>0</v>
      </c>
    </row>
    <row r="174" spans="1:17">
      <c r="A174" s="13" t="s">
        <v>547</v>
      </c>
      <c r="B174" s="6" t="s">
        <v>373</v>
      </c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125">
        <f t="shared" si="28"/>
        <v>0</v>
      </c>
      <c r="P174" s="4">
        <v>0</v>
      </c>
      <c r="Q174" s="123">
        <f t="shared" si="29"/>
        <v>0</v>
      </c>
    </row>
    <row r="175" spans="1:17">
      <c r="A175" s="13" t="s">
        <v>548</v>
      </c>
      <c r="B175" s="6" t="s">
        <v>374</v>
      </c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125">
        <f t="shared" si="28"/>
        <v>0</v>
      </c>
      <c r="P175" s="4">
        <v>0</v>
      </c>
      <c r="Q175" s="123">
        <f t="shared" si="29"/>
        <v>0</v>
      </c>
    </row>
    <row r="176" spans="1:17">
      <c r="A176" s="13" t="s">
        <v>375</v>
      </c>
      <c r="B176" s="6" t="s">
        <v>376</v>
      </c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125">
        <f t="shared" si="28"/>
        <v>0</v>
      </c>
      <c r="P176" s="4">
        <v>0</v>
      </c>
      <c r="Q176" s="123">
        <f t="shared" si="29"/>
        <v>0</v>
      </c>
    </row>
    <row r="177" spans="1:17">
      <c r="A177" s="13" t="s">
        <v>549</v>
      </c>
      <c r="B177" s="6" t="s">
        <v>377</v>
      </c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125">
        <f t="shared" si="28"/>
        <v>0</v>
      </c>
      <c r="P177" s="4">
        <v>0</v>
      </c>
      <c r="Q177" s="123">
        <f t="shared" si="29"/>
        <v>0</v>
      </c>
    </row>
    <row r="178" spans="1:17">
      <c r="A178" s="13" t="s">
        <v>378</v>
      </c>
      <c r="B178" s="6" t="s">
        <v>379</v>
      </c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125">
        <f t="shared" si="28"/>
        <v>0</v>
      </c>
      <c r="P178" s="4">
        <v>0</v>
      </c>
      <c r="Q178" s="123">
        <f t="shared" si="29"/>
        <v>0</v>
      </c>
    </row>
    <row r="179" spans="1:17">
      <c r="A179" s="42" t="s">
        <v>571</v>
      </c>
      <c r="B179" s="55" t="s">
        <v>380</v>
      </c>
      <c r="C179" s="125">
        <f>SUM(C174:C178)</f>
        <v>0</v>
      </c>
      <c r="D179" s="125">
        <f t="shared" ref="D179:N179" si="38">SUM(D174:D178)</f>
        <v>0</v>
      </c>
      <c r="E179" s="125">
        <f t="shared" si="38"/>
        <v>0</v>
      </c>
      <c r="F179" s="125">
        <f t="shared" si="38"/>
        <v>0</v>
      </c>
      <c r="G179" s="125">
        <f t="shared" si="38"/>
        <v>0</v>
      </c>
      <c r="H179" s="125">
        <f t="shared" si="38"/>
        <v>0</v>
      </c>
      <c r="I179" s="125">
        <f t="shared" si="38"/>
        <v>0</v>
      </c>
      <c r="J179" s="125">
        <f t="shared" si="38"/>
        <v>0</v>
      </c>
      <c r="K179" s="125">
        <f t="shared" si="38"/>
        <v>0</v>
      </c>
      <c r="L179" s="125">
        <f t="shared" si="38"/>
        <v>0</v>
      </c>
      <c r="M179" s="125">
        <f t="shared" si="38"/>
        <v>0</v>
      </c>
      <c r="N179" s="125">
        <f t="shared" si="38"/>
        <v>0</v>
      </c>
      <c r="O179" s="125">
        <f t="shared" si="28"/>
        <v>0</v>
      </c>
      <c r="P179" s="4">
        <v>0</v>
      </c>
      <c r="Q179" s="123">
        <f t="shared" si="29"/>
        <v>0</v>
      </c>
    </row>
    <row r="180" spans="1:17" ht="30">
      <c r="A180" s="13" t="s">
        <v>386</v>
      </c>
      <c r="B180" s="6" t="s">
        <v>387</v>
      </c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125">
        <f t="shared" si="28"/>
        <v>0</v>
      </c>
      <c r="P180" s="4">
        <v>0</v>
      </c>
      <c r="Q180" s="123">
        <f t="shared" si="29"/>
        <v>0</v>
      </c>
    </row>
    <row r="181" spans="1:17" ht="30">
      <c r="A181" s="5" t="s">
        <v>552</v>
      </c>
      <c r="B181" s="6" t="s">
        <v>388</v>
      </c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125">
        <f t="shared" si="28"/>
        <v>0</v>
      </c>
      <c r="P181" s="4">
        <v>0</v>
      </c>
      <c r="Q181" s="123">
        <f t="shared" si="29"/>
        <v>0</v>
      </c>
    </row>
    <row r="182" spans="1:17">
      <c r="A182" s="13" t="s">
        <v>553</v>
      </c>
      <c r="B182" s="6" t="s">
        <v>389</v>
      </c>
      <c r="C182" s="45"/>
      <c r="D182" s="45"/>
      <c r="E182" s="45"/>
      <c r="F182" s="45"/>
      <c r="G182" s="45"/>
      <c r="H182" s="45"/>
      <c r="I182" s="45"/>
      <c r="J182" s="45"/>
      <c r="K182" s="45">
        <v>600</v>
      </c>
      <c r="L182" s="45"/>
      <c r="M182" s="45"/>
      <c r="N182" s="45"/>
      <c r="O182" s="125">
        <f t="shared" si="28"/>
        <v>600</v>
      </c>
      <c r="P182" s="4">
        <v>600</v>
      </c>
      <c r="Q182" s="123">
        <f t="shared" si="29"/>
        <v>0</v>
      </c>
    </row>
    <row r="183" spans="1:17">
      <c r="A183" s="42" t="s">
        <v>574</v>
      </c>
      <c r="B183" s="55" t="s">
        <v>390</v>
      </c>
      <c r="C183" s="125">
        <f>SUM(C180:C182)</f>
        <v>0</v>
      </c>
      <c r="D183" s="125">
        <f t="shared" ref="D183:N183" si="39">SUM(D180:D182)</f>
        <v>0</v>
      </c>
      <c r="E183" s="125">
        <f t="shared" si="39"/>
        <v>0</v>
      </c>
      <c r="F183" s="125">
        <f t="shared" si="39"/>
        <v>0</v>
      </c>
      <c r="G183" s="125">
        <f t="shared" si="39"/>
        <v>0</v>
      </c>
      <c r="H183" s="125">
        <f t="shared" si="39"/>
        <v>0</v>
      </c>
      <c r="I183" s="125">
        <f t="shared" si="39"/>
        <v>0</v>
      </c>
      <c r="J183" s="125">
        <f t="shared" si="39"/>
        <v>0</v>
      </c>
      <c r="K183" s="125">
        <f t="shared" si="39"/>
        <v>600</v>
      </c>
      <c r="L183" s="125">
        <f t="shared" si="39"/>
        <v>0</v>
      </c>
      <c r="M183" s="125">
        <f t="shared" si="39"/>
        <v>0</v>
      </c>
      <c r="N183" s="125">
        <f t="shared" si="39"/>
        <v>0</v>
      </c>
      <c r="O183" s="125">
        <f t="shared" si="28"/>
        <v>600</v>
      </c>
      <c r="P183" s="4">
        <v>600</v>
      </c>
      <c r="Q183" s="123">
        <f t="shared" si="29"/>
        <v>0</v>
      </c>
    </row>
    <row r="184" spans="1:17" ht="15.75">
      <c r="A184" s="63" t="s">
        <v>90</v>
      </c>
      <c r="B184" s="67"/>
      <c r="C184" s="125">
        <f>C183+C179+C173</f>
        <v>429</v>
      </c>
      <c r="D184" s="125">
        <f t="shared" ref="D184:N184" si="40">D183+D179+D173</f>
        <v>0</v>
      </c>
      <c r="E184" s="125">
        <f t="shared" si="40"/>
        <v>0</v>
      </c>
      <c r="F184" s="125">
        <f t="shared" si="40"/>
        <v>0</v>
      </c>
      <c r="G184" s="125">
        <f t="shared" si="40"/>
        <v>0</v>
      </c>
      <c r="H184" s="125">
        <f t="shared" si="40"/>
        <v>0</v>
      </c>
      <c r="I184" s="125">
        <f t="shared" si="40"/>
        <v>769</v>
      </c>
      <c r="J184" s="125">
        <f t="shared" si="40"/>
        <v>0</v>
      </c>
      <c r="K184" s="125">
        <f t="shared" si="40"/>
        <v>600</v>
      </c>
      <c r="L184" s="125">
        <f t="shared" si="40"/>
        <v>0</v>
      </c>
      <c r="M184" s="125">
        <f t="shared" si="40"/>
        <v>0</v>
      </c>
      <c r="N184" s="125">
        <f t="shared" si="40"/>
        <v>769</v>
      </c>
      <c r="O184" s="125">
        <f t="shared" si="28"/>
        <v>2567</v>
      </c>
      <c r="P184" s="4">
        <v>2567</v>
      </c>
      <c r="Q184" s="123">
        <f t="shared" si="29"/>
        <v>0</v>
      </c>
    </row>
    <row r="185" spans="1:17" ht="15.75">
      <c r="A185" s="52" t="s">
        <v>573</v>
      </c>
      <c r="B185" s="38" t="s">
        <v>391</v>
      </c>
      <c r="C185" s="125">
        <f>C184+C167</f>
        <v>11444</v>
      </c>
      <c r="D185" s="125">
        <f t="shared" ref="D185:N185" si="41">D184+D167</f>
        <v>8612</v>
      </c>
      <c r="E185" s="125">
        <f t="shared" si="41"/>
        <v>10154</v>
      </c>
      <c r="F185" s="125">
        <f t="shared" si="41"/>
        <v>8714</v>
      </c>
      <c r="G185" s="125">
        <f t="shared" si="41"/>
        <v>11014</v>
      </c>
      <c r="H185" s="125">
        <f t="shared" si="41"/>
        <v>8664</v>
      </c>
      <c r="I185" s="125">
        <f t="shared" si="41"/>
        <v>12276</v>
      </c>
      <c r="J185" s="125">
        <f t="shared" si="41"/>
        <v>9007</v>
      </c>
      <c r="K185" s="125">
        <f t="shared" si="41"/>
        <v>11325</v>
      </c>
      <c r="L185" s="125">
        <f t="shared" si="41"/>
        <v>8766</v>
      </c>
      <c r="M185" s="125">
        <f t="shared" si="41"/>
        <v>8725</v>
      </c>
      <c r="N185" s="125">
        <f t="shared" si="41"/>
        <v>11853</v>
      </c>
      <c r="O185" s="125">
        <f t="shared" si="28"/>
        <v>120554</v>
      </c>
      <c r="P185" s="4">
        <v>120554</v>
      </c>
      <c r="Q185" s="123">
        <f t="shared" si="29"/>
        <v>0</v>
      </c>
    </row>
    <row r="186" spans="1:17" ht="15.75">
      <c r="A186" s="113" t="s">
        <v>91</v>
      </c>
      <c r="B186" s="66"/>
      <c r="C186" s="125">
        <f>C167-C75</f>
        <v>4710</v>
      </c>
      <c r="D186" s="125">
        <f t="shared" ref="D186:N186" si="42">D167-D75</f>
        <v>3179</v>
      </c>
      <c r="E186" s="125">
        <f t="shared" si="42"/>
        <v>3995</v>
      </c>
      <c r="F186" s="125">
        <f t="shared" si="42"/>
        <v>2781</v>
      </c>
      <c r="G186" s="125">
        <f t="shared" si="42"/>
        <v>5439</v>
      </c>
      <c r="H186" s="125">
        <f t="shared" si="42"/>
        <v>-614</v>
      </c>
      <c r="I186" s="125">
        <f t="shared" si="42"/>
        <v>5806</v>
      </c>
      <c r="J186" s="125">
        <f t="shared" si="42"/>
        <v>3123</v>
      </c>
      <c r="K186" s="125">
        <f t="shared" si="42"/>
        <v>4717</v>
      </c>
      <c r="L186" s="125">
        <f t="shared" si="42"/>
        <v>3136</v>
      </c>
      <c r="M186" s="125">
        <f t="shared" si="42"/>
        <v>3133</v>
      </c>
      <c r="N186" s="125">
        <f t="shared" si="42"/>
        <v>5373</v>
      </c>
      <c r="O186" s="125">
        <f t="shared" si="28"/>
        <v>44778</v>
      </c>
      <c r="P186" s="4">
        <v>44778</v>
      </c>
      <c r="Q186" s="123">
        <f t="shared" si="29"/>
        <v>0</v>
      </c>
    </row>
    <row r="187" spans="1:17" ht="15.75">
      <c r="A187" s="113" t="s">
        <v>92</v>
      </c>
      <c r="B187" s="66"/>
      <c r="C187" s="125">
        <f>C184-C98</f>
        <v>-6562</v>
      </c>
      <c r="D187" s="125">
        <f t="shared" ref="D187:N187" si="43">D184-D98</f>
        <v>0</v>
      </c>
      <c r="E187" s="125">
        <f t="shared" si="43"/>
        <v>0</v>
      </c>
      <c r="F187" s="125">
        <f t="shared" si="43"/>
        <v>-436</v>
      </c>
      <c r="G187" s="125">
        <f t="shared" si="43"/>
        <v>-1016</v>
      </c>
      <c r="H187" s="125">
        <f t="shared" si="43"/>
        <v>0</v>
      </c>
      <c r="I187" s="125">
        <f t="shared" si="43"/>
        <v>769</v>
      </c>
      <c r="J187" s="125">
        <f t="shared" si="43"/>
        <v>-657</v>
      </c>
      <c r="K187" s="125">
        <f t="shared" si="43"/>
        <v>600</v>
      </c>
      <c r="L187" s="125">
        <f t="shared" si="43"/>
        <v>0</v>
      </c>
      <c r="M187" s="125">
        <f t="shared" si="43"/>
        <v>-11745</v>
      </c>
      <c r="N187" s="125">
        <f t="shared" si="43"/>
        <v>769</v>
      </c>
      <c r="O187" s="125">
        <f t="shared" si="28"/>
        <v>-18278</v>
      </c>
      <c r="P187" s="4">
        <v>-18278</v>
      </c>
      <c r="Q187" s="123">
        <f t="shared" si="29"/>
        <v>0</v>
      </c>
    </row>
    <row r="188" spans="1:17">
      <c r="A188" s="40" t="s">
        <v>555</v>
      </c>
      <c r="B188" s="5" t="s">
        <v>392</v>
      </c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125">
        <f t="shared" si="28"/>
        <v>0</v>
      </c>
      <c r="P188" s="4">
        <v>0</v>
      </c>
      <c r="Q188" s="123">
        <f t="shared" si="29"/>
        <v>0</v>
      </c>
    </row>
    <row r="189" spans="1:17">
      <c r="A189" s="13" t="s">
        <v>393</v>
      </c>
      <c r="B189" s="5" t="s">
        <v>394</v>
      </c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125">
        <f t="shared" si="28"/>
        <v>0</v>
      </c>
      <c r="P189" s="4">
        <v>0</v>
      </c>
      <c r="Q189" s="123">
        <f t="shared" si="29"/>
        <v>0</v>
      </c>
    </row>
    <row r="190" spans="1:17">
      <c r="A190" s="40" t="s">
        <v>556</v>
      </c>
      <c r="B190" s="5" t="s">
        <v>395</v>
      </c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125">
        <f t="shared" si="28"/>
        <v>0</v>
      </c>
      <c r="P190" s="4">
        <v>0</v>
      </c>
      <c r="Q190" s="123">
        <f t="shared" si="29"/>
        <v>0</v>
      </c>
    </row>
    <row r="191" spans="1:17">
      <c r="A191" s="15" t="s">
        <v>575</v>
      </c>
      <c r="B191" s="7" t="s">
        <v>396</v>
      </c>
      <c r="C191" s="125">
        <f>SUM(C188:C190)</f>
        <v>0</v>
      </c>
      <c r="D191" s="125">
        <f t="shared" ref="D191:N191" si="44">SUM(D188:D190)</f>
        <v>0</v>
      </c>
      <c r="E191" s="125">
        <f t="shared" si="44"/>
        <v>0</v>
      </c>
      <c r="F191" s="125">
        <f t="shared" si="44"/>
        <v>0</v>
      </c>
      <c r="G191" s="125">
        <f t="shared" si="44"/>
        <v>0</v>
      </c>
      <c r="H191" s="125">
        <f t="shared" si="44"/>
        <v>0</v>
      </c>
      <c r="I191" s="125">
        <f t="shared" si="44"/>
        <v>0</v>
      </c>
      <c r="J191" s="125">
        <f t="shared" si="44"/>
        <v>0</v>
      </c>
      <c r="K191" s="125">
        <f t="shared" si="44"/>
        <v>0</v>
      </c>
      <c r="L191" s="125">
        <f t="shared" si="44"/>
        <v>0</v>
      </c>
      <c r="M191" s="125">
        <f t="shared" si="44"/>
        <v>0</v>
      </c>
      <c r="N191" s="125">
        <f t="shared" si="44"/>
        <v>0</v>
      </c>
      <c r="O191" s="125">
        <f t="shared" si="28"/>
        <v>0</v>
      </c>
      <c r="P191" s="4">
        <v>0</v>
      </c>
      <c r="Q191" s="123">
        <f t="shared" si="29"/>
        <v>0</v>
      </c>
    </row>
    <row r="192" spans="1:17">
      <c r="A192" s="13" t="s">
        <v>557</v>
      </c>
      <c r="B192" s="5" t="s">
        <v>397</v>
      </c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125">
        <f t="shared" si="28"/>
        <v>0</v>
      </c>
      <c r="P192" s="4">
        <v>0</v>
      </c>
      <c r="Q192" s="123">
        <f t="shared" si="29"/>
        <v>0</v>
      </c>
    </row>
    <row r="193" spans="1:17">
      <c r="A193" s="40" t="s">
        <v>398</v>
      </c>
      <c r="B193" s="5" t="s">
        <v>399</v>
      </c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125">
        <f t="shared" si="28"/>
        <v>0</v>
      </c>
      <c r="P193" s="4">
        <v>0</v>
      </c>
      <c r="Q193" s="123">
        <f t="shared" si="29"/>
        <v>0</v>
      </c>
    </row>
    <row r="194" spans="1:17">
      <c r="A194" s="13" t="s">
        <v>558</v>
      </c>
      <c r="B194" s="5" t="s">
        <v>400</v>
      </c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125">
        <f t="shared" si="28"/>
        <v>0</v>
      </c>
      <c r="P194" s="4">
        <v>0</v>
      </c>
      <c r="Q194" s="123">
        <f t="shared" si="29"/>
        <v>0</v>
      </c>
    </row>
    <row r="195" spans="1:17">
      <c r="A195" s="40" t="s">
        <v>401</v>
      </c>
      <c r="B195" s="5" t="s">
        <v>402</v>
      </c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125">
        <f t="shared" si="28"/>
        <v>0</v>
      </c>
      <c r="P195" s="4">
        <v>0</v>
      </c>
      <c r="Q195" s="123">
        <f t="shared" si="29"/>
        <v>0</v>
      </c>
    </row>
    <row r="196" spans="1:17">
      <c r="A196" s="14" t="s">
        <v>576</v>
      </c>
      <c r="B196" s="7" t="s">
        <v>403</v>
      </c>
      <c r="C196" s="125">
        <f>SUM(C192:C195)</f>
        <v>0</v>
      </c>
      <c r="D196" s="125">
        <f t="shared" ref="D196:N196" si="45">SUM(D192:D195)</f>
        <v>0</v>
      </c>
      <c r="E196" s="125">
        <f t="shared" si="45"/>
        <v>0</v>
      </c>
      <c r="F196" s="125">
        <f t="shared" si="45"/>
        <v>0</v>
      </c>
      <c r="G196" s="125">
        <f t="shared" si="45"/>
        <v>0</v>
      </c>
      <c r="H196" s="125">
        <f t="shared" si="45"/>
        <v>0</v>
      </c>
      <c r="I196" s="125">
        <f t="shared" si="45"/>
        <v>0</v>
      </c>
      <c r="J196" s="125">
        <f t="shared" si="45"/>
        <v>0</v>
      </c>
      <c r="K196" s="125">
        <f t="shared" si="45"/>
        <v>0</v>
      </c>
      <c r="L196" s="125">
        <f t="shared" si="45"/>
        <v>0</v>
      </c>
      <c r="M196" s="125">
        <f t="shared" si="45"/>
        <v>0</v>
      </c>
      <c r="N196" s="125">
        <f t="shared" si="45"/>
        <v>0</v>
      </c>
      <c r="O196" s="125">
        <f t="shared" si="28"/>
        <v>0</v>
      </c>
      <c r="P196" s="4">
        <v>0</v>
      </c>
      <c r="Q196" s="123">
        <f t="shared" si="29"/>
        <v>0</v>
      </c>
    </row>
    <row r="197" spans="1:17">
      <c r="A197" s="5" t="s">
        <v>687</v>
      </c>
      <c r="B197" s="5" t="s">
        <v>404</v>
      </c>
      <c r="C197" s="45">
        <v>767</v>
      </c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125">
        <f t="shared" si="28"/>
        <v>767</v>
      </c>
      <c r="P197" s="4">
        <v>767</v>
      </c>
      <c r="Q197" s="123">
        <f t="shared" si="29"/>
        <v>0</v>
      </c>
    </row>
    <row r="198" spans="1:17">
      <c r="A198" s="5" t="s">
        <v>688</v>
      </c>
      <c r="B198" s="5" t="s">
        <v>404</v>
      </c>
      <c r="C198" s="45">
        <v>5480</v>
      </c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125">
        <f t="shared" si="28"/>
        <v>5480</v>
      </c>
      <c r="P198" s="4">
        <v>5480</v>
      </c>
      <c r="Q198" s="123">
        <f t="shared" si="29"/>
        <v>0</v>
      </c>
    </row>
    <row r="199" spans="1:17">
      <c r="A199" s="5" t="s">
        <v>685</v>
      </c>
      <c r="B199" s="5" t="s">
        <v>405</v>
      </c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125">
        <f t="shared" si="28"/>
        <v>0</v>
      </c>
      <c r="P199" s="4">
        <v>0</v>
      </c>
      <c r="Q199" s="123">
        <f t="shared" si="29"/>
        <v>0</v>
      </c>
    </row>
    <row r="200" spans="1:17">
      <c r="A200" s="5" t="s">
        <v>686</v>
      </c>
      <c r="B200" s="5" t="s">
        <v>405</v>
      </c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125">
        <f t="shared" ref="O200:O215" si="46">SUM(C200:N200)</f>
        <v>0</v>
      </c>
      <c r="P200" s="4">
        <v>0</v>
      </c>
      <c r="Q200" s="123">
        <f t="shared" ref="Q200:Q215" si="47">O200-P200</f>
        <v>0</v>
      </c>
    </row>
    <row r="201" spans="1:17">
      <c r="A201" s="7" t="s">
        <v>577</v>
      </c>
      <c r="B201" s="7" t="s">
        <v>406</v>
      </c>
      <c r="C201" s="125">
        <f>SUM(C197:C200)</f>
        <v>6247</v>
      </c>
      <c r="D201" s="125">
        <f t="shared" ref="D201:N201" si="48">SUM(D197:D200)</f>
        <v>0</v>
      </c>
      <c r="E201" s="125">
        <f t="shared" si="48"/>
        <v>0</v>
      </c>
      <c r="F201" s="125">
        <f t="shared" si="48"/>
        <v>0</v>
      </c>
      <c r="G201" s="125">
        <f t="shared" si="48"/>
        <v>0</v>
      </c>
      <c r="H201" s="125">
        <f t="shared" si="48"/>
        <v>0</v>
      </c>
      <c r="I201" s="125">
        <f t="shared" si="48"/>
        <v>0</v>
      </c>
      <c r="J201" s="125">
        <f t="shared" si="48"/>
        <v>0</v>
      </c>
      <c r="K201" s="125">
        <f t="shared" si="48"/>
        <v>0</v>
      </c>
      <c r="L201" s="125">
        <f t="shared" si="48"/>
        <v>0</v>
      </c>
      <c r="M201" s="125">
        <f t="shared" si="48"/>
        <v>0</v>
      </c>
      <c r="N201" s="125">
        <f t="shared" si="48"/>
        <v>0</v>
      </c>
      <c r="O201" s="125">
        <f t="shared" si="46"/>
        <v>6247</v>
      </c>
      <c r="P201" s="4">
        <v>6247</v>
      </c>
      <c r="Q201" s="123">
        <f t="shared" si="47"/>
        <v>0</v>
      </c>
    </row>
    <row r="202" spans="1:17">
      <c r="A202" s="40" t="s">
        <v>407</v>
      </c>
      <c r="B202" s="5" t="s">
        <v>408</v>
      </c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125">
        <f t="shared" si="46"/>
        <v>0</v>
      </c>
      <c r="P202" s="4">
        <v>0</v>
      </c>
      <c r="Q202" s="123">
        <f t="shared" si="47"/>
        <v>0</v>
      </c>
    </row>
    <row r="203" spans="1:17">
      <c r="A203" s="40" t="s">
        <v>409</v>
      </c>
      <c r="B203" s="5" t="s">
        <v>410</v>
      </c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125">
        <f t="shared" si="46"/>
        <v>0</v>
      </c>
      <c r="P203" s="4">
        <v>0</v>
      </c>
      <c r="Q203" s="123">
        <f t="shared" si="47"/>
        <v>0</v>
      </c>
    </row>
    <row r="204" spans="1:17">
      <c r="A204" s="40" t="s">
        <v>411</v>
      </c>
      <c r="B204" s="5" t="s">
        <v>412</v>
      </c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125">
        <f t="shared" si="46"/>
        <v>0</v>
      </c>
      <c r="P204" s="4">
        <v>0</v>
      </c>
      <c r="Q204" s="123">
        <f t="shared" si="47"/>
        <v>0</v>
      </c>
    </row>
    <row r="205" spans="1:17">
      <c r="A205" s="40" t="s">
        <v>413</v>
      </c>
      <c r="B205" s="5" t="s">
        <v>414</v>
      </c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125">
        <f t="shared" si="46"/>
        <v>0</v>
      </c>
      <c r="P205" s="4">
        <v>0</v>
      </c>
      <c r="Q205" s="123">
        <f t="shared" si="47"/>
        <v>0</v>
      </c>
    </row>
    <row r="206" spans="1:17">
      <c r="A206" s="13" t="s">
        <v>559</v>
      </c>
      <c r="B206" s="5" t="s">
        <v>415</v>
      </c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125">
        <f t="shared" si="46"/>
        <v>0</v>
      </c>
      <c r="P206" s="4">
        <v>0</v>
      </c>
      <c r="Q206" s="123">
        <f t="shared" si="47"/>
        <v>0</v>
      </c>
    </row>
    <row r="207" spans="1:17">
      <c r="A207" s="15" t="s">
        <v>578</v>
      </c>
      <c r="B207" s="7" t="s">
        <v>417</v>
      </c>
      <c r="C207" s="125">
        <f>C206+C205+C204+C203+C202+C201+C196+C191</f>
        <v>6247</v>
      </c>
      <c r="D207" s="125">
        <f t="shared" ref="D207:N207" si="49">D206+D205+D204+D203+D202+D201+D196+D191</f>
        <v>0</v>
      </c>
      <c r="E207" s="125">
        <f t="shared" si="49"/>
        <v>0</v>
      </c>
      <c r="F207" s="125">
        <f t="shared" si="49"/>
        <v>0</v>
      </c>
      <c r="G207" s="125">
        <f t="shared" si="49"/>
        <v>0</v>
      </c>
      <c r="H207" s="125">
        <f t="shared" si="49"/>
        <v>0</v>
      </c>
      <c r="I207" s="125">
        <f t="shared" si="49"/>
        <v>0</v>
      </c>
      <c r="J207" s="125">
        <f t="shared" si="49"/>
        <v>0</v>
      </c>
      <c r="K207" s="125">
        <f t="shared" si="49"/>
        <v>0</v>
      </c>
      <c r="L207" s="125">
        <f t="shared" si="49"/>
        <v>0</v>
      </c>
      <c r="M207" s="125">
        <f t="shared" si="49"/>
        <v>0</v>
      </c>
      <c r="N207" s="125">
        <f t="shared" si="49"/>
        <v>0</v>
      </c>
      <c r="O207" s="125">
        <f t="shared" si="46"/>
        <v>6247</v>
      </c>
      <c r="P207" s="4">
        <v>6247</v>
      </c>
      <c r="Q207" s="123">
        <f t="shared" si="47"/>
        <v>0</v>
      </c>
    </row>
    <row r="208" spans="1:17">
      <c r="A208" s="13" t="s">
        <v>418</v>
      </c>
      <c r="B208" s="5" t="s">
        <v>419</v>
      </c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125">
        <f t="shared" si="46"/>
        <v>0</v>
      </c>
      <c r="P208" s="4">
        <v>0</v>
      </c>
      <c r="Q208" s="123">
        <f t="shared" si="47"/>
        <v>0</v>
      </c>
    </row>
    <row r="209" spans="1:17">
      <c r="A209" s="13" t="s">
        <v>420</v>
      </c>
      <c r="B209" s="5" t="s">
        <v>421</v>
      </c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125">
        <f t="shared" si="46"/>
        <v>0</v>
      </c>
      <c r="P209" s="4">
        <v>0</v>
      </c>
      <c r="Q209" s="123">
        <f t="shared" si="47"/>
        <v>0</v>
      </c>
    </row>
    <row r="210" spans="1:17">
      <c r="A210" s="40" t="s">
        <v>422</v>
      </c>
      <c r="B210" s="5" t="s">
        <v>423</v>
      </c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125">
        <f t="shared" si="46"/>
        <v>0</v>
      </c>
      <c r="P210" s="4">
        <v>0</v>
      </c>
      <c r="Q210" s="123">
        <f t="shared" si="47"/>
        <v>0</v>
      </c>
    </row>
    <row r="211" spans="1:17">
      <c r="A211" s="40" t="s">
        <v>560</v>
      </c>
      <c r="B211" s="5" t="s">
        <v>424</v>
      </c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125">
        <f t="shared" si="46"/>
        <v>0</v>
      </c>
      <c r="P211" s="4">
        <v>0</v>
      </c>
      <c r="Q211" s="123">
        <f t="shared" si="47"/>
        <v>0</v>
      </c>
    </row>
    <row r="212" spans="1:17">
      <c r="A212" s="14" t="s">
        <v>579</v>
      </c>
      <c r="B212" s="7" t="s">
        <v>425</v>
      </c>
      <c r="C212" s="125">
        <f>SUM(C208:C211)</f>
        <v>0</v>
      </c>
      <c r="D212" s="125">
        <f t="shared" ref="D212:N212" si="50">SUM(D208:D211)</f>
        <v>0</v>
      </c>
      <c r="E212" s="125">
        <f t="shared" si="50"/>
        <v>0</v>
      </c>
      <c r="F212" s="125">
        <f t="shared" si="50"/>
        <v>0</v>
      </c>
      <c r="G212" s="125">
        <f t="shared" si="50"/>
        <v>0</v>
      </c>
      <c r="H212" s="125">
        <f t="shared" si="50"/>
        <v>0</v>
      </c>
      <c r="I212" s="125">
        <f t="shared" si="50"/>
        <v>0</v>
      </c>
      <c r="J212" s="125">
        <f t="shared" si="50"/>
        <v>0</v>
      </c>
      <c r="K212" s="125">
        <f t="shared" si="50"/>
        <v>0</v>
      </c>
      <c r="L212" s="125">
        <f t="shared" si="50"/>
        <v>0</v>
      </c>
      <c r="M212" s="125">
        <f t="shared" si="50"/>
        <v>0</v>
      </c>
      <c r="N212" s="125">
        <f t="shared" si="50"/>
        <v>0</v>
      </c>
      <c r="O212" s="125">
        <f t="shared" si="46"/>
        <v>0</v>
      </c>
      <c r="P212" s="4">
        <v>0</v>
      </c>
      <c r="Q212" s="123">
        <f t="shared" si="47"/>
        <v>0</v>
      </c>
    </row>
    <row r="213" spans="1:17">
      <c r="A213" s="15" t="s">
        <v>426</v>
      </c>
      <c r="B213" s="7" t="s">
        <v>427</v>
      </c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125">
        <f t="shared" si="46"/>
        <v>0</v>
      </c>
      <c r="P213" s="4">
        <v>0</v>
      </c>
      <c r="Q213" s="123">
        <f t="shared" si="47"/>
        <v>0</v>
      </c>
    </row>
    <row r="214" spans="1:17" ht="15.75">
      <c r="A214" s="43" t="s">
        <v>580</v>
      </c>
      <c r="B214" s="44" t="s">
        <v>428</v>
      </c>
      <c r="C214" s="125">
        <f>C213+C212+C207</f>
        <v>6247</v>
      </c>
      <c r="D214" s="125">
        <f t="shared" ref="D214:N214" si="51">D213+D212+D207</f>
        <v>0</v>
      </c>
      <c r="E214" s="125">
        <f t="shared" si="51"/>
        <v>0</v>
      </c>
      <c r="F214" s="125">
        <f t="shared" si="51"/>
        <v>0</v>
      </c>
      <c r="G214" s="125">
        <f t="shared" si="51"/>
        <v>0</v>
      </c>
      <c r="H214" s="125">
        <f t="shared" si="51"/>
        <v>0</v>
      </c>
      <c r="I214" s="125">
        <f t="shared" si="51"/>
        <v>0</v>
      </c>
      <c r="J214" s="125">
        <f t="shared" si="51"/>
        <v>0</v>
      </c>
      <c r="K214" s="125">
        <f t="shared" si="51"/>
        <v>0</v>
      </c>
      <c r="L214" s="125">
        <f t="shared" si="51"/>
        <v>0</v>
      </c>
      <c r="M214" s="125">
        <f t="shared" si="51"/>
        <v>0</v>
      </c>
      <c r="N214" s="125">
        <f t="shared" si="51"/>
        <v>0</v>
      </c>
      <c r="O214" s="125">
        <f t="shared" si="46"/>
        <v>6247</v>
      </c>
      <c r="P214" s="4">
        <v>6247</v>
      </c>
      <c r="Q214" s="123">
        <f t="shared" si="47"/>
        <v>0</v>
      </c>
    </row>
    <row r="215" spans="1:17" ht="15.75">
      <c r="A215" s="48" t="s">
        <v>562</v>
      </c>
      <c r="B215" s="49"/>
      <c r="C215" s="125">
        <f>C214+C185</f>
        <v>17691</v>
      </c>
      <c r="D215" s="125">
        <f t="shared" ref="D215:N215" si="52">D214+D185</f>
        <v>8612</v>
      </c>
      <c r="E215" s="125">
        <f t="shared" si="52"/>
        <v>10154</v>
      </c>
      <c r="F215" s="125">
        <f t="shared" si="52"/>
        <v>8714</v>
      </c>
      <c r="G215" s="125">
        <f t="shared" si="52"/>
        <v>11014</v>
      </c>
      <c r="H215" s="125">
        <f t="shared" si="52"/>
        <v>8664</v>
      </c>
      <c r="I215" s="125">
        <f t="shared" si="52"/>
        <v>12276</v>
      </c>
      <c r="J215" s="125">
        <f t="shared" si="52"/>
        <v>9007</v>
      </c>
      <c r="K215" s="125">
        <f t="shared" si="52"/>
        <v>11325</v>
      </c>
      <c r="L215" s="125">
        <f t="shared" si="52"/>
        <v>8766</v>
      </c>
      <c r="M215" s="125">
        <f t="shared" si="52"/>
        <v>8725</v>
      </c>
      <c r="N215" s="125">
        <f t="shared" si="52"/>
        <v>11853</v>
      </c>
      <c r="O215" s="125">
        <f t="shared" si="46"/>
        <v>126801</v>
      </c>
      <c r="P215" s="4">
        <v>126801</v>
      </c>
      <c r="Q215" s="123">
        <f t="shared" si="47"/>
        <v>0</v>
      </c>
    </row>
    <row r="216" spans="1:17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127"/>
      <c r="P216" s="4"/>
      <c r="Q216" s="123"/>
    </row>
    <row r="217" spans="1:17">
      <c r="B217" s="4"/>
      <c r="C217" s="4">
        <f>C215-C123</f>
        <v>468</v>
      </c>
      <c r="D217" s="4">
        <f t="shared" ref="D217:P217" si="53">D215-D123</f>
        <v>559</v>
      </c>
      <c r="E217" s="4">
        <f t="shared" si="53"/>
        <v>1375</v>
      </c>
      <c r="F217" s="4">
        <f t="shared" si="53"/>
        <v>-275</v>
      </c>
      <c r="G217" s="4">
        <f t="shared" si="53"/>
        <v>1803</v>
      </c>
      <c r="H217" s="4">
        <f t="shared" si="53"/>
        <v>-3234</v>
      </c>
      <c r="I217" s="4">
        <f t="shared" si="53"/>
        <v>3955</v>
      </c>
      <c r="J217" s="4">
        <f t="shared" si="53"/>
        <v>-154</v>
      </c>
      <c r="K217" s="4">
        <f t="shared" si="53"/>
        <v>2697</v>
      </c>
      <c r="L217" s="4">
        <f t="shared" si="53"/>
        <v>516</v>
      </c>
      <c r="M217" s="4">
        <f t="shared" si="53"/>
        <v>-11232</v>
      </c>
      <c r="N217" s="4">
        <f t="shared" si="53"/>
        <v>3522</v>
      </c>
      <c r="O217" s="4">
        <f t="shared" si="53"/>
        <v>0</v>
      </c>
      <c r="P217" s="4">
        <f t="shared" si="53"/>
        <v>0</v>
      </c>
      <c r="Q217" s="123"/>
    </row>
    <row r="218" spans="1:17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127"/>
      <c r="P218" s="4"/>
      <c r="Q218" s="123"/>
    </row>
    <row r="219" spans="1:17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127"/>
      <c r="P219" s="4"/>
      <c r="Q219" s="123"/>
    </row>
    <row r="220" spans="1:17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127"/>
      <c r="P220" s="4"/>
      <c r="Q220" s="123"/>
    </row>
    <row r="221" spans="1:17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127"/>
      <c r="P221" s="4"/>
      <c r="Q221" s="123"/>
    </row>
    <row r="222" spans="1:17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127"/>
      <c r="P222" s="4"/>
      <c r="Q222" s="123"/>
    </row>
    <row r="223" spans="1:17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127"/>
      <c r="P223" s="4"/>
      <c r="Q223" s="123"/>
    </row>
    <row r="224" spans="1:17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127"/>
      <c r="P224" s="4"/>
      <c r="Q224" s="123"/>
    </row>
    <row r="225" spans="2:17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127"/>
      <c r="P225" s="4"/>
      <c r="Q225" s="123"/>
    </row>
    <row r="226" spans="2:17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127"/>
      <c r="P226" s="4"/>
      <c r="Q226" s="123"/>
    </row>
    <row r="227" spans="2:17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127"/>
      <c r="P227" s="4"/>
      <c r="Q227" s="123"/>
    </row>
    <row r="228" spans="2:17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127"/>
      <c r="P228" s="4"/>
      <c r="Q228" s="123"/>
    </row>
  </sheetData>
  <mergeCells count="2">
    <mergeCell ref="A2:O2"/>
    <mergeCell ref="A3:O3"/>
  </mergeCells>
  <phoneticPr fontId="39" type="noConversion"/>
  <pageMargins left="0.11811023622047245" right="0" top="0.55118110236220474" bottom="0.55118110236220474" header="0.31496062992125984" footer="0.31496062992125984"/>
  <pageSetup paperSize="9" scale="53" fitToHeight="4" orientation="landscape" r:id="rId1"/>
  <headerFooter>
    <oddHeader>&amp;C26. melléklet az 1/2015. (II.18.)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28"/>
  <sheetViews>
    <sheetView tabSelected="1" topLeftCell="A2" workbookViewId="0">
      <selection activeCell="A35" sqref="A34:A35"/>
    </sheetView>
  </sheetViews>
  <sheetFormatPr defaultRowHeight="15"/>
  <cols>
    <col min="1" max="1" width="91.140625" customWidth="1"/>
    <col min="3" max="3" width="10.28515625" customWidth="1"/>
    <col min="4" max="5" width="12.5703125" customWidth="1"/>
    <col min="6" max="6" width="10" customWidth="1"/>
    <col min="7" max="7" width="9.7109375" customWidth="1"/>
    <col min="8" max="9" width="10.42578125" customWidth="1"/>
    <col min="10" max="10" width="15.28515625" customWidth="1"/>
    <col min="11" max="11" width="16.140625" customWidth="1"/>
    <col min="12" max="12" width="12.140625" customWidth="1"/>
    <col min="13" max="13" width="14.140625" customWidth="1"/>
    <col min="14" max="14" width="14" customWidth="1"/>
    <col min="15" max="15" width="21.140625" style="128" customWidth="1"/>
  </cols>
  <sheetData>
    <row r="1" spans="1:17" hidden="1">
      <c r="A1" s="89" t="s">
        <v>27</v>
      </c>
      <c r="B1" s="90"/>
      <c r="C1" s="90"/>
      <c r="D1" s="90"/>
      <c r="E1" s="90"/>
      <c r="F1" s="90"/>
    </row>
    <row r="2" spans="1:17" ht="28.5" customHeight="1">
      <c r="A2" s="248" t="s">
        <v>704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</row>
    <row r="3" spans="1:17" ht="26.25" customHeight="1">
      <c r="A3" s="247" t="s">
        <v>41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7">
      <c r="A4" s="4"/>
    </row>
    <row r="5" spans="1:17">
      <c r="A5" s="4" t="s">
        <v>4</v>
      </c>
    </row>
    <row r="6" spans="1:17" ht="25.5">
      <c r="A6" s="2" t="s">
        <v>126</v>
      </c>
      <c r="B6" s="3" t="s">
        <v>127</v>
      </c>
      <c r="C6" s="81" t="s">
        <v>15</v>
      </c>
      <c r="D6" s="81" t="s">
        <v>16</v>
      </c>
      <c r="E6" s="81" t="s">
        <v>17</v>
      </c>
      <c r="F6" s="81" t="s">
        <v>18</v>
      </c>
      <c r="G6" s="81" t="s">
        <v>19</v>
      </c>
      <c r="H6" s="81" t="s">
        <v>20</v>
      </c>
      <c r="I6" s="81" t="s">
        <v>21</v>
      </c>
      <c r="J6" s="81" t="s">
        <v>22</v>
      </c>
      <c r="K6" s="81" t="s">
        <v>23</v>
      </c>
      <c r="L6" s="81" t="s">
        <v>24</v>
      </c>
      <c r="M6" s="81" t="s">
        <v>25</v>
      </c>
      <c r="N6" s="81" t="s">
        <v>26</v>
      </c>
      <c r="O6" s="239" t="s">
        <v>3</v>
      </c>
      <c r="P6" s="4"/>
      <c r="Q6" s="139" t="s">
        <v>725</v>
      </c>
    </row>
    <row r="7" spans="1:17">
      <c r="A7" s="31" t="s">
        <v>128</v>
      </c>
      <c r="B7" s="32" t="s">
        <v>129</v>
      </c>
      <c r="C7" s="45">
        <v>1490</v>
      </c>
      <c r="D7" s="45">
        <v>1486</v>
      </c>
      <c r="E7" s="45">
        <v>1486</v>
      </c>
      <c r="F7" s="45">
        <v>1486</v>
      </c>
      <c r="G7" s="45">
        <v>1486</v>
      </c>
      <c r="H7" s="45">
        <v>1486</v>
      </c>
      <c r="I7" s="45">
        <v>1486</v>
      </c>
      <c r="J7" s="45">
        <v>1486</v>
      </c>
      <c r="K7" s="45">
        <v>1486</v>
      </c>
      <c r="L7" s="45">
        <v>1486</v>
      </c>
      <c r="M7" s="45">
        <v>1486</v>
      </c>
      <c r="N7" s="45">
        <v>1490</v>
      </c>
      <c r="O7" s="125">
        <f>SUM(C7:N7)</f>
        <v>17840</v>
      </c>
      <c r="P7" s="4">
        <v>17840</v>
      </c>
      <c r="Q7" s="4">
        <f>O7-P7</f>
        <v>0</v>
      </c>
    </row>
    <row r="8" spans="1:17">
      <c r="A8" s="31" t="s">
        <v>130</v>
      </c>
      <c r="B8" s="33" t="s">
        <v>131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125">
        <f t="shared" ref="O8:O71" si="0">SUM(C8:N8)</f>
        <v>0</v>
      </c>
      <c r="P8" s="4"/>
      <c r="Q8" s="4">
        <f t="shared" ref="Q8:Q71" si="1">O8-P8</f>
        <v>0</v>
      </c>
    </row>
    <row r="9" spans="1:17">
      <c r="A9" s="31" t="s">
        <v>132</v>
      </c>
      <c r="B9" s="33" t="s">
        <v>133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125">
        <f t="shared" si="0"/>
        <v>0</v>
      </c>
      <c r="P9" s="4"/>
      <c r="Q9" s="4">
        <f t="shared" si="1"/>
        <v>0</v>
      </c>
    </row>
    <row r="10" spans="1:17">
      <c r="A10" s="34" t="s">
        <v>134</v>
      </c>
      <c r="B10" s="33" t="s">
        <v>135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125">
        <f t="shared" si="0"/>
        <v>0</v>
      </c>
      <c r="P10" s="4"/>
      <c r="Q10" s="4">
        <f t="shared" si="1"/>
        <v>0</v>
      </c>
    </row>
    <row r="11" spans="1:17">
      <c r="A11" s="34" t="s">
        <v>136</v>
      </c>
      <c r="B11" s="33" t="s">
        <v>137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125">
        <f t="shared" si="0"/>
        <v>0</v>
      </c>
      <c r="P11" s="4"/>
      <c r="Q11" s="4">
        <f t="shared" si="1"/>
        <v>0</v>
      </c>
    </row>
    <row r="12" spans="1:17">
      <c r="A12" s="34" t="s">
        <v>138</v>
      </c>
      <c r="B12" s="33" t="s">
        <v>139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125">
        <f t="shared" si="0"/>
        <v>0</v>
      </c>
      <c r="P12" s="4"/>
      <c r="Q12" s="4">
        <f t="shared" si="1"/>
        <v>0</v>
      </c>
    </row>
    <row r="13" spans="1:17">
      <c r="A13" s="34" t="s">
        <v>140</v>
      </c>
      <c r="B13" s="33" t="s">
        <v>141</v>
      </c>
      <c r="C13" s="45"/>
      <c r="D13" s="45"/>
      <c r="E13" s="45">
        <v>1600</v>
      </c>
      <c r="F13" s="45"/>
      <c r="G13" s="45"/>
      <c r="H13" s="45">
        <v>295</v>
      </c>
      <c r="I13" s="45"/>
      <c r="J13" s="45"/>
      <c r="K13" s="45"/>
      <c r="L13" s="45"/>
      <c r="M13" s="45"/>
      <c r="N13" s="45"/>
      <c r="O13" s="125">
        <f t="shared" si="0"/>
        <v>1895</v>
      </c>
      <c r="P13" s="4">
        <v>1895</v>
      </c>
      <c r="Q13" s="4">
        <f t="shared" si="1"/>
        <v>0</v>
      </c>
    </row>
    <row r="14" spans="1:17">
      <c r="A14" s="34" t="s">
        <v>142</v>
      </c>
      <c r="B14" s="33" t="s">
        <v>143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125">
        <f t="shared" si="0"/>
        <v>0</v>
      </c>
      <c r="P14" s="4"/>
      <c r="Q14" s="4">
        <f t="shared" si="1"/>
        <v>0</v>
      </c>
    </row>
    <row r="15" spans="1:17">
      <c r="A15" s="5" t="s">
        <v>144</v>
      </c>
      <c r="B15" s="33" t="s">
        <v>145</v>
      </c>
      <c r="C15" s="45">
        <v>21</v>
      </c>
      <c r="D15" s="45">
        <v>21</v>
      </c>
      <c r="E15" s="45">
        <v>21</v>
      </c>
      <c r="F15" s="45">
        <v>21</v>
      </c>
      <c r="G15" s="45">
        <v>21</v>
      </c>
      <c r="H15" s="45">
        <v>21</v>
      </c>
      <c r="I15" s="45">
        <v>21</v>
      </c>
      <c r="J15" s="45">
        <v>21</v>
      </c>
      <c r="K15" s="45">
        <v>21</v>
      </c>
      <c r="L15" s="45">
        <v>21</v>
      </c>
      <c r="M15" s="45">
        <v>20</v>
      </c>
      <c r="N15" s="45">
        <v>20</v>
      </c>
      <c r="O15" s="125">
        <f t="shared" si="0"/>
        <v>250</v>
      </c>
      <c r="P15" s="4">
        <v>250</v>
      </c>
      <c r="Q15" s="4">
        <f t="shared" si="1"/>
        <v>0</v>
      </c>
    </row>
    <row r="16" spans="1:17">
      <c r="A16" s="5" t="s">
        <v>146</v>
      </c>
      <c r="B16" s="33" t="s">
        <v>147</v>
      </c>
      <c r="C16" s="45"/>
      <c r="D16" s="45"/>
      <c r="E16" s="45"/>
      <c r="F16" s="45"/>
      <c r="G16" s="45"/>
      <c r="H16" s="45"/>
      <c r="I16" s="45">
        <v>580</v>
      </c>
      <c r="J16" s="45"/>
      <c r="K16" s="45"/>
      <c r="L16" s="45"/>
      <c r="M16" s="45"/>
      <c r="N16" s="45"/>
      <c r="O16" s="125">
        <f t="shared" si="0"/>
        <v>580</v>
      </c>
      <c r="P16" s="4">
        <v>580</v>
      </c>
      <c r="Q16" s="4">
        <f t="shared" si="1"/>
        <v>0</v>
      </c>
    </row>
    <row r="17" spans="1:17">
      <c r="A17" s="5" t="s">
        <v>148</v>
      </c>
      <c r="B17" s="33" t="s">
        <v>149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125">
        <f t="shared" si="0"/>
        <v>0</v>
      </c>
      <c r="P17" s="4"/>
      <c r="Q17" s="4">
        <f t="shared" si="1"/>
        <v>0</v>
      </c>
    </row>
    <row r="18" spans="1:17">
      <c r="A18" s="5" t="s">
        <v>150</v>
      </c>
      <c r="B18" s="33" t="s">
        <v>151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125">
        <f t="shared" si="0"/>
        <v>0</v>
      </c>
      <c r="P18" s="4"/>
      <c r="Q18" s="4">
        <f t="shared" si="1"/>
        <v>0</v>
      </c>
    </row>
    <row r="19" spans="1:17">
      <c r="A19" s="5" t="s">
        <v>491</v>
      </c>
      <c r="B19" s="33" t="s">
        <v>152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125">
        <f t="shared" si="0"/>
        <v>0</v>
      </c>
      <c r="P19" s="4"/>
      <c r="Q19" s="4">
        <f t="shared" si="1"/>
        <v>0</v>
      </c>
    </row>
    <row r="20" spans="1:17">
      <c r="A20" s="35" t="s">
        <v>429</v>
      </c>
      <c r="B20" s="36" t="s">
        <v>153</v>
      </c>
      <c r="C20" s="125">
        <f>SUM(C7:C19)</f>
        <v>1511</v>
      </c>
      <c r="D20" s="125">
        <f t="shared" ref="D20:N20" si="2">SUM(D7:D19)</f>
        <v>1507</v>
      </c>
      <c r="E20" s="125">
        <f t="shared" si="2"/>
        <v>3107</v>
      </c>
      <c r="F20" s="125">
        <f t="shared" si="2"/>
        <v>1507</v>
      </c>
      <c r="G20" s="125">
        <f t="shared" si="2"/>
        <v>1507</v>
      </c>
      <c r="H20" s="125">
        <f t="shared" si="2"/>
        <v>1802</v>
      </c>
      <c r="I20" s="125">
        <f t="shared" si="2"/>
        <v>2087</v>
      </c>
      <c r="J20" s="125">
        <f t="shared" si="2"/>
        <v>1507</v>
      </c>
      <c r="K20" s="125">
        <f t="shared" si="2"/>
        <v>1507</v>
      </c>
      <c r="L20" s="125">
        <f t="shared" si="2"/>
        <v>1507</v>
      </c>
      <c r="M20" s="125">
        <f t="shared" si="2"/>
        <v>1506</v>
      </c>
      <c r="N20" s="125">
        <f t="shared" si="2"/>
        <v>1510</v>
      </c>
      <c r="O20" s="125">
        <f t="shared" si="0"/>
        <v>20565</v>
      </c>
      <c r="P20" s="4">
        <v>20565</v>
      </c>
      <c r="Q20" s="4">
        <f t="shared" si="1"/>
        <v>0</v>
      </c>
    </row>
    <row r="21" spans="1:17">
      <c r="A21" s="5" t="s">
        <v>154</v>
      </c>
      <c r="B21" s="33" t="s">
        <v>155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125">
        <f t="shared" si="0"/>
        <v>0</v>
      </c>
      <c r="P21" s="4"/>
      <c r="Q21" s="4">
        <f t="shared" si="1"/>
        <v>0</v>
      </c>
    </row>
    <row r="22" spans="1:17">
      <c r="A22" s="5" t="s">
        <v>156</v>
      </c>
      <c r="B22" s="33" t="s">
        <v>157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125">
        <f t="shared" si="0"/>
        <v>0</v>
      </c>
      <c r="P22" s="4"/>
      <c r="Q22" s="4">
        <f t="shared" si="1"/>
        <v>0</v>
      </c>
    </row>
    <row r="23" spans="1:17">
      <c r="A23" s="6" t="s">
        <v>158</v>
      </c>
      <c r="B23" s="33" t="s">
        <v>159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125">
        <f t="shared" si="0"/>
        <v>0</v>
      </c>
      <c r="P23" s="4"/>
      <c r="Q23" s="4">
        <f t="shared" si="1"/>
        <v>0</v>
      </c>
    </row>
    <row r="24" spans="1:17">
      <c r="A24" s="7" t="s">
        <v>430</v>
      </c>
      <c r="B24" s="36" t="s">
        <v>160</v>
      </c>
      <c r="C24" s="125">
        <f>SUM(C21:C23)</f>
        <v>0</v>
      </c>
      <c r="D24" s="125">
        <f t="shared" ref="D24:N24" si="3">SUM(D21:D23)</f>
        <v>0</v>
      </c>
      <c r="E24" s="125">
        <f t="shared" si="3"/>
        <v>0</v>
      </c>
      <c r="F24" s="125">
        <f t="shared" si="3"/>
        <v>0</v>
      </c>
      <c r="G24" s="125">
        <f t="shared" si="3"/>
        <v>0</v>
      </c>
      <c r="H24" s="125">
        <f t="shared" si="3"/>
        <v>0</v>
      </c>
      <c r="I24" s="125">
        <f t="shared" si="3"/>
        <v>0</v>
      </c>
      <c r="J24" s="125">
        <f t="shared" si="3"/>
        <v>0</v>
      </c>
      <c r="K24" s="125">
        <f t="shared" si="3"/>
        <v>0</v>
      </c>
      <c r="L24" s="125">
        <f t="shared" si="3"/>
        <v>0</v>
      </c>
      <c r="M24" s="125">
        <f t="shared" si="3"/>
        <v>0</v>
      </c>
      <c r="N24" s="125">
        <f t="shared" si="3"/>
        <v>0</v>
      </c>
      <c r="O24" s="125">
        <f t="shared" si="0"/>
        <v>0</v>
      </c>
      <c r="P24" s="4"/>
      <c r="Q24" s="4">
        <f t="shared" si="1"/>
        <v>0</v>
      </c>
    </row>
    <row r="25" spans="1:17">
      <c r="A25" s="56" t="s">
        <v>521</v>
      </c>
      <c r="B25" s="57" t="s">
        <v>161</v>
      </c>
      <c r="C25" s="125">
        <f>C24+C20</f>
        <v>1511</v>
      </c>
      <c r="D25" s="125">
        <f t="shared" ref="D25:N25" si="4">D24+D20</f>
        <v>1507</v>
      </c>
      <c r="E25" s="125">
        <f t="shared" si="4"/>
        <v>3107</v>
      </c>
      <c r="F25" s="125">
        <f t="shared" si="4"/>
        <v>1507</v>
      </c>
      <c r="G25" s="125">
        <f t="shared" si="4"/>
        <v>1507</v>
      </c>
      <c r="H25" s="125">
        <f t="shared" si="4"/>
        <v>1802</v>
      </c>
      <c r="I25" s="125">
        <f t="shared" si="4"/>
        <v>2087</v>
      </c>
      <c r="J25" s="125">
        <f t="shared" si="4"/>
        <v>1507</v>
      </c>
      <c r="K25" s="125">
        <f t="shared" si="4"/>
        <v>1507</v>
      </c>
      <c r="L25" s="125">
        <f t="shared" si="4"/>
        <v>1507</v>
      </c>
      <c r="M25" s="125">
        <f t="shared" si="4"/>
        <v>1506</v>
      </c>
      <c r="N25" s="125">
        <f t="shared" si="4"/>
        <v>1510</v>
      </c>
      <c r="O25" s="125">
        <f t="shared" si="0"/>
        <v>20565</v>
      </c>
      <c r="P25" s="4">
        <v>20565</v>
      </c>
      <c r="Q25" s="4">
        <f t="shared" si="1"/>
        <v>0</v>
      </c>
    </row>
    <row r="26" spans="1:17">
      <c r="A26" s="42" t="s">
        <v>492</v>
      </c>
      <c r="B26" s="57" t="s">
        <v>162</v>
      </c>
      <c r="C26" s="45">
        <v>427</v>
      </c>
      <c r="D26" s="45">
        <v>427</v>
      </c>
      <c r="E26" s="45">
        <v>427</v>
      </c>
      <c r="F26" s="45">
        <v>427</v>
      </c>
      <c r="G26" s="45">
        <v>427</v>
      </c>
      <c r="H26" s="45">
        <v>427</v>
      </c>
      <c r="I26" s="45">
        <v>427</v>
      </c>
      <c r="J26" s="45">
        <v>427</v>
      </c>
      <c r="K26" s="45">
        <v>427</v>
      </c>
      <c r="L26" s="45">
        <v>427</v>
      </c>
      <c r="M26" s="45">
        <v>427</v>
      </c>
      <c r="N26" s="45">
        <v>425</v>
      </c>
      <c r="O26" s="125">
        <f t="shared" si="0"/>
        <v>5122</v>
      </c>
      <c r="P26" s="4">
        <v>5122</v>
      </c>
      <c r="Q26" s="4">
        <f t="shared" si="1"/>
        <v>0</v>
      </c>
    </row>
    <row r="27" spans="1:17">
      <c r="A27" s="5" t="s">
        <v>163</v>
      </c>
      <c r="B27" s="33" t="s">
        <v>164</v>
      </c>
      <c r="C27" s="45">
        <v>30</v>
      </c>
      <c r="D27" s="45">
        <v>30</v>
      </c>
      <c r="E27" s="45">
        <v>30</v>
      </c>
      <c r="F27" s="45">
        <v>30</v>
      </c>
      <c r="G27" s="45">
        <v>30</v>
      </c>
      <c r="H27" s="45">
        <v>30</v>
      </c>
      <c r="I27" s="45">
        <v>30</v>
      </c>
      <c r="J27" s="45">
        <v>30</v>
      </c>
      <c r="K27" s="45">
        <v>30</v>
      </c>
      <c r="L27" s="45">
        <v>30</v>
      </c>
      <c r="M27" s="45">
        <v>30</v>
      </c>
      <c r="N27" s="45">
        <v>20</v>
      </c>
      <c r="O27" s="125">
        <f t="shared" si="0"/>
        <v>350</v>
      </c>
      <c r="P27" s="4">
        <v>350</v>
      </c>
      <c r="Q27" s="4">
        <f t="shared" si="1"/>
        <v>0</v>
      </c>
    </row>
    <row r="28" spans="1:17">
      <c r="A28" s="5" t="s">
        <v>165</v>
      </c>
      <c r="B28" s="33" t="s">
        <v>166</v>
      </c>
      <c r="C28" s="45">
        <v>87</v>
      </c>
      <c r="D28" s="45">
        <v>87</v>
      </c>
      <c r="E28" s="45">
        <v>87</v>
      </c>
      <c r="F28" s="45">
        <v>87</v>
      </c>
      <c r="G28" s="45">
        <v>87</v>
      </c>
      <c r="H28" s="45">
        <v>87</v>
      </c>
      <c r="I28" s="45">
        <v>87</v>
      </c>
      <c r="J28" s="45">
        <v>87</v>
      </c>
      <c r="K28" s="45">
        <v>87</v>
      </c>
      <c r="L28" s="45">
        <v>87</v>
      </c>
      <c r="M28" s="45">
        <v>87</v>
      </c>
      <c r="N28" s="45">
        <v>93</v>
      </c>
      <c r="O28" s="125">
        <f t="shared" si="0"/>
        <v>1050</v>
      </c>
      <c r="P28" s="4">
        <v>1050</v>
      </c>
      <c r="Q28" s="4">
        <f t="shared" si="1"/>
        <v>0</v>
      </c>
    </row>
    <row r="29" spans="1:17">
      <c r="A29" s="5" t="s">
        <v>167</v>
      </c>
      <c r="B29" s="33" t="s">
        <v>168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125">
        <f t="shared" si="0"/>
        <v>0</v>
      </c>
      <c r="P29" s="4">
        <v>0</v>
      </c>
      <c r="Q29" s="4">
        <f t="shared" si="1"/>
        <v>0</v>
      </c>
    </row>
    <row r="30" spans="1:17">
      <c r="A30" s="7" t="s">
        <v>431</v>
      </c>
      <c r="B30" s="36" t="s">
        <v>169</v>
      </c>
      <c r="C30" s="125">
        <f>SUM(C27:C29)</f>
        <v>117</v>
      </c>
      <c r="D30" s="125">
        <f t="shared" ref="D30:N30" si="5">SUM(D27:D29)</f>
        <v>117</v>
      </c>
      <c r="E30" s="125">
        <f t="shared" si="5"/>
        <v>117</v>
      </c>
      <c r="F30" s="125">
        <f t="shared" si="5"/>
        <v>117</v>
      </c>
      <c r="G30" s="125">
        <f t="shared" si="5"/>
        <v>117</v>
      </c>
      <c r="H30" s="125">
        <f t="shared" si="5"/>
        <v>117</v>
      </c>
      <c r="I30" s="125">
        <f t="shared" si="5"/>
        <v>117</v>
      </c>
      <c r="J30" s="125">
        <f t="shared" si="5"/>
        <v>117</v>
      </c>
      <c r="K30" s="125">
        <f t="shared" si="5"/>
        <v>117</v>
      </c>
      <c r="L30" s="125">
        <f t="shared" si="5"/>
        <v>117</v>
      </c>
      <c r="M30" s="125">
        <f t="shared" si="5"/>
        <v>117</v>
      </c>
      <c r="N30" s="125">
        <f t="shared" si="5"/>
        <v>113</v>
      </c>
      <c r="O30" s="125">
        <f t="shared" si="0"/>
        <v>1400</v>
      </c>
      <c r="P30" s="4">
        <v>1400</v>
      </c>
      <c r="Q30" s="4">
        <f t="shared" si="1"/>
        <v>0</v>
      </c>
    </row>
    <row r="31" spans="1:17">
      <c r="A31" s="5" t="s">
        <v>170</v>
      </c>
      <c r="B31" s="33" t="s">
        <v>171</v>
      </c>
      <c r="C31" s="45">
        <v>100</v>
      </c>
      <c r="D31" s="45">
        <v>100</v>
      </c>
      <c r="E31" s="45">
        <v>100</v>
      </c>
      <c r="F31" s="45">
        <v>100</v>
      </c>
      <c r="G31" s="45">
        <v>100</v>
      </c>
      <c r="H31" s="45">
        <v>100</v>
      </c>
      <c r="I31" s="45">
        <v>100</v>
      </c>
      <c r="J31" s="45">
        <v>100</v>
      </c>
      <c r="K31" s="45">
        <v>100</v>
      </c>
      <c r="L31" s="45">
        <v>100</v>
      </c>
      <c r="M31" s="45">
        <v>100</v>
      </c>
      <c r="N31" s="45">
        <v>100</v>
      </c>
      <c r="O31" s="125">
        <f t="shared" si="0"/>
        <v>1200</v>
      </c>
      <c r="P31" s="4">
        <v>1200</v>
      </c>
      <c r="Q31" s="4">
        <f t="shared" si="1"/>
        <v>0</v>
      </c>
    </row>
    <row r="32" spans="1:17">
      <c r="A32" s="5" t="s">
        <v>172</v>
      </c>
      <c r="B32" s="33" t="s">
        <v>173</v>
      </c>
      <c r="C32" s="45">
        <v>58</v>
      </c>
      <c r="D32" s="45">
        <v>58</v>
      </c>
      <c r="E32" s="45">
        <v>58</v>
      </c>
      <c r="F32" s="45">
        <v>58</v>
      </c>
      <c r="G32" s="45">
        <v>58</v>
      </c>
      <c r="H32" s="45">
        <v>58</v>
      </c>
      <c r="I32" s="45">
        <v>58</v>
      </c>
      <c r="J32" s="45">
        <v>58</v>
      </c>
      <c r="K32" s="45">
        <v>58</v>
      </c>
      <c r="L32" s="45">
        <v>58</v>
      </c>
      <c r="M32" s="45">
        <v>60</v>
      </c>
      <c r="N32" s="45">
        <v>60</v>
      </c>
      <c r="O32" s="125">
        <f t="shared" si="0"/>
        <v>700</v>
      </c>
      <c r="P32" s="4">
        <v>700</v>
      </c>
      <c r="Q32" s="4">
        <f t="shared" si="1"/>
        <v>0</v>
      </c>
    </row>
    <row r="33" spans="1:17">
      <c r="A33" s="7" t="s">
        <v>522</v>
      </c>
      <c r="B33" s="36" t="s">
        <v>174</v>
      </c>
      <c r="C33" s="125">
        <f>SUM(C31:C32)</f>
        <v>158</v>
      </c>
      <c r="D33" s="125">
        <f t="shared" ref="D33:N33" si="6">SUM(D31:D32)</f>
        <v>158</v>
      </c>
      <c r="E33" s="125">
        <f t="shared" si="6"/>
        <v>158</v>
      </c>
      <c r="F33" s="125">
        <f t="shared" si="6"/>
        <v>158</v>
      </c>
      <c r="G33" s="125">
        <f t="shared" si="6"/>
        <v>158</v>
      </c>
      <c r="H33" s="125">
        <f t="shared" si="6"/>
        <v>158</v>
      </c>
      <c r="I33" s="125">
        <f t="shared" si="6"/>
        <v>158</v>
      </c>
      <c r="J33" s="125">
        <f t="shared" si="6"/>
        <v>158</v>
      </c>
      <c r="K33" s="125">
        <f t="shared" si="6"/>
        <v>158</v>
      </c>
      <c r="L33" s="125">
        <f t="shared" si="6"/>
        <v>158</v>
      </c>
      <c r="M33" s="125">
        <f t="shared" si="6"/>
        <v>160</v>
      </c>
      <c r="N33" s="125">
        <f t="shared" si="6"/>
        <v>160</v>
      </c>
      <c r="O33" s="125">
        <f t="shared" si="0"/>
        <v>1900</v>
      </c>
      <c r="P33" s="4">
        <v>1900</v>
      </c>
      <c r="Q33" s="4">
        <f t="shared" si="1"/>
        <v>0</v>
      </c>
    </row>
    <row r="34" spans="1:17">
      <c r="A34" s="5" t="s">
        <v>175</v>
      </c>
      <c r="B34" s="33" t="s">
        <v>176</v>
      </c>
      <c r="C34" s="45">
        <v>60</v>
      </c>
      <c r="D34" s="45">
        <v>60</v>
      </c>
      <c r="E34" s="45">
        <v>60</v>
      </c>
      <c r="F34" s="45">
        <v>60</v>
      </c>
      <c r="G34" s="45">
        <v>140</v>
      </c>
      <c r="H34" s="45">
        <v>60</v>
      </c>
      <c r="I34" s="45">
        <v>60</v>
      </c>
      <c r="J34" s="45">
        <v>60</v>
      </c>
      <c r="K34" s="45">
        <v>60</v>
      </c>
      <c r="L34" s="45">
        <v>60</v>
      </c>
      <c r="M34" s="45">
        <v>60</v>
      </c>
      <c r="N34" s="45">
        <v>60</v>
      </c>
      <c r="O34" s="125">
        <f t="shared" si="0"/>
        <v>800</v>
      </c>
      <c r="P34" s="4">
        <v>800</v>
      </c>
      <c r="Q34" s="4">
        <f t="shared" si="1"/>
        <v>0</v>
      </c>
    </row>
    <row r="35" spans="1:17">
      <c r="A35" s="5" t="s">
        <v>177</v>
      </c>
      <c r="B35" s="33" t="s">
        <v>178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125">
        <f t="shared" si="0"/>
        <v>0</v>
      </c>
      <c r="P35" s="4">
        <v>0</v>
      </c>
      <c r="Q35" s="4">
        <f t="shared" si="1"/>
        <v>0</v>
      </c>
    </row>
    <row r="36" spans="1:17">
      <c r="A36" s="5" t="s">
        <v>493</v>
      </c>
      <c r="B36" s="33" t="s">
        <v>179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125">
        <f t="shared" si="0"/>
        <v>0</v>
      </c>
      <c r="P36" s="4">
        <v>0</v>
      </c>
      <c r="Q36" s="4">
        <f t="shared" si="1"/>
        <v>0</v>
      </c>
    </row>
    <row r="37" spans="1:17">
      <c r="A37" s="5" t="s">
        <v>180</v>
      </c>
      <c r="B37" s="33" t="s">
        <v>181</v>
      </c>
      <c r="C37" s="45"/>
      <c r="D37" s="45"/>
      <c r="E37" s="45"/>
      <c r="F37" s="45"/>
      <c r="G37" s="45"/>
      <c r="H37" s="45">
        <v>75</v>
      </c>
      <c r="I37" s="45"/>
      <c r="J37" s="45"/>
      <c r="K37" s="45"/>
      <c r="L37" s="45">
        <v>75</v>
      </c>
      <c r="M37" s="45"/>
      <c r="N37" s="45"/>
      <c r="O37" s="125">
        <f t="shared" si="0"/>
        <v>150</v>
      </c>
      <c r="P37" s="4">
        <v>150</v>
      </c>
      <c r="Q37" s="4">
        <f t="shared" si="1"/>
        <v>0</v>
      </c>
    </row>
    <row r="38" spans="1:17">
      <c r="A38" s="10" t="s">
        <v>494</v>
      </c>
      <c r="B38" s="33" t="s">
        <v>182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125">
        <f t="shared" si="0"/>
        <v>0</v>
      </c>
      <c r="P38" s="4">
        <v>0</v>
      </c>
      <c r="Q38" s="4">
        <f t="shared" si="1"/>
        <v>0</v>
      </c>
    </row>
    <row r="39" spans="1:17">
      <c r="A39" s="6" t="s">
        <v>183</v>
      </c>
      <c r="B39" s="33" t="s">
        <v>184</v>
      </c>
      <c r="C39" s="45">
        <v>50</v>
      </c>
      <c r="D39" s="45">
        <v>50</v>
      </c>
      <c r="E39" s="45">
        <v>50</v>
      </c>
      <c r="F39" s="45">
        <v>50</v>
      </c>
      <c r="G39" s="45">
        <v>50</v>
      </c>
      <c r="H39" s="45">
        <v>50</v>
      </c>
      <c r="I39" s="45">
        <v>50</v>
      </c>
      <c r="J39" s="45">
        <v>50</v>
      </c>
      <c r="K39" s="45">
        <v>50</v>
      </c>
      <c r="L39" s="45">
        <v>50</v>
      </c>
      <c r="M39" s="45">
        <v>50</v>
      </c>
      <c r="N39" s="45">
        <v>50</v>
      </c>
      <c r="O39" s="125">
        <f t="shared" si="0"/>
        <v>600</v>
      </c>
      <c r="P39" s="4">
        <v>600</v>
      </c>
      <c r="Q39" s="4">
        <f t="shared" si="1"/>
        <v>0</v>
      </c>
    </row>
    <row r="40" spans="1:17">
      <c r="A40" s="5" t="s">
        <v>495</v>
      </c>
      <c r="B40" s="33" t="s">
        <v>185</v>
      </c>
      <c r="C40" s="45">
        <v>70</v>
      </c>
      <c r="D40" s="45">
        <v>70</v>
      </c>
      <c r="E40" s="45">
        <v>70</v>
      </c>
      <c r="F40" s="45">
        <v>70</v>
      </c>
      <c r="G40" s="45">
        <v>70</v>
      </c>
      <c r="H40" s="45">
        <v>70</v>
      </c>
      <c r="I40" s="45">
        <v>70</v>
      </c>
      <c r="J40" s="45">
        <v>70</v>
      </c>
      <c r="K40" s="45">
        <v>70</v>
      </c>
      <c r="L40" s="45">
        <v>70</v>
      </c>
      <c r="M40" s="45">
        <v>70</v>
      </c>
      <c r="N40" s="45">
        <v>80</v>
      </c>
      <c r="O40" s="125">
        <f t="shared" si="0"/>
        <v>850</v>
      </c>
      <c r="P40" s="4">
        <v>850</v>
      </c>
      <c r="Q40" s="4">
        <f t="shared" si="1"/>
        <v>0</v>
      </c>
    </row>
    <row r="41" spans="1:17">
      <c r="A41" s="7" t="s">
        <v>432</v>
      </c>
      <c r="B41" s="36" t="s">
        <v>186</v>
      </c>
      <c r="C41" s="125">
        <f>SUM(C34:C40)</f>
        <v>180</v>
      </c>
      <c r="D41" s="125">
        <f t="shared" ref="D41:N41" si="7">SUM(D34:D40)</f>
        <v>180</v>
      </c>
      <c r="E41" s="125">
        <f t="shared" si="7"/>
        <v>180</v>
      </c>
      <c r="F41" s="125">
        <f t="shared" si="7"/>
        <v>180</v>
      </c>
      <c r="G41" s="125">
        <f t="shared" si="7"/>
        <v>260</v>
      </c>
      <c r="H41" s="125">
        <f t="shared" si="7"/>
        <v>255</v>
      </c>
      <c r="I41" s="125">
        <f t="shared" si="7"/>
        <v>180</v>
      </c>
      <c r="J41" s="125">
        <f t="shared" si="7"/>
        <v>180</v>
      </c>
      <c r="K41" s="125">
        <f t="shared" si="7"/>
        <v>180</v>
      </c>
      <c r="L41" s="125">
        <f t="shared" si="7"/>
        <v>255</v>
      </c>
      <c r="M41" s="125">
        <f t="shared" si="7"/>
        <v>180</v>
      </c>
      <c r="N41" s="125">
        <f t="shared" si="7"/>
        <v>190</v>
      </c>
      <c r="O41" s="125">
        <f t="shared" si="0"/>
        <v>2400</v>
      </c>
      <c r="P41" s="4">
        <v>2400</v>
      </c>
      <c r="Q41" s="4">
        <f t="shared" si="1"/>
        <v>0</v>
      </c>
    </row>
    <row r="42" spans="1:17">
      <c r="A42" s="5" t="s">
        <v>187</v>
      </c>
      <c r="B42" s="33" t="s">
        <v>188</v>
      </c>
      <c r="C42" s="45"/>
      <c r="D42" s="45"/>
      <c r="E42" s="45"/>
      <c r="F42" s="45">
        <v>40</v>
      </c>
      <c r="G42" s="45"/>
      <c r="H42" s="45"/>
      <c r="I42" s="45"/>
      <c r="J42" s="45"/>
      <c r="K42" s="45">
        <v>40</v>
      </c>
      <c r="L42" s="45"/>
      <c r="M42" s="45"/>
      <c r="N42" s="45">
        <v>40</v>
      </c>
      <c r="O42" s="125">
        <f t="shared" si="0"/>
        <v>120</v>
      </c>
      <c r="P42" s="4">
        <v>120</v>
      </c>
      <c r="Q42" s="4">
        <f t="shared" si="1"/>
        <v>0</v>
      </c>
    </row>
    <row r="43" spans="1:17">
      <c r="A43" s="5" t="s">
        <v>189</v>
      </c>
      <c r="B43" s="33" t="s">
        <v>190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125">
        <f t="shared" si="0"/>
        <v>0</v>
      </c>
      <c r="P43" s="4">
        <v>0</v>
      </c>
      <c r="Q43" s="4">
        <f t="shared" si="1"/>
        <v>0</v>
      </c>
    </row>
    <row r="44" spans="1:17">
      <c r="A44" s="7" t="s">
        <v>433</v>
      </c>
      <c r="B44" s="36" t="s">
        <v>191</v>
      </c>
      <c r="C44" s="125">
        <f>SUM(C42:C43)</f>
        <v>0</v>
      </c>
      <c r="D44" s="125">
        <f t="shared" ref="D44:N44" si="8">SUM(D42:D43)</f>
        <v>0</v>
      </c>
      <c r="E44" s="125">
        <f t="shared" si="8"/>
        <v>0</v>
      </c>
      <c r="F44" s="125">
        <f t="shared" si="8"/>
        <v>40</v>
      </c>
      <c r="G44" s="125">
        <f t="shared" si="8"/>
        <v>0</v>
      </c>
      <c r="H44" s="125">
        <f t="shared" si="8"/>
        <v>0</v>
      </c>
      <c r="I44" s="125">
        <f t="shared" si="8"/>
        <v>0</v>
      </c>
      <c r="J44" s="125">
        <f t="shared" si="8"/>
        <v>0</v>
      </c>
      <c r="K44" s="125">
        <f t="shared" si="8"/>
        <v>40</v>
      </c>
      <c r="L44" s="125">
        <f t="shared" si="8"/>
        <v>0</v>
      </c>
      <c r="M44" s="125">
        <f t="shared" si="8"/>
        <v>0</v>
      </c>
      <c r="N44" s="125">
        <f t="shared" si="8"/>
        <v>40</v>
      </c>
      <c r="O44" s="125">
        <f t="shared" si="0"/>
        <v>120</v>
      </c>
      <c r="P44" s="4">
        <v>120</v>
      </c>
      <c r="Q44" s="4">
        <f t="shared" si="1"/>
        <v>0</v>
      </c>
    </row>
    <row r="45" spans="1:17">
      <c r="A45" s="5" t="s">
        <v>192</v>
      </c>
      <c r="B45" s="33" t="s">
        <v>193</v>
      </c>
      <c r="C45" s="45">
        <v>100</v>
      </c>
      <c r="D45" s="45">
        <v>100</v>
      </c>
      <c r="E45" s="45">
        <v>100</v>
      </c>
      <c r="F45" s="45">
        <v>100</v>
      </c>
      <c r="G45" s="45">
        <v>100</v>
      </c>
      <c r="H45" s="45">
        <v>100</v>
      </c>
      <c r="I45" s="45">
        <v>100</v>
      </c>
      <c r="J45" s="45">
        <v>100</v>
      </c>
      <c r="K45" s="45">
        <v>100</v>
      </c>
      <c r="L45" s="45">
        <v>140</v>
      </c>
      <c r="M45" s="45">
        <v>100</v>
      </c>
      <c r="N45" s="45">
        <v>100</v>
      </c>
      <c r="O45" s="125">
        <f t="shared" si="0"/>
        <v>1240</v>
      </c>
      <c r="P45" s="4">
        <v>1240</v>
      </c>
      <c r="Q45" s="4">
        <f t="shared" si="1"/>
        <v>0</v>
      </c>
    </row>
    <row r="46" spans="1:17">
      <c r="A46" s="5" t="s">
        <v>194</v>
      </c>
      <c r="B46" s="33" t="s">
        <v>195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125">
        <f t="shared" si="0"/>
        <v>0</v>
      </c>
      <c r="P46" s="4"/>
      <c r="Q46" s="4">
        <f t="shared" si="1"/>
        <v>0</v>
      </c>
    </row>
    <row r="47" spans="1:17">
      <c r="A47" s="5" t="s">
        <v>496</v>
      </c>
      <c r="B47" s="33" t="s">
        <v>196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125">
        <f t="shared" si="0"/>
        <v>0</v>
      </c>
      <c r="P47" s="4"/>
      <c r="Q47" s="4">
        <f t="shared" si="1"/>
        <v>0</v>
      </c>
    </row>
    <row r="48" spans="1:17">
      <c r="A48" s="5" t="s">
        <v>497</v>
      </c>
      <c r="B48" s="33" t="s">
        <v>197</v>
      </c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125">
        <f t="shared" si="0"/>
        <v>0</v>
      </c>
      <c r="P48" s="4"/>
      <c r="Q48" s="4">
        <f t="shared" si="1"/>
        <v>0</v>
      </c>
    </row>
    <row r="49" spans="1:17">
      <c r="A49" s="5" t="s">
        <v>198</v>
      </c>
      <c r="B49" s="33" t="s">
        <v>199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125">
        <f t="shared" si="0"/>
        <v>0</v>
      </c>
      <c r="P49" s="4"/>
      <c r="Q49" s="4">
        <f t="shared" si="1"/>
        <v>0</v>
      </c>
    </row>
    <row r="50" spans="1:17">
      <c r="A50" s="7" t="s">
        <v>434</v>
      </c>
      <c r="B50" s="36" t="s">
        <v>200</v>
      </c>
      <c r="C50" s="125">
        <f>SUM(C45:C49)</f>
        <v>100</v>
      </c>
      <c r="D50" s="125">
        <f t="shared" ref="D50:N50" si="9">SUM(D45:D49)</f>
        <v>100</v>
      </c>
      <c r="E50" s="125">
        <f t="shared" si="9"/>
        <v>100</v>
      </c>
      <c r="F50" s="125">
        <f t="shared" si="9"/>
        <v>100</v>
      </c>
      <c r="G50" s="125">
        <f t="shared" si="9"/>
        <v>100</v>
      </c>
      <c r="H50" s="125">
        <f t="shared" si="9"/>
        <v>100</v>
      </c>
      <c r="I50" s="125">
        <f t="shared" si="9"/>
        <v>100</v>
      </c>
      <c r="J50" s="125">
        <f t="shared" si="9"/>
        <v>100</v>
      </c>
      <c r="K50" s="125">
        <f t="shared" si="9"/>
        <v>100</v>
      </c>
      <c r="L50" s="125">
        <f t="shared" si="9"/>
        <v>140</v>
      </c>
      <c r="M50" s="125">
        <f t="shared" si="9"/>
        <v>100</v>
      </c>
      <c r="N50" s="125">
        <f t="shared" si="9"/>
        <v>100</v>
      </c>
      <c r="O50" s="125">
        <f t="shared" si="0"/>
        <v>1240</v>
      </c>
      <c r="P50" s="4">
        <v>1240</v>
      </c>
      <c r="Q50" s="4">
        <f t="shared" si="1"/>
        <v>0</v>
      </c>
    </row>
    <row r="51" spans="1:17">
      <c r="A51" s="42" t="s">
        <v>435</v>
      </c>
      <c r="B51" s="57" t="s">
        <v>201</v>
      </c>
      <c r="C51" s="125">
        <f>C50+C44+C41+C33+C30</f>
        <v>555</v>
      </c>
      <c r="D51" s="125">
        <f t="shared" ref="D51:N51" si="10">D50+D44+D41+D33+D30</f>
        <v>555</v>
      </c>
      <c r="E51" s="125">
        <f t="shared" si="10"/>
        <v>555</v>
      </c>
      <c r="F51" s="125">
        <f t="shared" si="10"/>
        <v>595</v>
      </c>
      <c r="G51" s="125">
        <f t="shared" si="10"/>
        <v>635</v>
      </c>
      <c r="H51" s="125">
        <f t="shared" si="10"/>
        <v>630</v>
      </c>
      <c r="I51" s="125">
        <f t="shared" si="10"/>
        <v>555</v>
      </c>
      <c r="J51" s="125">
        <f t="shared" si="10"/>
        <v>555</v>
      </c>
      <c r="K51" s="125">
        <f t="shared" si="10"/>
        <v>595</v>
      </c>
      <c r="L51" s="125">
        <f t="shared" si="10"/>
        <v>670</v>
      </c>
      <c r="M51" s="125">
        <f t="shared" si="10"/>
        <v>557</v>
      </c>
      <c r="N51" s="125">
        <f t="shared" si="10"/>
        <v>603</v>
      </c>
      <c r="O51" s="125">
        <f t="shared" si="0"/>
        <v>7060</v>
      </c>
      <c r="P51" s="4">
        <v>7060</v>
      </c>
      <c r="Q51" s="4">
        <f t="shared" si="1"/>
        <v>0</v>
      </c>
    </row>
    <row r="52" spans="1:17">
      <c r="A52" s="13" t="s">
        <v>202</v>
      </c>
      <c r="B52" s="33" t="s">
        <v>203</v>
      </c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125">
        <f t="shared" si="0"/>
        <v>0</v>
      </c>
      <c r="P52" s="4"/>
      <c r="Q52" s="4">
        <f t="shared" si="1"/>
        <v>0</v>
      </c>
    </row>
    <row r="53" spans="1:17">
      <c r="A53" s="13" t="s">
        <v>436</v>
      </c>
      <c r="B53" s="33" t="s">
        <v>204</v>
      </c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125">
        <f t="shared" si="0"/>
        <v>0</v>
      </c>
      <c r="P53" s="4"/>
      <c r="Q53" s="4">
        <f t="shared" si="1"/>
        <v>0</v>
      </c>
    </row>
    <row r="54" spans="1:17">
      <c r="A54" s="17" t="s">
        <v>498</v>
      </c>
      <c r="B54" s="33" t="s">
        <v>205</v>
      </c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125">
        <f t="shared" si="0"/>
        <v>0</v>
      </c>
      <c r="P54" s="4"/>
      <c r="Q54" s="4">
        <f t="shared" si="1"/>
        <v>0</v>
      </c>
    </row>
    <row r="55" spans="1:17">
      <c r="A55" s="17" t="s">
        <v>499</v>
      </c>
      <c r="B55" s="33" t="s">
        <v>206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125">
        <f t="shared" si="0"/>
        <v>0</v>
      </c>
      <c r="P55" s="4"/>
      <c r="Q55" s="4">
        <f t="shared" si="1"/>
        <v>0</v>
      </c>
    </row>
    <row r="56" spans="1:17">
      <c r="A56" s="17" t="s">
        <v>500</v>
      </c>
      <c r="B56" s="33" t="s">
        <v>207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125">
        <f t="shared" si="0"/>
        <v>0</v>
      </c>
      <c r="P56" s="4"/>
      <c r="Q56" s="4">
        <f t="shared" si="1"/>
        <v>0</v>
      </c>
    </row>
    <row r="57" spans="1:17">
      <c r="A57" s="13" t="s">
        <v>501</v>
      </c>
      <c r="B57" s="33" t="s">
        <v>208</v>
      </c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125">
        <f t="shared" si="0"/>
        <v>0</v>
      </c>
      <c r="P57" s="4"/>
      <c r="Q57" s="4">
        <f t="shared" si="1"/>
        <v>0</v>
      </c>
    </row>
    <row r="58" spans="1:17">
      <c r="A58" s="13" t="s">
        <v>502</v>
      </c>
      <c r="B58" s="33" t="s">
        <v>209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125">
        <f t="shared" si="0"/>
        <v>0</v>
      </c>
      <c r="P58" s="4"/>
      <c r="Q58" s="4">
        <f t="shared" si="1"/>
        <v>0</v>
      </c>
    </row>
    <row r="59" spans="1:17">
      <c r="A59" s="13" t="s">
        <v>503</v>
      </c>
      <c r="B59" s="33" t="s">
        <v>210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125">
        <f t="shared" si="0"/>
        <v>0</v>
      </c>
      <c r="P59" s="4"/>
      <c r="Q59" s="4">
        <f t="shared" si="1"/>
        <v>0</v>
      </c>
    </row>
    <row r="60" spans="1:17">
      <c r="A60" s="54" t="s">
        <v>465</v>
      </c>
      <c r="B60" s="57" t="s">
        <v>211</v>
      </c>
      <c r="C60" s="125">
        <f>SUM(C52:C59)</f>
        <v>0</v>
      </c>
      <c r="D60" s="125">
        <f t="shared" ref="D60:N60" si="11">SUM(D52:D59)</f>
        <v>0</v>
      </c>
      <c r="E60" s="125">
        <f t="shared" si="11"/>
        <v>0</v>
      </c>
      <c r="F60" s="125">
        <f t="shared" si="11"/>
        <v>0</v>
      </c>
      <c r="G60" s="125">
        <f t="shared" si="11"/>
        <v>0</v>
      </c>
      <c r="H60" s="125">
        <f t="shared" si="11"/>
        <v>0</v>
      </c>
      <c r="I60" s="125">
        <f t="shared" si="11"/>
        <v>0</v>
      </c>
      <c r="J60" s="125">
        <f t="shared" si="11"/>
        <v>0</v>
      </c>
      <c r="K60" s="125">
        <f t="shared" si="11"/>
        <v>0</v>
      </c>
      <c r="L60" s="125">
        <f t="shared" si="11"/>
        <v>0</v>
      </c>
      <c r="M60" s="125">
        <f t="shared" si="11"/>
        <v>0</v>
      </c>
      <c r="N60" s="125">
        <f t="shared" si="11"/>
        <v>0</v>
      </c>
      <c r="O60" s="125">
        <f t="shared" si="0"/>
        <v>0</v>
      </c>
      <c r="P60" s="4"/>
      <c r="Q60" s="4">
        <f t="shared" si="1"/>
        <v>0</v>
      </c>
    </row>
    <row r="61" spans="1:17">
      <c r="A61" s="12" t="s">
        <v>504</v>
      </c>
      <c r="B61" s="33" t="s">
        <v>212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125">
        <f t="shared" si="0"/>
        <v>0</v>
      </c>
      <c r="P61" s="4"/>
      <c r="Q61" s="4">
        <f t="shared" si="1"/>
        <v>0</v>
      </c>
    </row>
    <row r="62" spans="1:17">
      <c r="A62" s="12" t="s">
        <v>213</v>
      </c>
      <c r="B62" s="33" t="s">
        <v>214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125">
        <f t="shared" si="0"/>
        <v>0</v>
      </c>
      <c r="P62" s="4"/>
      <c r="Q62" s="4">
        <f t="shared" si="1"/>
        <v>0</v>
      </c>
    </row>
    <row r="63" spans="1:17">
      <c r="A63" s="12" t="s">
        <v>215</v>
      </c>
      <c r="B63" s="33" t="s">
        <v>216</v>
      </c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125">
        <f t="shared" si="0"/>
        <v>0</v>
      </c>
      <c r="P63" s="4"/>
      <c r="Q63" s="4">
        <f t="shared" si="1"/>
        <v>0</v>
      </c>
    </row>
    <row r="64" spans="1:17">
      <c r="A64" s="12" t="s">
        <v>466</v>
      </c>
      <c r="B64" s="33" t="s">
        <v>217</v>
      </c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125">
        <f t="shared" si="0"/>
        <v>0</v>
      </c>
      <c r="P64" s="4"/>
      <c r="Q64" s="4">
        <f t="shared" si="1"/>
        <v>0</v>
      </c>
    </row>
    <row r="65" spans="1:17">
      <c r="A65" s="12" t="s">
        <v>505</v>
      </c>
      <c r="B65" s="33" t="s">
        <v>218</v>
      </c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125">
        <f t="shared" si="0"/>
        <v>0</v>
      </c>
      <c r="P65" s="4"/>
      <c r="Q65" s="4">
        <f t="shared" si="1"/>
        <v>0</v>
      </c>
    </row>
    <row r="66" spans="1:17">
      <c r="A66" s="12" t="s">
        <v>468</v>
      </c>
      <c r="B66" s="33" t="s">
        <v>219</v>
      </c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125">
        <f t="shared" si="0"/>
        <v>0</v>
      </c>
      <c r="P66" s="4"/>
      <c r="Q66" s="4">
        <f t="shared" si="1"/>
        <v>0</v>
      </c>
    </row>
    <row r="67" spans="1:17">
      <c r="A67" s="12" t="s">
        <v>506</v>
      </c>
      <c r="B67" s="33" t="s">
        <v>220</v>
      </c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125">
        <f t="shared" si="0"/>
        <v>0</v>
      </c>
      <c r="P67" s="4"/>
      <c r="Q67" s="4">
        <f t="shared" si="1"/>
        <v>0</v>
      </c>
    </row>
    <row r="68" spans="1:17">
      <c r="A68" s="12" t="s">
        <v>507</v>
      </c>
      <c r="B68" s="33" t="s">
        <v>221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125">
        <f t="shared" si="0"/>
        <v>0</v>
      </c>
      <c r="P68" s="4"/>
      <c r="Q68" s="4">
        <f t="shared" si="1"/>
        <v>0</v>
      </c>
    </row>
    <row r="69" spans="1:17">
      <c r="A69" s="12" t="s">
        <v>222</v>
      </c>
      <c r="B69" s="33" t="s">
        <v>223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125">
        <f t="shared" si="0"/>
        <v>0</v>
      </c>
      <c r="P69" s="4"/>
      <c r="Q69" s="4">
        <f t="shared" si="1"/>
        <v>0</v>
      </c>
    </row>
    <row r="70" spans="1:17">
      <c r="A70" s="21" t="s">
        <v>224</v>
      </c>
      <c r="B70" s="33" t="s">
        <v>225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125">
        <f t="shared" si="0"/>
        <v>0</v>
      </c>
      <c r="P70" s="4"/>
      <c r="Q70" s="4">
        <f t="shared" si="1"/>
        <v>0</v>
      </c>
    </row>
    <row r="71" spans="1:17">
      <c r="A71" s="12" t="s">
        <v>508</v>
      </c>
      <c r="B71" s="33" t="s">
        <v>226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125">
        <f t="shared" si="0"/>
        <v>0</v>
      </c>
      <c r="P71" s="4"/>
      <c r="Q71" s="4">
        <f t="shared" si="1"/>
        <v>0</v>
      </c>
    </row>
    <row r="72" spans="1:17">
      <c r="A72" s="21" t="s">
        <v>689</v>
      </c>
      <c r="B72" s="33" t="s">
        <v>227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125">
        <f t="shared" ref="O72:O135" si="12">SUM(C72:N72)</f>
        <v>0</v>
      </c>
      <c r="P72" s="4"/>
      <c r="Q72" s="4">
        <f t="shared" ref="Q72:Q135" si="13">O72-P72</f>
        <v>0</v>
      </c>
    </row>
    <row r="73" spans="1:17">
      <c r="A73" s="21" t="s">
        <v>690</v>
      </c>
      <c r="B73" s="33" t="s">
        <v>227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125">
        <f t="shared" si="12"/>
        <v>0</v>
      </c>
      <c r="P73" s="4"/>
      <c r="Q73" s="4">
        <f t="shared" si="13"/>
        <v>0</v>
      </c>
    </row>
    <row r="74" spans="1:17">
      <c r="A74" s="54" t="s">
        <v>471</v>
      </c>
      <c r="B74" s="57" t="s">
        <v>228</v>
      </c>
      <c r="C74" s="125">
        <f>SUM(C61:C73)</f>
        <v>0</v>
      </c>
      <c r="D74" s="125">
        <f t="shared" ref="D74:N74" si="14">SUM(D61:D73)</f>
        <v>0</v>
      </c>
      <c r="E74" s="125">
        <f t="shared" si="14"/>
        <v>0</v>
      </c>
      <c r="F74" s="125">
        <f t="shared" si="14"/>
        <v>0</v>
      </c>
      <c r="G74" s="125">
        <f t="shared" si="14"/>
        <v>0</v>
      </c>
      <c r="H74" s="125">
        <f t="shared" si="14"/>
        <v>0</v>
      </c>
      <c r="I74" s="125">
        <f t="shared" si="14"/>
        <v>0</v>
      </c>
      <c r="J74" s="125">
        <f t="shared" si="14"/>
        <v>0</v>
      </c>
      <c r="K74" s="125">
        <f t="shared" si="14"/>
        <v>0</v>
      </c>
      <c r="L74" s="125">
        <f t="shared" si="14"/>
        <v>0</v>
      </c>
      <c r="M74" s="125">
        <f t="shared" si="14"/>
        <v>0</v>
      </c>
      <c r="N74" s="125">
        <f t="shared" si="14"/>
        <v>0</v>
      </c>
      <c r="O74" s="125">
        <f t="shared" si="12"/>
        <v>0</v>
      </c>
      <c r="P74" s="4"/>
      <c r="Q74" s="4">
        <f t="shared" si="13"/>
        <v>0</v>
      </c>
    </row>
    <row r="75" spans="1:17" ht="15.75">
      <c r="A75" s="63" t="s">
        <v>86</v>
      </c>
      <c r="B75" s="57"/>
      <c r="C75" s="125">
        <f>C74+C60+C51+C26+C25</f>
        <v>2493</v>
      </c>
      <c r="D75" s="125">
        <f t="shared" ref="D75:N75" si="15">D74+D60+D51+D26+D25</f>
        <v>2489</v>
      </c>
      <c r="E75" s="125">
        <f t="shared" si="15"/>
        <v>4089</v>
      </c>
      <c r="F75" s="125">
        <f t="shared" si="15"/>
        <v>2529</v>
      </c>
      <c r="G75" s="125">
        <f t="shared" si="15"/>
        <v>2569</v>
      </c>
      <c r="H75" s="125">
        <f t="shared" si="15"/>
        <v>2859</v>
      </c>
      <c r="I75" s="125">
        <f t="shared" si="15"/>
        <v>3069</v>
      </c>
      <c r="J75" s="125">
        <f t="shared" si="15"/>
        <v>2489</v>
      </c>
      <c r="K75" s="125">
        <f t="shared" si="15"/>
        <v>2529</v>
      </c>
      <c r="L75" s="125">
        <f t="shared" si="15"/>
        <v>2604</v>
      </c>
      <c r="M75" s="125">
        <f t="shared" si="15"/>
        <v>2490</v>
      </c>
      <c r="N75" s="125">
        <f t="shared" si="15"/>
        <v>2538</v>
      </c>
      <c r="O75" s="125">
        <f t="shared" si="12"/>
        <v>32747</v>
      </c>
      <c r="P75" s="4">
        <v>32747</v>
      </c>
      <c r="Q75" s="4">
        <f t="shared" si="13"/>
        <v>0</v>
      </c>
    </row>
    <row r="76" spans="1:17">
      <c r="A76" s="37" t="s">
        <v>229</v>
      </c>
      <c r="B76" s="33" t="s">
        <v>230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125">
        <f t="shared" si="12"/>
        <v>0</v>
      </c>
      <c r="P76" s="4"/>
      <c r="Q76" s="4">
        <f t="shared" si="13"/>
        <v>0</v>
      </c>
    </row>
    <row r="77" spans="1:17">
      <c r="A77" s="37" t="s">
        <v>509</v>
      </c>
      <c r="B77" s="33" t="s">
        <v>231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125">
        <f t="shared" si="12"/>
        <v>0</v>
      </c>
      <c r="P77" s="4"/>
      <c r="Q77" s="4">
        <f t="shared" si="13"/>
        <v>0</v>
      </c>
    </row>
    <row r="78" spans="1:17">
      <c r="A78" s="37" t="s">
        <v>232</v>
      </c>
      <c r="B78" s="33" t="s">
        <v>233</v>
      </c>
      <c r="C78" s="45"/>
      <c r="D78" s="45"/>
      <c r="E78" s="45"/>
      <c r="F78" s="45"/>
      <c r="G78" s="45"/>
      <c r="H78" s="45">
        <v>200</v>
      </c>
      <c r="I78" s="45"/>
      <c r="J78" s="45"/>
      <c r="K78" s="45">
        <v>200</v>
      </c>
      <c r="L78" s="45"/>
      <c r="M78" s="45"/>
      <c r="N78" s="45"/>
      <c r="O78" s="125">
        <f t="shared" si="12"/>
        <v>400</v>
      </c>
      <c r="P78" s="4">
        <v>400</v>
      </c>
      <c r="Q78" s="4">
        <f t="shared" si="13"/>
        <v>0</v>
      </c>
    </row>
    <row r="79" spans="1:17">
      <c r="A79" s="37" t="s">
        <v>234</v>
      </c>
      <c r="B79" s="33" t="s">
        <v>235</v>
      </c>
      <c r="C79" s="45"/>
      <c r="D79" s="45"/>
      <c r="E79" s="45"/>
      <c r="F79" s="45"/>
      <c r="G79" s="45"/>
      <c r="H79" s="45"/>
      <c r="I79" s="45"/>
      <c r="J79" s="45">
        <v>100</v>
      </c>
      <c r="K79" s="45"/>
      <c r="L79" s="45"/>
      <c r="M79" s="45"/>
      <c r="N79" s="45"/>
      <c r="O79" s="125">
        <f t="shared" si="12"/>
        <v>100</v>
      </c>
      <c r="P79" s="4">
        <v>100</v>
      </c>
      <c r="Q79" s="4">
        <f t="shared" si="13"/>
        <v>0</v>
      </c>
    </row>
    <row r="80" spans="1:17">
      <c r="A80" s="6" t="s">
        <v>236</v>
      </c>
      <c r="B80" s="33" t="s">
        <v>237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125">
        <f t="shared" si="12"/>
        <v>0</v>
      </c>
      <c r="P80" s="4"/>
      <c r="Q80" s="4">
        <f t="shared" si="13"/>
        <v>0</v>
      </c>
    </row>
    <row r="81" spans="1:17">
      <c r="A81" s="6" t="s">
        <v>238</v>
      </c>
      <c r="B81" s="33" t="s">
        <v>239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125">
        <f t="shared" si="12"/>
        <v>0</v>
      </c>
      <c r="P81" s="4"/>
      <c r="Q81" s="4">
        <f t="shared" si="13"/>
        <v>0</v>
      </c>
    </row>
    <row r="82" spans="1:17">
      <c r="A82" s="6" t="s">
        <v>240</v>
      </c>
      <c r="B82" s="33" t="s">
        <v>241</v>
      </c>
      <c r="C82" s="45"/>
      <c r="D82" s="45"/>
      <c r="E82" s="45"/>
      <c r="F82" s="45"/>
      <c r="G82" s="45"/>
      <c r="H82" s="45">
        <v>54</v>
      </c>
      <c r="I82" s="45"/>
      <c r="J82" s="45">
        <v>27</v>
      </c>
      <c r="K82" s="45">
        <v>54</v>
      </c>
      <c r="L82" s="45"/>
      <c r="M82" s="45"/>
      <c r="N82" s="45"/>
      <c r="O82" s="125">
        <f t="shared" si="12"/>
        <v>135</v>
      </c>
      <c r="P82" s="4">
        <v>135</v>
      </c>
      <c r="Q82" s="4">
        <f t="shared" si="13"/>
        <v>0</v>
      </c>
    </row>
    <row r="83" spans="1:17">
      <c r="A83" s="55" t="s">
        <v>473</v>
      </c>
      <c r="B83" s="57" t="s">
        <v>242</v>
      </c>
      <c r="C83" s="125">
        <f>SUM(C76:C82)</f>
        <v>0</v>
      </c>
      <c r="D83" s="125">
        <f t="shared" ref="D83:N83" si="16">SUM(D76:D82)</f>
        <v>0</v>
      </c>
      <c r="E83" s="125">
        <f t="shared" si="16"/>
        <v>0</v>
      </c>
      <c r="F83" s="125">
        <f t="shared" si="16"/>
        <v>0</v>
      </c>
      <c r="G83" s="125">
        <f t="shared" si="16"/>
        <v>0</v>
      </c>
      <c r="H83" s="125">
        <f t="shared" si="16"/>
        <v>254</v>
      </c>
      <c r="I83" s="125">
        <f t="shared" si="16"/>
        <v>0</v>
      </c>
      <c r="J83" s="125">
        <f t="shared" si="16"/>
        <v>127</v>
      </c>
      <c r="K83" s="125">
        <f t="shared" si="16"/>
        <v>254</v>
      </c>
      <c r="L83" s="125">
        <f t="shared" si="16"/>
        <v>0</v>
      </c>
      <c r="M83" s="125">
        <f t="shared" si="16"/>
        <v>0</v>
      </c>
      <c r="N83" s="125">
        <f t="shared" si="16"/>
        <v>0</v>
      </c>
      <c r="O83" s="125">
        <f t="shared" si="12"/>
        <v>635</v>
      </c>
      <c r="P83" s="4">
        <v>635</v>
      </c>
      <c r="Q83" s="4">
        <f t="shared" si="13"/>
        <v>0</v>
      </c>
    </row>
    <row r="84" spans="1:17">
      <c r="A84" s="13" t="s">
        <v>243</v>
      </c>
      <c r="B84" s="33" t="s">
        <v>244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125">
        <f t="shared" si="12"/>
        <v>0</v>
      </c>
      <c r="P84" s="4"/>
      <c r="Q84" s="4">
        <f t="shared" si="13"/>
        <v>0</v>
      </c>
    </row>
    <row r="85" spans="1:17">
      <c r="A85" s="13" t="s">
        <v>245</v>
      </c>
      <c r="B85" s="33" t="s">
        <v>246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125">
        <f t="shared" si="12"/>
        <v>0</v>
      </c>
      <c r="P85" s="4"/>
      <c r="Q85" s="4">
        <f t="shared" si="13"/>
        <v>0</v>
      </c>
    </row>
    <row r="86" spans="1:17">
      <c r="A86" s="13" t="s">
        <v>247</v>
      </c>
      <c r="B86" s="33" t="s">
        <v>248</v>
      </c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125">
        <f t="shared" si="12"/>
        <v>0</v>
      </c>
      <c r="P86" s="4"/>
      <c r="Q86" s="4">
        <f t="shared" si="13"/>
        <v>0</v>
      </c>
    </row>
    <row r="87" spans="1:17">
      <c r="A87" s="13" t="s">
        <v>249</v>
      </c>
      <c r="B87" s="33" t="s">
        <v>250</v>
      </c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125">
        <f t="shared" si="12"/>
        <v>0</v>
      </c>
      <c r="P87" s="4"/>
      <c r="Q87" s="4">
        <f t="shared" si="13"/>
        <v>0</v>
      </c>
    </row>
    <row r="88" spans="1:17">
      <c r="A88" s="54" t="s">
        <v>474</v>
      </c>
      <c r="B88" s="57" t="s">
        <v>251</v>
      </c>
      <c r="C88" s="125">
        <f>SUM(C84:C87)</f>
        <v>0</v>
      </c>
      <c r="D88" s="125">
        <f t="shared" ref="D88:N88" si="17">SUM(D84:D87)</f>
        <v>0</v>
      </c>
      <c r="E88" s="125">
        <f t="shared" si="17"/>
        <v>0</v>
      </c>
      <c r="F88" s="125">
        <f t="shared" si="17"/>
        <v>0</v>
      </c>
      <c r="G88" s="125">
        <f t="shared" si="17"/>
        <v>0</v>
      </c>
      <c r="H88" s="125">
        <f t="shared" si="17"/>
        <v>0</v>
      </c>
      <c r="I88" s="125">
        <f t="shared" si="17"/>
        <v>0</v>
      </c>
      <c r="J88" s="125">
        <f t="shared" si="17"/>
        <v>0</v>
      </c>
      <c r="K88" s="125">
        <f t="shared" si="17"/>
        <v>0</v>
      </c>
      <c r="L88" s="125">
        <f t="shared" si="17"/>
        <v>0</v>
      </c>
      <c r="M88" s="125">
        <f t="shared" si="17"/>
        <v>0</v>
      </c>
      <c r="N88" s="125">
        <f t="shared" si="17"/>
        <v>0</v>
      </c>
      <c r="O88" s="125">
        <f t="shared" si="12"/>
        <v>0</v>
      </c>
      <c r="P88" s="4"/>
      <c r="Q88" s="4">
        <f t="shared" si="13"/>
        <v>0</v>
      </c>
    </row>
    <row r="89" spans="1:17" ht="30">
      <c r="A89" s="13" t="s">
        <v>252</v>
      </c>
      <c r="B89" s="33" t="s">
        <v>253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125">
        <f t="shared" si="12"/>
        <v>0</v>
      </c>
      <c r="P89" s="4"/>
      <c r="Q89" s="4">
        <f t="shared" si="13"/>
        <v>0</v>
      </c>
    </row>
    <row r="90" spans="1:17" ht="30">
      <c r="A90" s="13" t="s">
        <v>510</v>
      </c>
      <c r="B90" s="33" t="s">
        <v>254</v>
      </c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125">
        <f t="shared" si="12"/>
        <v>0</v>
      </c>
      <c r="P90" s="4"/>
      <c r="Q90" s="4">
        <f t="shared" si="13"/>
        <v>0</v>
      </c>
    </row>
    <row r="91" spans="1:17" ht="30">
      <c r="A91" s="13" t="s">
        <v>511</v>
      </c>
      <c r="B91" s="33" t="s">
        <v>255</v>
      </c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125">
        <f t="shared" si="12"/>
        <v>0</v>
      </c>
      <c r="P91" s="4"/>
      <c r="Q91" s="4">
        <f t="shared" si="13"/>
        <v>0</v>
      </c>
    </row>
    <row r="92" spans="1:17">
      <c r="A92" s="13" t="s">
        <v>512</v>
      </c>
      <c r="B92" s="33" t="s">
        <v>256</v>
      </c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125">
        <f t="shared" si="12"/>
        <v>0</v>
      </c>
      <c r="P92" s="4"/>
      <c r="Q92" s="4">
        <f t="shared" si="13"/>
        <v>0</v>
      </c>
    </row>
    <row r="93" spans="1:17" ht="30">
      <c r="A93" s="13" t="s">
        <v>513</v>
      </c>
      <c r="B93" s="33" t="s">
        <v>257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125">
        <f t="shared" si="12"/>
        <v>0</v>
      </c>
      <c r="P93" s="4"/>
      <c r="Q93" s="4">
        <f t="shared" si="13"/>
        <v>0</v>
      </c>
    </row>
    <row r="94" spans="1:17" ht="30">
      <c r="A94" s="13" t="s">
        <v>514</v>
      </c>
      <c r="B94" s="33" t="s">
        <v>258</v>
      </c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125">
        <f t="shared" si="12"/>
        <v>0</v>
      </c>
      <c r="P94" s="4"/>
      <c r="Q94" s="4">
        <f t="shared" si="13"/>
        <v>0</v>
      </c>
    </row>
    <row r="95" spans="1:17">
      <c r="A95" s="13" t="s">
        <v>259</v>
      </c>
      <c r="B95" s="33" t="s">
        <v>260</v>
      </c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125">
        <f t="shared" si="12"/>
        <v>0</v>
      </c>
      <c r="P95" s="4"/>
      <c r="Q95" s="4">
        <f t="shared" si="13"/>
        <v>0</v>
      </c>
    </row>
    <row r="96" spans="1:17">
      <c r="A96" s="13" t="s">
        <v>515</v>
      </c>
      <c r="B96" s="33" t="s">
        <v>261</v>
      </c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125">
        <f t="shared" si="12"/>
        <v>0</v>
      </c>
      <c r="P96" s="4"/>
      <c r="Q96" s="4">
        <f t="shared" si="13"/>
        <v>0</v>
      </c>
    </row>
    <row r="97" spans="1:17">
      <c r="A97" s="54" t="s">
        <v>475</v>
      </c>
      <c r="B97" s="57" t="s">
        <v>262</v>
      </c>
      <c r="C97" s="125">
        <f>SUM(C89:C96)</f>
        <v>0</v>
      </c>
      <c r="D97" s="125">
        <f t="shared" ref="D97:N97" si="18">SUM(D89:D96)</f>
        <v>0</v>
      </c>
      <c r="E97" s="125">
        <f t="shared" si="18"/>
        <v>0</v>
      </c>
      <c r="F97" s="125">
        <f t="shared" si="18"/>
        <v>0</v>
      </c>
      <c r="G97" s="125">
        <f t="shared" si="18"/>
        <v>0</v>
      </c>
      <c r="H97" s="125">
        <f t="shared" si="18"/>
        <v>0</v>
      </c>
      <c r="I97" s="125">
        <f t="shared" si="18"/>
        <v>0</v>
      </c>
      <c r="J97" s="125">
        <f t="shared" si="18"/>
        <v>0</v>
      </c>
      <c r="K97" s="125">
        <f t="shared" si="18"/>
        <v>0</v>
      </c>
      <c r="L97" s="125">
        <f t="shared" si="18"/>
        <v>0</v>
      </c>
      <c r="M97" s="125">
        <f t="shared" si="18"/>
        <v>0</v>
      </c>
      <c r="N97" s="125">
        <f t="shared" si="18"/>
        <v>0</v>
      </c>
      <c r="O97" s="125">
        <f t="shared" si="12"/>
        <v>0</v>
      </c>
      <c r="P97" s="4"/>
      <c r="Q97" s="4">
        <f t="shared" si="13"/>
        <v>0</v>
      </c>
    </row>
    <row r="98" spans="1:17" ht="15.75">
      <c r="A98" s="63" t="s">
        <v>87</v>
      </c>
      <c r="B98" s="57"/>
      <c r="C98" s="125">
        <f>C97+C88+C83</f>
        <v>0</v>
      </c>
      <c r="D98" s="125">
        <f t="shared" ref="D98:N98" si="19">D97+D88+D83</f>
        <v>0</v>
      </c>
      <c r="E98" s="125">
        <f t="shared" si="19"/>
        <v>0</v>
      </c>
      <c r="F98" s="125">
        <f t="shared" si="19"/>
        <v>0</v>
      </c>
      <c r="G98" s="125">
        <f t="shared" si="19"/>
        <v>0</v>
      </c>
      <c r="H98" s="125">
        <f t="shared" si="19"/>
        <v>254</v>
      </c>
      <c r="I98" s="125">
        <f t="shared" si="19"/>
        <v>0</v>
      </c>
      <c r="J98" s="125">
        <f t="shared" si="19"/>
        <v>127</v>
      </c>
      <c r="K98" s="125">
        <f t="shared" si="19"/>
        <v>254</v>
      </c>
      <c r="L98" s="125">
        <f t="shared" si="19"/>
        <v>0</v>
      </c>
      <c r="M98" s="125">
        <f t="shared" si="19"/>
        <v>0</v>
      </c>
      <c r="N98" s="125">
        <f t="shared" si="19"/>
        <v>0</v>
      </c>
      <c r="O98" s="125">
        <f t="shared" si="12"/>
        <v>635</v>
      </c>
      <c r="P98" s="4">
        <v>635</v>
      </c>
      <c r="Q98" s="4">
        <f t="shared" si="13"/>
        <v>0</v>
      </c>
    </row>
    <row r="99" spans="1:17" ht="15.75">
      <c r="A99" s="38" t="s">
        <v>523</v>
      </c>
      <c r="B99" s="39" t="s">
        <v>263</v>
      </c>
      <c r="C99" s="125">
        <f>C98+C75</f>
        <v>2493</v>
      </c>
      <c r="D99" s="125">
        <f t="shared" ref="D99:N99" si="20">D98+D75</f>
        <v>2489</v>
      </c>
      <c r="E99" s="125">
        <f t="shared" si="20"/>
        <v>4089</v>
      </c>
      <c r="F99" s="125">
        <f t="shared" si="20"/>
        <v>2529</v>
      </c>
      <c r="G99" s="125">
        <f t="shared" si="20"/>
        <v>2569</v>
      </c>
      <c r="H99" s="125">
        <f t="shared" si="20"/>
        <v>3113</v>
      </c>
      <c r="I99" s="125">
        <f t="shared" si="20"/>
        <v>3069</v>
      </c>
      <c r="J99" s="125">
        <f t="shared" si="20"/>
        <v>2616</v>
      </c>
      <c r="K99" s="125">
        <f t="shared" si="20"/>
        <v>2783</v>
      </c>
      <c r="L99" s="125">
        <f t="shared" si="20"/>
        <v>2604</v>
      </c>
      <c r="M99" s="125">
        <f t="shared" si="20"/>
        <v>2490</v>
      </c>
      <c r="N99" s="125">
        <f t="shared" si="20"/>
        <v>2538</v>
      </c>
      <c r="O99" s="125">
        <f t="shared" si="12"/>
        <v>33382</v>
      </c>
      <c r="P99" s="4">
        <v>33382</v>
      </c>
      <c r="Q99" s="4">
        <f t="shared" si="13"/>
        <v>0</v>
      </c>
    </row>
    <row r="100" spans="1:17">
      <c r="A100" s="13" t="s">
        <v>516</v>
      </c>
      <c r="B100" s="5" t="s">
        <v>264</v>
      </c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125">
        <f t="shared" si="12"/>
        <v>0</v>
      </c>
      <c r="P100" s="4"/>
      <c r="Q100" s="4">
        <f t="shared" si="13"/>
        <v>0</v>
      </c>
    </row>
    <row r="101" spans="1:17">
      <c r="A101" s="13" t="s">
        <v>267</v>
      </c>
      <c r="B101" s="5" t="s">
        <v>268</v>
      </c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125">
        <f t="shared" si="12"/>
        <v>0</v>
      </c>
      <c r="P101" s="4"/>
      <c r="Q101" s="4">
        <f t="shared" si="13"/>
        <v>0</v>
      </c>
    </row>
    <row r="102" spans="1:17">
      <c r="A102" s="13" t="s">
        <v>517</v>
      </c>
      <c r="B102" s="5" t="s">
        <v>269</v>
      </c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125">
        <f t="shared" si="12"/>
        <v>0</v>
      </c>
      <c r="P102" s="4"/>
      <c r="Q102" s="4">
        <f t="shared" si="13"/>
        <v>0</v>
      </c>
    </row>
    <row r="103" spans="1:17">
      <c r="A103" s="15" t="s">
        <v>480</v>
      </c>
      <c r="B103" s="7" t="s">
        <v>271</v>
      </c>
      <c r="C103" s="125">
        <f>SUM(C100:C102)</f>
        <v>0</v>
      </c>
      <c r="D103" s="125">
        <f t="shared" ref="D103:N103" si="21">SUM(D100:D102)</f>
        <v>0</v>
      </c>
      <c r="E103" s="125">
        <f t="shared" si="21"/>
        <v>0</v>
      </c>
      <c r="F103" s="125">
        <f t="shared" si="21"/>
        <v>0</v>
      </c>
      <c r="G103" s="125">
        <f t="shared" si="21"/>
        <v>0</v>
      </c>
      <c r="H103" s="125">
        <f t="shared" si="21"/>
        <v>0</v>
      </c>
      <c r="I103" s="125">
        <f t="shared" si="21"/>
        <v>0</v>
      </c>
      <c r="J103" s="125">
        <f t="shared" si="21"/>
        <v>0</v>
      </c>
      <c r="K103" s="125">
        <f t="shared" si="21"/>
        <v>0</v>
      </c>
      <c r="L103" s="125">
        <f t="shared" si="21"/>
        <v>0</v>
      </c>
      <c r="M103" s="125">
        <f t="shared" si="21"/>
        <v>0</v>
      </c>
      <c r="N103" s="125">
        <f t="shared" si="21"/>
        <v>0</v>
      </c>
      <c r="O103" s="125">
        <f t="shared" si="12"/>
        <v>0</v>
      </c>
      <c r="P103" s="4"/>
      <c r="Q103" s="4">
        <f t="shared" si="13"/>
        <v>0</v>
      </c>
    </row>
    <row r="104" spans="1:17">
      <c r="A104" s="40" t="s">
        <v>518</v>
      </c>
      <c r="B104" s="5" t="s">
        <v>272</v>
      </c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125">
        <f t="shared" si="12"/>
        <v>0</v>
      </c>
      <c r="P104" s="4"/>
      <c r="Q104" s="4">
        <f t="shared" si="13"/>
        <v>0</v>
      </c>
    </row>
    <row r="105" spans="1:17">
      <c r="A105" s="40" t="s">
        <v>486</v>
      </c>
      <c r="B105" s="5" t="s">
        <v>275</v>
      </c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125">
        <f t="shared" si="12"/>
        <v>0</v>
      </c>
      <c r="P105" s="4"/>
      <c r="Q105" s="4">
        <f t="shared" si="13"/>
        <v>0</v>
      </c>
    </row>
    <row r="106" spans="1:17">
      <c r="A106" s="13" t="s">
        <v>276</v>
      </c>
      <c r="B106" s="5" t="s">
        <v>277</v>
      </c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125">
        <f t="shared" si="12"/>
        <v>0</v>
      </c>
      <c r="P106" s="4"/>
      <c r="Q106" s="4">
        <f t="shared" si="13"/>
        <v>0</v>
      </c>
    </row>
    <row r="107" spans="1:17">
      <c r="A107" s="13" t="s">
        <v>519</v>
      </c>
      <c r="B107" s="5" t="s">
        <v>278</v>
      </c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125">
        <f t="shared" si="12"/>
        <v>0</v>
      </c>
      <c r="P107" s="4"/>
      <c r="Q107" s="4">
        <f t="shared" si="13"/>
        <v>0</v>
      </c>
    </row>
    <row r="108" spans="1:17">
      <c r="A108" s="14" t="s">
        <v>483</v>
      </c>
      <c r="B108" s="7" t="s">
        <v>279</v>
      </c>
      <c r="C108" s="125">
        <f>SUM(C104:C107)</f>
        <v>0</v>
      </c>
      <c r="D108" s="125">
        <f t="shared" ref="D108:N108" si="22">SUM(D104:D107)</f>
        <v>0</v>
      </c>
      <c r="E108" s="125">
        <f t="shared" si="22"/>
        <v>0</v>
      </c>
      <c r="F108" s="125">
        <f t="shared" si="22"/>
        <v>0</v>
      </c>
      <c r="G108" s="125">
        <f t="shared" si="22"/>
        <v>0</v>
      </c>
      <c r="H108" s="125">
        <f t="shared" si="22"/>
        <v>0</v>
      </c>
      <c r="I108" s="125">
        <f t="shared" si="22"/>
        <v>0</v>
      </c>
      <c r="J108" s="125">
        <f t="shared" si="22"/>
        <v>0</v>
      </c>
      <c r="K108" s="125">
        <f t="shared" si="22"/>
        <v>0</v>
      </c>
      <c r="L108" s="125">
        <f t="shared" si="22"/>
        <v>0</v>
      </c>
      <c r="M108" s="125">
        <f t="shared" si="22"/>
        <v>0</v>
      </c>
      <c r="N108" s="125">
        <f t="shared" si="22"/>
        <v>0</v>
      </c>
      <c r="O108" s="125">
        <f t="shared" si="12"/>
        <v>0</v>
      </c>
      <c r="P108" s="4"/>
      <c r="Q108" s="4">
        <f t="shared" si="13"/>
        <v>0</v>
      </c>
    </row>
    <row r="109" spans="1:17">
      <c r="A109" s="40" t="s">
        <v>280</v>
      </c>
      <c r="B109" s="5" t="s">
        <v>281</v>
      </c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125">
        <f t="shared" si="12"/>
        <v>0</v>
      </c>
      <c r="P109" s="4"/>
      <c r="Q109" s="4">
        <f t="shared" si="13"/>
        <v>0</v>
      </c>
    </row>
    <row r="110" spans="1:17">
      <c r="A110" s="40" t="s">
        <v>282</v>
      </c>
      <c r="B110" s="5" t="s">
        <v>283</v>
      </c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125">
        <f t="shared" si="12"/>
        <v>0</v>
      </c>
      <c r="P110" s="4"/>
      <c r="Q110" s="4">
        <f t="shared" si="13"/>
        <v>0</v>
      </c>
    </row>
    <row r="111" spans="1:17">
      <c r="A111" s="14" t="s">
        <v>284</v>
      </c>
      <c r="B111" s="7" t="s">
        <v>285</v>
      </c>
      <c r="C111" s="125">
        <f>SUM(C109:C110)</f>
        <v>0</v>
      </c>
      <c r="D111" s="125">
        <f t="shared" ref="D111:N111" si="23">SUM(D109:D110)</f>
        <v>0</v>
      </c>
      <c r="E111" s="125">
        <f t="shared" si="23"/>
        <v>0</v>
      </c>
      <c r="F111" s="125">
        <f t="shared" si="23"/>
        <v>0</v>
      </c>
      <c r="G111" s="125">
        <f t="shared" si="23"/>
        <v>0</v>
      </c>
      <c r="H111" s="125">
        <f t="shared" si="23"/>
        <v>0</v>
      </c>
      <c r="I111" s="125">
        <f t="shared" si="23"/>
        <v>0</v>
      </c>
      <c r="J111" s="125">
        <f t="shared" si="23"/>
        <v>0</v>
      </c>
      <c r="K111" s="125">
        <f t="shared" si="23"/>
        <v>0</v>
      </c>
      <c r="L111" s="125">
        <f t="shared" si="23"/>
        <v>0</v>
      </c>
      <c r="M111" s="125">
        <f t="shared" si="23"/>
        <v>0</v>
      </c>
      <c r="N111" s="125">
        <f t="shared" si="23"/>
        <v>0</v>
      </c>
      <c r="O111" s="125">
        <f t="shared" si="12"/>
        <v>0</v>
      </c>
      <c r="P111" s="4"/>
      <c r="Q111" s="4">
        <f t="shared" si="13"/>
        <v>0</v>
      </c>
    </row>
    <row r="112" spans="1:17">
      <c r="A112" s="40" t="s">
        <v>286</v>
      </c>
      <c r="B112" s="5" t="s">
        <v>287</v>
      </c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125">
        <f t="shared" si="12"/>
        <v>0</v>
      </c>
      <c r="P112" s="4"/>
      <c r="Q112" s="4">
        <f t="shared" si="13"/>
        <v>0</v>
      </c>
    </row>
    <row r="113" spans="1:17">
      <c r="A113" s="40" t="s">
        <v>288</v>
      </c>
      <c r="B113" s="5" t="s">
        <v>289</v>
      </c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125">
        <f t="shared" si="12"/>
        <v>0</v>
      </c>
      <c r="P113" s="4"/>
      <c r="Q113" s="4">
        <f t="shared" si="13"/>
        <v>0</v>
      </c>
    </row>
    <row r="114" spans="1:17">
      <c r="A114" s="40" t="s">
        <v>290</v>
      </c>
      <c r="B114" s="5" t="s">
        <v>291</v>
      </c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125">
        <f t="shared" si="12"/>
        <v>0</v>
      </c>
      <c r="P114" s="4"/>
      <c r="Q114" s="4">
        <f t="shared" si="13"/>
        <v>0</v>
      </c>
    </row>
    <row r="115" spans="1:17">
      <c r="A115" s="41" t="s">
        <v>484</v>
      </c>
      <c r="B115" s="42" t="s">
        <v>292</v>
      </c>
      <c r="C115" s="125">
        <f>C114+C113+C112+C111+C110+C109+C108+C103</f>
        <v>0</v>
      </c>
      <c r="D115" s="125">
        <f t="shared" ref="D115:N115" si="24">D114+D113+D112+D111+D110+D109+D108+D103</f>
        <v>0</v>
      </c>
      <c r="E115" s="125">
        <f t="shared" si="24"/>
        <v>0</v>
      </c>
      <c r="F115" s="125">
        <f t="shared" si="24"/>
        <v>0</v>
      </c>
      <c r="G115" s="125">
        <f t="shared" si="24"/>
        <v>0</v>
      </c>
      <c r="H115" s="125">
        <f t="shared" si="24"/>
        <v>0</v>
      </c>
      <c r="I115" s="125">
        <f t="shared" si="24"/>
        <v>0</v>
      </c>
      <c r="J115" s="125">
        <f t="shared" si="24"/>
        <v>0</v>
      </c>
      <c r="K115" s="125">
        <f t="shared" si="24"/>
        <v>0</v>
      </c>
      <c r="L115" s="125">
        <f t="shared" si="24"/>
        <v>0</v>
      </c>
      <c r="M115" s="125">
        <f t="shared" si="24"/>
        <v>0</v>
      </c>
      <c r="N115" s="125">
        <f t="shared" si="24"/>
        <v>0</v>
      </c>
      <c r="O115" s="125">
        <f t="shared" si="12"/>
        <v>0</v>
      </c>
      <c r="P115" s="4"/>
      <c r="Q115" s="4">
        <f t="shared" si="13"/>
        <v>0</v>
      </c>
    </row>
    <row r="116" spans="1:17">
      <c r="A116" s="40" t="s">
        <v>293</v>
      </c>
      <c r="B116" s="5" t="s">
        <v>294</v>
      </c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125">
        <f t="shared" si="12"/>
        <v>0</v>
      </c>
      <c r="P116" s="4"/>
      <c r="Q116" s="4">
        <f t="shared" si="13"/>
        <v>0</v>
      </c>
    </row>
    <row r="117" spans="1:17">
      <c r="A117" s="13" t="s">
        <v>295</v>
      </c>
      <c r="B117" s="5" t="s">
        <v>296</v>
      </c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125">
        <f t="shared" si="12"/>
        <v>0</v>
      </c>
      <c r="P117" s="4"/>
      <c r="Q117" s="4">
        <f t="shared" si="13"/>
        <v>0</v>
      </c>
    </row>
    <row r="118" spans="1:17">
      <c r="A118" s="40" t="s">
        <v>520</v>
      </c>
      <c r="B118" s="5" t="s">
        <v>297</v>
      </c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125">
        <f t="shared" si="12"/>
        <v>0</v>
      </c>
      <c r="P118" s="4"/>
      <c r="Q118" s="4">
        <f t="shared" si="13"/>
        <v>0</v>
      </c>
    </row>
    <row r="119" spans="1:17">
      <c r="A119" s="40" t="s">
        <v>489</v>
      </c>
      <c r="B119" s="5" t="s">
        <v>298</v>
      </c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125">
        <f t="shared" si="12"/>
        <v>0</v>
      </c>
      <c r="P119" s="4"/>
      <c r="Q119" s="4">
        <f t="shared" si="13"/>
        <v>0</v>
      </c>
    </row>
    <row r="120" spans="1:17">
      <c r="A120" s="41" t="s">
        <v>490</v>
      </c>
      <c r="B120" s="42" t="s">
        <v>302</v>
      </c>
      <c r="C120" s="125">
        <f>SUM(C116:C119)</f>
        <v>0</v>
      </c>
      <c r="D120" s="125">
        <f t="shared" ref="D120:N120" si="25">SUM(D116:D119)</f>
        <v>0</v>
      </c>
      <c r="E120" s="125">
        <f t="shared" si="25"/>
        <v>0</v>
      </c>
      <c r="F120" s="125">
        <f t="shared" si="25"/>
        <v>0</v>
      </c>
      <c r="G120" s="125">
        <f t="shared" si="25"/>
        <v>0</v>
      </c>
      <c r="H120" s="125">
        <f t="shared" si="25"/>
        <v>0</v>
      </c>
      <c r="I120" s="125">
        <f t="shared" si="25"/>
        <v>0</v>
      </c>
      <c r="J120" s="125">
        <f t="shared" si="25"/>
        <v>0</v>
      </c>
      <c r="K120" s="125">
        <f t="shared" si="25"/>
        <v>0</v>
      </c>
      <c r="L120" s="125">
        <f t="shared" si="25"/>
        <v>0</v>
      </c>
      <c r="M120" s="125">
        <f t="shared" si="25"/>
        <v>0</v>
      </c>
      <c r="N120" s="125">
        <f t="shared" si="25"/>
        <v>0</v>
      </c>
      <c r="O120" s="125">
        <f t="shared" si="12"/>
        <v>0</v>
      </c>
      <c r="P120" s="4"/>
      <c r="Q120" s="4">
        <f t="shared" si="13"/>
        <v>0</v>
      </c>
    </row>
    <row r="121" spans="1:17">
      <c r="A121" s="13" t="s">
        <v>303</v>
      </c>
      <c r="B121" s="5" t="s">
        <v>304</v>
      </c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125">
        <f t="shared" si="12"/>
        <v>0</v>
      </c>
      <c r="P121" s="4"/>
      <c r="Q121" s="4">
        <f t="shared" si="13"/>
        <v>0</v>
      </c>
    </row>
    <row r="122" spans="1:17" ht="15.75">
      <c r="A122" s="43" t="s">
        <v>524</v>
      </c>
      <c r="B122" s="44" t="s">
        <v>305</v>
      </c>
      <c r="C122" s="125">
        <f>C120+C115</f>
        <v>0</v>
      </c>
      <c r="D122" s="125">
        <f t="shared" ref="D122:N122" si="26">D120+D115</f>
        <v>0</v>
      </c>
      <c r="E122" s="125">
        <f t="shared" si="26"/>
        <v>0</v>
      </c>
      <c r="F122" s="125">
        <f t="shared" si="26"/>
        <v>0</v>
      </c>
      <c r="G122" s="125">
        <f t="shared" si="26"/>
        <v>0</v>
      </c>
      <c r="H122" s="125">
        <f t="shared" si="26"/>
        <v>0</v>
      </c>
      <c r="I122" s="125">
        <f t="shared" si="26"/>
        <v>0</v>
      </c>
      <c r="J122" s="125">
        <f t="shared" si="26"/>
        <v>0</v>
      </c>
      <c r="K122" s="125">
        <f t="shared" si="26"/>
        <v>0</v>
      </c>
      <c r="L122" s="125">
        <f t="shared" si="26"/>
        <v>0</v>
      </c>
      <c r="M122" s="125">
        <f t="shared" si="26"/>
        <v>0</v>
      </c>
      <c r="N122" s="125">
        <f t="shared" si="26"/>
        <v>0</v>
      </c>
      <c r="O122" s="125">
        <f t="shared" si="12"/>
        <v>0</v>
      </c>
      <c r="P122" s="4"/>
      <c r="Q122" s="4">
        <f t="shared" si="13"/>
        <v>0</v>
      </c>
    </row>
    <row r="123" spans="1:17" ht="15.75">
      <c r="A123" s="48" t="s">
        <v>561</v>
      </c>
      <c r="B123" s="49"/>
      <c r="C123" s="125">
        <f>C122+C99</f>
        <v>2493</v>
      </c>
      <c r="D123" s="125">
        <f t="shared" ref="D123:N123" si="27">D122+D99</f>
        <v>2489</v>
      </c>
      <c r="E123" s="125">
        <f t="shared" si="27"/>
        <v>4089</v>
      </c>
      <c r="F123" s="125">
        <f t="shared" si="27"/>
        <v>2529</v>
      </c>
      <c r="G123" s="125">
        <f t="shared" si="27"/>
        <v>2569</v>
      </c>
      <c r="H123" s="125">
        <f t="shared" si="27"/>
        <v>3113</v>
      </c>
      <c r="I123" s="125">
        <f t="shared" si="27"/>
        <v>3069</v>
      </c>
      <c r="J123" s="125">
        <f t="shared" si="27"/>
        <v>2616</v>
      </c>
      <c r="K123" s="125">
        <f t="shared" si="27"/>
        <v>2783</v>
      </c>
      <c r="L123" s="125">
        <f t="shared" si="27"/>
        <v>2604</v>
      </c>
      <c r="M123" s="125">
        <f t="shared" si="27"/>
        <v>2490</v>
      </c>
      <c r="N123" s="125">
        <f t="shared" si="27"/>
        <v>2538</v>
      </c>
      <c r="O123" s="125">
        <f t="shared" si="12"/>
        <v>33382</v>
      </c>
      <c r="P123" s="4"/>
      <c r="Q123" s="4">
        <f t="shared" si="13"/>
        <v>33382</v>
      </c>
    </row>
    <row r="124" spans="1:17" ht="25.5">
      <c r="A124" s="2" t="s">
        <v>126</v>
      </c>
      <c r="B124" s="3" t="s">
        <v>554</v>
      </c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125"/>
      <c r="P124" s="4"/>
      <c r="Q124" s="4">
        <f t="shared" si="13"/>
        <v>0</v>
      </c>
    </row>
    <row r="125" spans="1:17">
      <c r="A125" s="34" t="s">
        <v>306</v>
      </c>
      <c r="B125" s="6" t="s">
        <v>307</v>
      </c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125">
        <f t="shared" si="12"/>
        <v>0</v>
      </c>
      <c r="P125" s="4"/>
      <c r="Q125" s="4">
        <f t="shared" si="13"/>
        <v>0</v>
      </c>
    </row>
    <row r="126" spans="1:17">
      <c r="A126" s="5" t="s">
        <v>308</v>
      </c>
      <c r="B126" s="6" t="s">
        <v>309</v>
      </c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125">
        <f t="shared" si="12"/>
        <v>0</v>
      </c>
      <c r="P126" s="4"/>
      <c r="Q126" s="4">
        <f t="shared" si="13"/>
        <v>0</v>
      </c>
    </row>
    <row r="127" spans="1:17">
      <c r="A127" s="5" t="s">
        <v>310</v>
      </c>
      <c r="B127" s="6" t="s">
        <v>311</v>
      </c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125">
        <f t="shared" si="12"/>
        <v>0</v>
      </c>
      <c r="P127" s="4"/>
      <c r="Q127" s="4">
        <f t="shared" si="13"/>
        <v>0</v>
      </c>
    </row>
    <row r="128" spans="1:17">
      <c r="A128" s="5" t="s">
        <v>312</v>
      </c>
      <c r="B128" s="6" t="s">
        <v>313</v>
      </c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125">
        <f t="shared" si="12"/>
        <v>0</v>
      </c>
      <c r="P128" s="4"/>
      <c r="Q128" s="4">
        <f t="shared" si="13"/>
        <v>0</v>
      </c>
    </row>
    <row r="129" spans="1:17">
      <c r="A129" s="5" t="s">
        <v>314</v>
      </c>
      <c r="B129" s="6" t="s">
        <v>315</v>
      </c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125">
        <f t="shared" si="12"/>
        <v>0</v>
      </c>
      <c r="P129" s="4"/>
      <c r="Q129" s="4">
        <f t="shared" si="13"/>
        <v>0</v>
      </c>
    </row>
    <row r="130" spans="1:17">
      <c r="A130" s="5" t="s">
        <v>316</v>
      </c>
      <c r="B130" s="6" t="s">
        <v>317</v>
      </c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125">
        <f t="shared" si="12"/>
        <v>0</v>
      </c>
      <c r="P130" s="4"/>
      <c r="Q130" s="4">
        <f t="shared" si="13"/>
        <v>0</v>
      </c>
    </row>
    <row r="131" spans="1:17">
      <c r="A131" s="7" t="s">
        <v>564</v>
      </c>
      <c r="B131" s="8" t="s">
        <v>318</v>
      </c>
      <c r="C131" s="125">
        <f>SUM(C125:C130)</f>
        <v>0</v>
      </c>
      <c r="D131" s="125">
        <f t="shared" ref="D131:N131" si="28">SUM(D125:D130)</f>
        <v>0</v>
      </c>
      <c r="E131" s="125">
        <f t="shared" si="28"/>
        <v>0</v>
      </c>
      <c r="F131" s="125">
        <f t="shared" si="28"/>
        <v>0</v>
      </c>
      <c r="G131" s="125">
        <f t="shared" si="28"/>
        <v>0</v>
      </c>
      <c r="H131" s="125">
        <f t="shared" si="28"/>
        <v>0</v>
      </c>
      <c r="I131" s="125">
        <f t="shared" si="28"/>
        <v>0</v>
      </c>
      <c r="J131" s="125">
        <f t="shared" si="28"/>
        <v>0</v>
      </c>
      <c r="K131" s="125">
        <f t="shared" si="28"/>
        <v>0</v>
      </c>
      <c r="L131" s="125">
        <f t="shared" si="28"/>
        <v>0</v>
      </c>
      <c r="M131" s="125">
        <f t="shared" si="28"/>
        <v>0</v>
      </c>
      <c r="N131" s="125">
        <f t="shared" si="28"/>
        <v>0</v>
      </c>
      <c r="O131" s="125">
        <f t="shared" si="12"/>
        <v>0</v>
      </c>
      <c r="P131" s="4"/>
      <c r="Q131" s="4">
        <f t="shared" si="13"/>
        <v>0</v>
      </c>
    </row>
    <row r="132" spans="1:17">
      <c r="A132" s="5" t="s">
        <v>319</v>
      </c>
      <c r="B132" s="6" t="s">
        <v>320</v>
      </c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125">
        <f t="shared" si="12"/>
        <v>0</v>
      </c>
      <c r="P132" s="4"/>
      <c r="Q132" s="4">
        <f t="shared" si="13"/>
        <v>0</v>
      </c>
    </row>
    <row r="133" spans="1:17" ht="30">
      <c r="A133" s="5" t="s">
        <v>321</v>
      </c>
      <c r="B133" s="6" t="s">
        <v>322</v>
      </c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125">
        <f t="shared" si="12"/>
        <v>0</v>
      </c>
      <c r="P133" s="4"/>
      <c r="Q133" s="4">
        <f t="shared" si="13"/>
        <v>0</v>
      </c>
    </row>
    <row r="134" spans="1:17" ht="30">
      <c r="A134" s="5" t="s">
        <v>525</v>
      </c>
      <c r="B134" s="6" t="s">
        <v>323</v>
      </c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125">
        <f t="shared" si="12"/>
        <v>0</v>
      </c>
      <c r="P134" s="4"/>
      <c r="Q134" s="4">
        <f t="shared" si="13"/>
        <v>0</v>
      </c>
    </row>
    <row r="135" spans="1:17" ht="30">
      <c r="A135" s="5" t="s">
        <v>526</v>
      </c>
      <c r="B135" s="6" t="s">
        <v>324</v>
      </c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125">
        <f t="shared" si="12"/>
        <v>0</v>
      </c>
      <c r="P135" s="4"/>
      <c r="Q135" s="4">
        <f t="shared" si="13"/>
        <v>0</v>
      </c>
    </row>
    <row r="136" spans="1:17">
      <c r="A136" s="5" t="s">
        <v>527</v>
      </c>
      <c r="B136" s="6" t="s">
        <v>325</v>
      </c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125">
        <f t="shared" ref="O136:O199" si="29">SUM(C136:N136)</f>
        <v>0</v>
      </c>
      <c r="P136" s="4"/>
      <c r="Q136" s="4">
        <f t="shared" ref="Q136:Q199" si="30">O136-P136</f>
        <v>0</v>
      </c>
    </row>
    <row r="137" spans="1:17">
      <c r="A137" s="42" t="s">
        <v>565</v>
      </c>
      <c r="B137" s="55" t="s">
        <v>326</v>
      </c>
      <c r="C137" s="125">
        <f>C131+C132+C133+C134+C135+C136</f>
        <v>0</v>
      </c>
      <c r="D137" s="125">
        <f t="shared" ref="D137:N137" si="31">D131+D132+D133+D134+D135+D136</f>
        <v>0</v>
      </c>
      <c r="E137" s="125">
        <f t="shared" si="31"/>
        <v>0</v>
      </c>
      <c r="F137" s="125">
        <f t="shared" si="31"/>
        <v>0</v>
      </c>
      <c r="G137" s="125">
        <f t="shared" si="31"/>
        <v>0</v>
      </c>
      <c r="H137" s="125">
        <f t="shared" si="31"/>
        <v>0</v>
      </c>
      <c r="I137" s="125">
        <f t="shared" si="31"/>
        <v>0</v>
      </c>
      <c r="J137" s="125">
        <f t="shared" si="31"/>
        <v>0</v>
      </c>
      <c r="K137" s="125">
        <f t="shared" si="31"/>
        <v>0</v>
      </c>
      <c r="L137" s="125">
        <f t="shared" si="31"/>
        <v>0</v>
      </c>
      <c r="M137" s="125">
        <f t="shared" si="31"/>
        <v>0</v>
      </c>
      <c r="N137" s="125">
        <f t="shared" si="31"/>
        <v>0</v>
      </c>
      <c r="O137" s="125">
        <f t="shared" si="29"/>
        <v>0</v>
      </c>
      <c r="P137" s="4"/>
      <c r="Q137" s="4">
        <f t="shared" si="30"/>
        <v>0</v>
      </c>
    </row>
    <row r="138" spans="1:17">
      <c r="A138" s="5" t="s">
        <v>531</v>
      </c>
      <c r="B138" s="6" t="s">
        <v>335</v>
      </c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125">
        <f t="shared" si="29"/>
        <v>0</v>
      </c>
      <c r="P138" s="4"/>
      <c r="Q138" s="4">
        <f t="shared" si="30"/>
        <v>0</v>
      </c>
    </row>
    <row r="139" spans="1:17">
      <c r="A139" s="5" t="s">
        <v>532</v>
      </c>
      <c r="B139" s="6" t="s">
        <v>336</v>
      </c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125">
        <f t="shared" si="29"/>
        <v>0</v>
      </c>
      <c r="P139" s="4"/>
      <c r="Q139" s="4">
        <f t="shared" si="30"/>
        <v>0</v>
      </c>
    </row>
    <row r="140" spans="1:17">
      <c r="A140" s="7" t="s">
        <v>567</v>
      </c>
      <c r="B140" s="8" t="s">
        <v>337</v>
      </c>
      <c r="C140" s="125">
        <f>SUM(C138:C139)</f>
        <v>0</v>
      </c>
      <c r="D140" s="125">
        <f t="shared" ref="D140:N140" si="32">SUM(D138:D139)</f>
        <v>0</v>
      </c>
      <c r="E140" s="125">
        <f t="shared" si="32"/>
        <v>0</v>
      </c>
      <c r="F140" s="125">
        <f t="shared" si="32"/>
        <v>0</v>
      </c>
      <c r="G140" s="125">
        <f t="shared" si="32"/>
        <v>0</v>
      </c>
      <c r="H140" s="125">
        <f t="shared" si="32"/>
        <v>0</v>
      </c>
      <c r="I140" s="125">
        <f t="shared" si="32"/>
        <v>0</v>
      </c>
      <c r="J140" s="125">
        <f t="shared" si="32"/>
        <v>0</v>
      </c>
      <c r="K140" s="125">
        <f t="shared" si="32"/>
        <v>0</v>
      </c>
      <c r="L140" s="125">
        <f t="shared" si="32"/>
        <v>0</v>
      </c>
      <c r="M140" s="125">
        <f t="shared" si="32"/>
        <v>0</v>
      </c>
      <c r="N140" s="125">
        <f t="shared" si="32"/>
        <v>0</v>
      </c>
      <c r="O140" s="125">
        <f t="shared" si="29"/>
        <v>0</v>
      </c>
      <c r="P140" s="4"/>
      <c r="Q140" s="4">
        <f t="shared" si="30"/>
        <v>0</v>
      </c>
    </row>
    <row r="141" spans="1:17">
      <c r="A141" s="5" t="s">
        <v>533</v>
      </c>
      <c r="B141" s="6" t="s">
        <v>338</v>
      </c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125">
        <f t="shared" si="29"/>
        <v>0</v>
      </c>
      <c r="P141" s="4"/>
      <c r="Q141" s="4">
        <f t="shared" si="30"/>
        <v>0</v>
      </c>
    </row>
    <row r="142" spans="1:17">
      <c r="A142" s="5" t="s">
        <v>534</v>
      </c>
      <c r="B142" s="6" t="s">
        <v>339</v>
      </c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125">
        <f t="shared" si="29"/>
        <v>0</v>
      </c>
      <c r="P142" s="4"/>
      <c r="Q142" s="4">
        <f t="shared" si="30"/>
        <v>0</v>
      </c>
    </row>
    <row r="143" spans="1:17">
      <c r="A143" s="5" t="s">
        <v>535</v>
      </c>
      <c r="B143" s="6" t="s">
        <v>340</v>
      </c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125">
        <f t="shared" si="29"/>
        <v>0</v>
      </c>
      <c r="P143" s="4"/>
      <c r="Q143" s="4">
        <f t="shared" si="30"/>
        <v>0</v>
      </c>
    </row>
    <row r="144" spans="1:17">
      <c r="A144" s="5" t="s">
        <v>536</v>
      </c>
      <c r="B144" s="6" t="s">
        <v>341</v>
      </c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125">
        <f t="shared" si="29"/>
        <v>0</v>
      </c>
      <c r="P144" s="4"/>
      <c r="Q144" s="4">
        <f t="shared" si="30"/>
        <v>0</v>
      </c>
    </row>
    <row r="145" spans="1:17">
      <c r="A145" s="5" t="s">
        <v>537</v>
      </c>
      <c r="B145" s="6" t="s">
        <v>344</v>
      </c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125">
        <f t="shared" si="29"/>
        <v>0</v>
      </c>
      <c r="P145" s="4"/>
      <c r="Q145" s="4">
        <f t="shared" si="30"/>
        <v>0</v>
      </c>
    </row>
    <row r="146" spans="1:17">
      <c r="A146" s="5" t="s">
        <v>345</v>
      </c>
      <c r="B146" s="6" t="s">
        <v>346</v>
      </c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125">
        <f t="shared" si="29"/>
        <v>0</v>
      </c>
      <c r="P146" s="4"/>
      <c r="Q146" s="4">
        <f t="shared" si="30"/>
        <v>0</v>
      </c>
    </row>
    <row r="147" spans="1:17">
      <c r="A147" s="5" t="s">
        <v>538</v>
      </c>
      <c r="B147" s="6" t="s">
        <v>347</v>
      </c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125">
        <f t="shared" si="29"/>
        <v>0</v>
      </c>
      <c r="P147" s="4"/>
      <c r="Q147" s="4">
        <f t="shared" si="30"/>
        <v>0</v>
      </c>
    </row>
    <row r="148" spans="1:17">
      <c r="A148" s="5" t="s">
        <v>539</v>
      </c>
      <c r="B148" s="6" t="s">
        <v>352</v>
      </c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125">
        <f t="shared" si="29"/>
        <v>0</v>
      </c>
      <c r="P148" s="4"/>
      <c r="Q148" s="4">
        <f t="shared" si="30"/>
        <v>0</v>
      </c>
    </row>
    <row r="149" spans="1:17">
      <c r="A149" s="7" t="s">
        <v>568</v>
      </c>
      <c r="B149" s="8" t="s">
        <v>355</v>
      </c>
      <c r="C149" s="125">
        <f>SUM(C144:C148)</f>
        <v>0</v>
      </c>
      <c r="D149" s="125">
        <f t="shared" ref="D149:N149" si="33">SUM(D144:D148)</f>
        <v>0</v>
      </c>
      <c r="E149" s="125">
        <f t="shared" si="33"/>
        <v>0</v>
      </c>
      <c r="F149" s="125">
        <f t="shared" si="33"/>
        <v>0</v>
      </c>
      <c r="G149" s="125">
        <f t="shared" si="33"/>
        <v>0</v>
      </c>
      <c r="H149" s="125">
        <f t="shared" si="33"/>
        <v>0</v>
      </c>
      <c r="I149" s="125">
        <f t="shared" si="33"/>
        <v>0</v>
      </c>
      <c r="J149" s="125">
        <f t="shared" si="33"/>
        <v>0</v>
      </c>
      <c r="K149" s="125">
        <f t="shared" si="33"/>
        <v>0</v>
      </c>
      <c r="L149" s="125">
        <f t="shared" si="33"/>
        <v>0</v>
      </c>
      <c r="M149" s="125">
        <f t="shared" si="33"/>
        <v>0</v>
      </c>
      <c r="N149" s="125">
        <f t="shared" si="33"/>
        <v>0</v>
      </c>
      <c r="O149" s="125">
        <f t="shared" si="29"/>
        <v>0</v>
      </c>
      <c r="P149" s="4"/>
      <c r="Q149" s="4">
        <f t="shared" si="30"/>
        <v>0</v>
      </c>
    </row>
    <row r="150" spans="1:17">
      <c r="A150" s="5" t="s">
        <v>540</v>
      </c>
      <c r="B150" s="6" t="s">
        <v>356</v>
      </c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125">
        <f t="shared" si="29"/>
        <v>0</v>
      </c>
      <c r="P150" s="4"/>
      <c r="Q150" s="4">
        <f t="shared" si="30"/>
        <v>0</v>
      </c>
    </row>
    <row r="151" spans="1:17">
      <c r="A151" s="42" t="s">
        <v>569</v>
      </c>
      <c r="B151" s="55" t="s">
        <v>357</v>
      </c>
      <c r="C151" s="125">
        <f>C150+C149+C143+C142+C141+C140</f>
        <v>0</v>
      </c>
      <c r="D151" s="125">
        <f t="shared" ref="D151:N151" si="34">D150+D149+D143+D142+D141+D140</f>
        <v>0</v>
      </c>
      <c r="E151" s="125">
        <f t="shared" si="34"/>
        <v>0</v>
      </c>
      <c r="F151" s="125">
        <f t="shared" si="34"/>
        <v>0</v>
      </c>
      <c r="G151" s="125">
        <f t="shared" si="34"/>
        <v>0</v>
      </c>
      <c r="H151" s="125">
        <f t="shared" si="34"/>
        <v>0</v>
      </c>
      <c r="I151" s="125">
        <f t="shared" si="34"/>
        <v>0</v>
      </c>
      <c r="J151" s="125">
        <f t="shared" si="34"/>
        <v>0</v>
      </c>
      <c r="K151" s="125">
        <f t="shared" si="34"/>
        <v>0</v>
      </c>
      <c r="L151" s="125">
        <f t="shared" si="34"/>
        <v>0</v>
      </c>
      <c r="M151" s="125">
        <f t="shared" si="34"/>
        <v>0</v>
      </c>
      <c r="N151" s="125">
        <f t="shared" si="34"/>
        <v>0</v>
      </c>
      <c r="O151" s="125">
        <f t="shared" si="29"/>
        <v>0</v>
      </c>
      <c r="P151" s="4"/>
      <c r="Q151" s="4">
        <f t="shared" si="30"/>
        <v>0</v>
      </c>
    </row>
    <row r="152" spans="1:17">
      <c r="A152" s="13" t="s">
        <v>358</v>
      </c>
      <c r="B152" s="6" t="s">
        <v>359</v>
      </c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125">
        <f t="shared" si="29"/>
        <v>0</v>
      </c>
      <c r="P152" s="4"/>
      <c r="Q152" s="4">
        <f t="shared" si="30"/>
        <v>0</v>
      </c>
    </row>
    <row r="153" spans="1:17">
      <c r="A153" s="13" t="s">
        <v>541</v>
      </c>
      <c r="B153" s="6" t="s">
        <v>360</v>
      </c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125">
        <f t="shared" si="29"/>
        <v>0</v>
      </c>
      <c r="P153" s="4"/>
      <c r="Q153" s="4">
        <f t="shared" si="30"/>
        <v>0</v>
      </c>
    </row>
    <row r="154" spans="1:17">
      <c r="A154" s="13" t="s">
        <v>542</v>
      </c>
      <c r="B154" s="6" t="s">
        <v>361</v>
      </c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125">
        <f t="shared" si="29"/>
        <v>0</v>
      </c>
      <c r="P154" s="4"/>
      <c r="Q154" s="4">
        <f t="shared" si="30"/>
        <v>0</v>
      </c>
    </row>
    <row r="155" spans="1:17">
      <c r="A155" s="13" t="s">
        <v>543</v>
      </c>
      <c r="B155" s="6" t="s">
        <v>362</v>
      </c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125">
        <f t="shared" si="29"/>
        <v>0</v>
      </c>
      <c r="P155" s="4"/>
      <c r="Q155" s="4">
        <f t="shared" si="30"/>
        <v>0</v>
      </c>
    </row>
    <row r="156" spans="1:17">
      <c r="A156" s="13" t="s">
        <v>363</v>
      </c>
      <c r="B156" s="6" t="s">
        <v>364</v>
      </c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125">
        <f t="shared" si="29"/>
        <v>0</v>
      </c>
      <c r="P156" s="4"/>
      <c r="Q156" s="4">
        <f t="shared" si="30"/>
        <v>0</v>
      </c>
    </row>
    <row r="157" spans="1:17">
      <c r="A157" s="13" t="s">
        <v>365</v>
      </c>
      <c r="B157" s="6" t="s">
        <v>366</v>
      </c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125">
        <f t="shared" si="29"/>
        <v>0</v>
      </c>
      <c r="P157" s="4"/>
      <c r="Q157" s="4">
        <f t="shared" si="30"/>
        <v>0</v>
      </c>
    </row>
    <row r="158" spans="1:17">
      <c r="A158" s="13" t="s">
        <v>367</v>
      </c>
      <c r="B158" s="6" t="s">
        <v>368</v>
      </c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125">
        <f t="shared" si="29"/>
        <v>0</v>
      </c>
      <c r="P158" s="4"/>
      <c r="Q158" s="4">
        <f t="shared" si="30"/>
        <v>0</v>
      </c>
    </row>
    <row r="159" spans="1:17">
      <c r="A159" s="13" t="s">
        <v>544</v>
      </c>
      <c r="B159" s="6" t="s">
        <v>369</v>
      </c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125">
        <f t="shared" si="29"/>
        <v>0</v>
      </c>
      <c r="P159" s="4"/>
      <c r="Q159" s="4">
        <f t="shared" si="30"/>
        <v>0</v>
      </c>
    </row>
    <row r="160" spans="1:17">
      <c r="A160" s="13" t="s">
        <v>545</v>
      </c>
      <c r="B160" s="6" t="s">
        <v>370</v>
      </c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125">
        <f t="shared" si="29"/>
        <v>0</v>
      </c>
      <c r="P160" s="4"/>
      <c r="Q160" s="4">
        <f t="shared" si="30"/>
        <v>0</v>
      </c>
    </row>
    <row r="161" spans="1:17">
      <c r="A161" s="13" t="s">
        <v>546</v>
      </c>
      <c r="B161" s="6" t="s">
        <v>371</v>
      </c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125">
        <f t="shared" si="29"/>
        <v>0</v>
      </c>
      <c r="P161" s="4"/>
      <c r="Q161" s="4">
        <f t="shared" si="30"/>
        <v>0</v>
      </c>
    </row>
    <row r="162" spans="1:17">
      <c r="A162" s="54" t="s">
        <v>570</v>
      </c>
      <c r="B162" s="55" t="s">
        <v>372</v>
      </c>
      <c r="C162" s="125">
        <f>SUM(C152:C161)</f>
        <v>0</v>
      </c>
      <c r="D162" s="125">
        <f t="shared" ref="D162:N162" si="35">SUM(D152:D161)</f>
        <v>0</v>
      </c>
      <c r="E162" s="125">
        <f t="shared" si="35"/>
        <v>0</v>
      </c>
      <c r="F162" s="125">
        <f t="shared" si="35"/>
        <v>0</v>
      </c>
      <c r="G162" s="125">
        <f t="shared" si="35"/>
        <v>0</v>
      </c>
      <c r="H162" s="125">
        <f t="shared" si="35"/>
        <v>0</v>
      </c>
      <c r="I162" s="125">
        <f t="shared" si="35"/>
        <v>0</v>
      </c>
      <c r="J162" s="125">
        <f t="shared" si="35"/>
        <v>0</v>
      </c>
      <c r="K162" s="125">
        <f t="shared" si="35"/>
        <v>0</v>
      </c>
      <c r="L162" s="125">
        <f t="shared" si="35"/>
        <v>0</v>
      </c>
      <c r="M162" s="125">
        <f t="shared" si="35"/>
        <v>0</v>
      </c>
      <c r="N162" s="125">
        <f t="shared" si="35"/>
        <v>0</v>
      </c>
      <c r="O162" s="125">
        <f t="shared" si="29"/>
        <v>0</v>
      </c>
      <c r="P162" s="4"/>
      <c r="Q162" s="4">
        <f t="shared" si="30"/>
        <v>0</v>
      </c>
    </row>
    <row r="163" spans="1:17" ht="30">
      <c r="A163" s="13" t="s">
        <v>381</v>
      </c>
      <c r="B163" s="6" t="s">
        <v>382</v>
      </c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125">
        <f t="shared" si="29"/>
        <v>0</v>
      </c>
      <c r="P163" s="4"/>
      <c r="Q163" s="4">
        <f t="shared" si="30"/>
        <v>0</v>
      </c>
    </row>
    <row r="164" spans="1:17" ht="30">
      <c r="A164" s="5" t="s">
        <v>550</v>
      </c>
      <c r="B164" s="6" t="s">
        <v>383</v>
      </c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125">
        <f t="shared" si="29"/>
        <v>0</v>
      </c>
      <c r="P164" s="4"/>
      <c r="Q164" s="4">
        <f t="shared" si="30"/>
        <v>0</v>
      </c>
    </row>
    <row r="165" spans="1:17">
      <c r="A165" s="13" t="s">
        <v>551</v>
      </c>
      <c r="B165" s="6" t="s">
        <v>384</v>
      </c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125">
        <f t="shared" si="29"/>
        <v>0</v>
      </c>
      <c r="P165" s="4"/>
      <c r="Q165" s="4">
        <f t="shared" si="30"/>
        <v>0</v>
      </c>
    </row>
    <row r="166" spans="1:17">
      <c r="A166" s="42" t="s">
        <v>572</v>
      </c>
      <c r="B166" s="55" t="s">
        <v>385</v>
      </c>
      <c r="C166" s="125">
        <f>SUM(C163:C165)</f>
        <v>0</v>
      </c>
      <c r="D166" s="125">
        <f t="shared" ref="D166:N166" si="36">SUM(D163:D165)</f>
        <v>0</v>
      </c>
      <c r="E166" s="125">
        <f t="shared" si="36"/>
        <v>0</v>
      </c>
      <c r="F166" s="125">
        <f t="shared" si="36"/>
        <v>0</v>
      </c>
      <c r="G166" s="125">
        <f t="shared" si="36"/>
        <v>0</v>
      </c>
      <c r="H166" s="125">
        <f t="shared" si="36"/>
        <v>0</v>
      </c>
      <c r="I166" s="125">
        <f t="shared" si="36"/>
        <v>0</v>
      </c>
      <c r="J166" s="125">
        <f t="shared" si="36"/>
        <v>0</v>
      </c>
      <c r="K166" s="125">
        <f t="shared" si="36"/>
        <v>0</v>
      </c>
      <c r="L166" s="125">
        <f t="shared" si="36"/>
        <v>0</v>
      </c>
      <c r="M166" s="125">
        <f t="shared" si="36"/>
        <v>0</v>
      </c>
      <c r="N166" s="125">
        <f t="shared" si="36"/>
        <v>0</v>
      </c>
      <c r="O166" s="125">
        <f t="shared" si="29"/>
        <v>0</v>
      </c>
      <c r="P166" s="4"/>
      <c r="Q166" s="4">
        <f t="shared" si="30"/>
        <v>0</v>
      </c>
    </row>
    <row r="167" spans="1:17" ht="15.75">
      <c r="A167" s="63" t="s">
        <v>89</v>
      </c>
      <c r="B167" s="67"/>
      <c r="C167" s="125">
        <f>C166+C162+C151+C137</f>
        <v>0</v>
      </c>
      <c r="D167" s="125">
        <f t="shared" ref="D167:N167" si="37">D166+D162+D151+D137</f>
        <v>0</v>
      </c>
      <c r="E167" s="125">
        <f t="shared" si="37"/>
        <v>0</v>
      </c>
      <c r="F167" s="125">
        <f t="shared" si="37"/>
        <v>0</v>
      </c>
      <c r="G167" s="125">
        <f t="shared" si="37"/>
        <v>0</v>
      </c>
      <c r="H167" s="125">
        <f t="shared" si="37"/>
        <v>0</v>
      </c>
      <c r="I167" s="125">
        <f t="shared" si="37"/>
        <v>0</v>
      </c>
      <c r="J167" s="125">
        <f t="shared" si="37"/>
        <v>0</v>
      </c>
      <c r="K167" s="125">
        <f t="shared" si="37"/>
        <v>0</v>
      </c>
      <c r="L167" s="125">
        <f t="shared" si="37"/>
        <v>0</v>
      </c>
      <c r="M167" s="125">
        <f t="shared" si="37"/>
        <v>0</v>
      </c>
      <c r="N167" s="125">
        <f t="shared" si="37"/>
        <v>0</v>
      </c>
      <c r="O167" s="125">
        <f t="shared" si="29"/>
        <v>0</v>
      </c>
      <c r="P167" s="4"/>
      <c r="Q167" s="4">
        <f t="shared" si="30"/>
        <v>0</v>
      </c>
    </row>
    <row r="168" spans="1:17">
      <c r="A168" s="5" t="s">
        <v>327</v>
      </c>
      <c r="B168" s="6" t="s">
        <v>328</v>
      </c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125">
        <f t="shared" si="29"/>
        <v>0</v>
      </c>
      <c r="P168" s="4"/>
      <c r="Q168" s="4">
        <f t="shared" si="30"/>
        <v>0</v>
      </c>
    </row>
    <row r="169" spans="1:17" ht="30">
      <c r="A169" s="5" t="s">
        <v>329</v>
      </c>
      <c r="B169" s="6" t="s">
        <v>330</v>
      </c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125">
        <f t="shared" si="29"/>
        <v>0</v>
      </c>
      <c r="P169" s="4"/>
      <c r="Q169" s="4">
        <f t="shared" si="30"/>
        <v>0</v>
      </c>
    </row>
    <row r="170" spans="1:17" ht="30">
      <c r="A170" s="5" t="s">
        <v>528</v>
      </c>
      <c r="B170" s="6" t="s">
        <v>331</v>
      </c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125">
        <f t="shared" si="29"/>
        <v>0</v>
      </c>
      <c r="P170" s="4"/>
      <c r="Q170" s="4">
        <f t="shared" si="30"/>
        <v>0</v>
      </c>
    </row>
    <row r="171" spans="1:17" ht="30">
      <c r="A171" s="5" t="s">
        <v>529</v>
      </c>
      <c r="B171" s="6" t="s">
        <v>332</v>
      </c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125">
        <f t="shared" si="29"/>
        <v>0</v>
      </c>
      <c r="P171" s="4"/>
      <c r="Q171" s="4">
        <f t="shared" si="30"/>
        <v>0</v>
      </c>
    </row>
    <row r="172" spans="1:17">
      <c r="A172" s="5" t="s">
        <v>530</v>
      </c>
      <c r="B172" s="6" t="s">
        <v>333</v>
      </c>
      <c r="C172" s="45"/>
      <c r="D172" s="45"/>
      <c r="E172" s="45"/>
      <c r="F172" s="45"/>
      <c r="G172" s="45"/>
      <c r="H172" s="45"/>
      <c r="I172" s="45">
        <v>254</v>
      </c>
      <c r="J172" s="45">
        <v>127</v>
      </c>
      <c r="K172" s="45">
        <v>254</v>
      </c>
      <c r="L172" s="45"/>
      <c r="M172" s="45"/>
      <c r="N172" s="45"/>
      <c r="O172" s="125">
        <f t="shared" si="29"/>
        <v>635</v>
      </c>
      <c r="P172" s="4">
        <v>635</v>
      </c>
      <c r="Q172" s="4">
        <f t="shared" si="30"/>
        <v>0</v>
      </c>
    </row>
    <row r="173" spans="1:17">
      <c r="A173" s="42" t="s">
        <v>566</v>
      </c>
      <c r="B173" s="55" t="s">
        <v>334</v>
      </c>
      <c r="C173" s="125">
        <f>SUM(C168:C172)</f>
        <v>0</v>
      </c>
      <c r="D173" s="125">
        <f t="shared" ref="D173:N173" si="38">SUM(D168:D172)</f>
        <v>0</v>
      </c>
      <c r="E173" s="125">
        <f t="shared" si="38"/>
        <v>0</v>
      </c>
      <c r="F173" s="125">
        <f t="shared" si="38"/>
        <v>0</v>
      </c>
      <c r="G173" s="125">
        <f t="shared" si="38"/>
        <v>0</v>
      </c>
      <c r="H173" s="125">
        <f t="shared" si="38"/>
        <v>0</v>
      </c>
      <c r="I173" s="125">
        <f t="shared" si="38"/>
        <v>254</v>
      </c>
      <c r="J173" s="125">
        <f t="shared" si="38"/>
        <v>127</v>
      </c>
      <c r="K173" s="125">
        <f t="shared" si="38"/>
        <v>254</v>
      </c>
      <c r="L173" s="125">
        <f t="shared" si="38"/>
        <v>0</v>
      </c>
      <c r="M173" s="125">
        <f t="shared" si="38"/>
        <v>0</v>
      </c>
      <c r="N173" s="125">
        <f t="shared" si="38"/>
        <v>0</v>
      </c>
      <c r="O173" s="125">
        <f t="shared" si="29"/>
        <v>635</v>
      </c>
      <c r="P173" s="4">
        <v>635</v>
      </c>
      <c r="Q173" s="4">
        <f t="shared" si="30"/>
        <v>0</v>
      </c>
    </row>
    <row r="174" spans="1:17">
      <c r="A174" s="13" t="s">
        <v>547</v>
      </c>
      <c r="B174" s="6" t="s">
        <v>373</v>
      </c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125">
        <f t="shared" si="29"/>
        <v>0</v>
      </c>
      <c r="P174" s="4"/>
      <c r="Q174" s="4">
        <f t="shared" si="30"/>
        <v>0</v>
      </c>
    </row>
    <row r="175" spans="1:17">
      <c r="A175" s="13" t="s">
        <v>548</v>
      </c>
      <c r="B175" s="6" t="s">
        <v>374</v>
      </c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125">
        <f t="shared" si="29"/>
        <v>0</v>
      </c>
      <c r="P175" s="4"/>
      <c r="Q175" s="4">
        <f t="shared" si="30"/>
        <v>0</v>
      </c>
    </row>
    <row r="176" spans="1:17">
      <c r="A176" s="13" t="s">
        <v>375</v>
      </c>
      <c r="B176" s="6" t="s">
        <v>376</v>
      </c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125">
        <f t="shared" si="29"/>
        <v>0</v>
      </c>
      <c r="P176" s="4"/>
      <c r="Q176" s="4">
        <f t="shared" si="30"/>
        <v>0</v>
      </c>
    </row>
    <row r="177" spans="1:17">
      <c r="A177" s="13" t="s">
        <v>549</v>
      </c>
      <c r="B177" s="6" t="s">
        <v>377</v>
      </c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125">
        <f t="shared" si="29"/>
        <v>0</v>
      </c>
      <c r="P177" s="4"/>
      <c r="Q177" s="4">
        <f t="shared" si="30"/>
        <v>0</v>
      </c>
    </row>
    <row r="178" spans="1:17">
      <c r="A178" s="13" t="s">
        <v>378</v>
      </c>
      <c r="B178" s="6" t="s">
        <v>379</v>
      </c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125">
        <f t="shared" si="29"/>
        <v>0</v>
      </c>
      <c r="P178" s="4"/>
      <c r="Q178" s="4">
        <f t="shared" si="30"/>
        <v>0</v>
      </c>
    </row>
    <row r="179" spans="1:17">
      <c r="A179" s="42" t="s">
        <v>571</v>
      </c>
      <c r="B179" s="55" t="s">
        <v>380</v>
      </c>
      <c r="C179" s="125">
        <f>SUM(C174:C178)</f>
        <v>0</v>
      </c>
      <c r="D179" s="125">
        <f t="shared" ref="D179:N179" si="39">SUM(D174:D178)</f>
        <v>0</v>
      </c>
      <c r="E179" s="125">
        <f t="shared" si="39"/>
        <v>0</v>
      </c>
      <c r="F179" s="125">
        <f t="shared" si="39"/>
        <v>0</v>
      </c>
      <c r="G179" s="125">
        <f t="shared" si="39"/>
        <v>0</v>
      </c>
      <c r="H179" s="125">
        <f t="shared" si="39"/>
        <v>0</v>
      </c>
      <c r="I179" s="125">
        <f t="shared" si="39"/>
        <v>0</v>
      </c>
      <c r="J179" s="125">
        <f t="shared" si="39"/>
        <v>0</v>
      </c>
      <c r="K179" s="125">
        <f t="shared" si="39"/>
        <v>0</v>
      </c>
      <c r="L179" s="125">
        <f t="shared" si="39"/>
        <v>0</v>
      </c>
      <c r="M179" s="125">
        <f t="shared" si="39"/>
        <v>0</v>
      </c>
      <c r="N179" s="125">
        <f t="shared" si="39"/>
        <v>0</v>
      </c>
      <c r="O179" s="125">
        <f t="shared" si="29"/>
        <v>0</v>
      </c>
      <c r="P179" s="4"/>
      <c r="Q179" s="4">
        <f t="shared" si="30"/>
        <v>0</v>
      </c>
    </row>
    <row r="180" spans="1:17" ht="30">
      <c r="A180" s="13" t="s">
        <v>386</v>
      </c>
      <c r="B180" s="6" t="s">
        <v>387</v>
      </c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125">
        <f t="shared" si="29"/>
        <v>0</v>
      </c>
      <c r="P180" s="4"/>
      <c r="Q180" s="4">
        <f t="shared" si="30"/>
        <v>0</v>
      </c>
    </row>
    <row r="181" spans="1:17" ht="30">
      <c r="A181" s="5" t="s">
        <v>552</v>
      </c>
      <c r="B181" s="6" t="s">
        <v>388</v>
      </c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125">
        <f t="shared" si="29"/>
        <v>0</v>
      </c>
      <c r="P181" s="4"/>
      <c r="Q181" s="4">
        <f t="shared" si="30"/>
        <v>0</v>
      </c>
    </row>
    <row r="182" spans="1:17">
      <c r="A182" s="13" t="s">
        <v>553</v>
      </c>
      <c r="B182" s="6" t="s">
        <v>389</v>
      </c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125">
        <f t="shared" si="29"/>
        <v>0</v>
      </c>
      <c r="P182" s="4"/>
      <c r="Q182" s="4">
        <f t="shared" si="30"/>
        <v>0</v>
      </c>
    </row>
    <row r="183" spans="1:17">
      <c r="A183" s="42" t="s">
        <v>574</v>
      </c>
      <c r="B183" s="55" t="s">
        <v>390</v>
      </c>
      <c r="C183" s="125">
        <f>SUM(C180:C182)</f>
        <v>0</v>
      </c>
      <c r="D183" s="125">
        <f t="shared" ref="D183:N183" si="40">SUM(D180:D182)</f>
        <v>0</v>
      </c>
      <c r="E183" s="125">
        <f t="shared" si="40"/>
        <v>0</v>
      </c>
      <c r="F183" s="125">
        <f t="shared" si="40"/>
        <v>0</v>
      </c>
      <c r="G183" s="125">
        <f t="shared" si="40"/>
        <v>0</v>
      </c>
      <c r="H183" s="125">
        <f t="shared" si="40"/>
        <v>0</v>
      </c>
      <c r="I183" s="125">
        <f t="shared" si="40"/>
        <v>0</v>
      </c>
      <c r="J183" s="125">
        <f t="shared" si="40"/>
        <v>0</v>
      </c>
      <c r="K183" s="125">
        <f t="shared" si="40"/>
        <v>0</v>
      </c>
      <c r="L183" s="125">
        <f t="shared" si="40"/>
        <v>0</v>
      </c>
      <c r="M183" s="125">
        <f t="shared" si="40"/>
        <v>0</v>
      </c>
      <c r="N183" s="125">
        <f t="shared" si="40"/>
        <v>0</v>
      </c>
      <c r="O183" s="125">
        <f t="shared" si="29"/>
        <v>0</v>
      </c>
      <c r="P183" s="4"/>
      <c r="Q183" s="4">
        <f t="shared" si="30"/>
        <v>0</v>
      </c>
    </row>
    <row r="184" spans="1:17" ht="15.75">
      <c r="A184" s="63" t="s">
        <v>90</v>
      </c>
      <c r="B184" s="67"/>
      <c r="C184" s="125">
        <f>C183+C179+C173</f>
        <v>0</v>
      </c>
      <c r="D184" s="125">
        <f t="shared" ref="D184:N184" si="41">D183+D179+D173</f>
        <v>0</v>
      </c>
      <c r="E184" s="125">
        <f t="shared" si="41"/>
        <v>0</v>
      </c>
      <c r="F184" s="125">
        <f t="shared" si="41"/>
        <v>0</v>
      </c>
      <c r="G184" s="125">
        <f t="shared" si="41"/>
        <v>0</v>
      </c>
      <c r="H184" s="125">
        <f t="shared" si="41"/>
        <v>0</v>
      </c>
      <c r="I184" s="125">
        <f t="shared" si="41"/>
        <v>254</v>
      </c>
      <c r="J184" s="125">
        <f t="shared" si="41"/>
        <v>127</v>
      </c>
      <c r="K184" s="125">
        <f t="shared" si="41"/>
        <v>254</v>
      </c>
      <c r="L184" s="125">
        <f t="shared" si="41"/>
        <v>0</v>
      </c>
      <c r="M184" s="125">
        <f t="shared" si="41"/>
        <v>0</v>
      </c>
      <c r="N184" s="125">
        <f t="shared" si="41"/>
        <v>0</v>
      </c>
      <c r="O184" s="125">
        <f t="shared" si="29"/>
        <v>635</v>
      </c>
      <c r="P184" s="4">
        <v>635</v>
      </c>
      <c r="Q184" s="4">
        <f t="shared" si="30"/>
        <v>0</v>
      </c>
    </row>
    <row r="185" spans="1:17" ht="15.75">
      <c r="A185" s="52" t="s">
        <v>573</v>
      </c>
      <c r="B185" s="38" t="s">
        <v>391</v>
      </c>
      <c r="C185" s="125">
        <f>C184+C167</f>
        <v>0</v>
      </c>
      <c r="D185" s="125">
        <f t="shared" ref="D185:N185" si="42">D184+D167</f>
        <v>0</v>
      </c>
      <c r="E185" s="125">
        <f t="shared" si="42"/>
        <v>0</v>
      </c>
      <c r="F185" s="125">
        <f t="shared" si="42"/>
        <v>0</v>
      </c>
      <c r="G185" s="125">
        <f t="shared" si="42"/>
        <v>0</v>
      </c>
      <c r="H185" s="125">
        <f t="shared" si="42"/>
        <v>0</v>
      </c>
      <c r="I185" s="125">
        <f t="shared" si="42"/>
        <v>254</v>
      </c>
      <c r="J185" s="125">
        <f t="shared" si="42"/>
        <v>127</v>
      </c>
      <c r="K185" s="125">
        <f t="shared" si="42"/>
        <v>254</v>
      </c>
      <c r="L185" s="125">
        <f t="shared" si="42"/>
        <v>0</v>
      </c>
      <c r="M185" s="125">
        <f t="shared" si="42"/>
        <v>0</v>
      </c>
      <c r="N185" s="125">
        <f t="shared" si="42"/>
        <v>0</v>
      </c>
      <c r="O185" s="125">
        <f t="shared" si="29"/>
        <v>635</v>
      </c>
      <c r="P185" s="4">
        <v>635</v>
      </c>
      <c r="Q185" s="4">
        <f t="shared" si="30"/>
        <v>0</v>
      </c>
    </row>
    <row r="186" spans="1:17" ht="15.75">
      <c r="A186" s="113" t="s">
        <v>91</v>
      </c>
      <c r="B186" s="66"/>
      <c r="C186" s="125">
        <f>C167-C75</f>
        <v>-2493</v>
      </c>
      <c r="D186" s="125">
        <f t="shared" ref="D186:N186" si="43">D167-D75</f>
        <v>-2489</v>
      </c>
      <c r="E186" s="125">
        <f t="shared" si="43"/>
        <v>-4089</v>
      </c>
      <c r="F186" s="125">
        <f t="shared" si="43"/>
        <v>-2529</v>
      </c>
      <c r="G186" s="125">
        <f t="shared" si="43"/>
        <v>-2569</v>
      </c>
      <c r="H186" s="125">
        <f t="shared" si="43"/>
        <v>-2859</v>
      </c>
      <c r="I186" s="125">
        <f t="shared" si="43"/>
        <v>-3069</v>
      </c>
      <c r="J186" s="125">
        <f t="shared" si="43"/>
        <v>-2489</v>
      </c>
      <c r="K186" s="125">
        <f t="shared" si="43"/>
        <v>-2529</v>
      </c>
      <c r="L186" s="125">
        <f t="shared" si="43"/>
        <v>-2604</v>
      </c>
      <c r="M186" s="125">
        <f t="shared" si="43"/>
        <v>-2490</v>
      </c>
      <c r="N186" s="125">
        <f t="shared" si="43"/>
        <v>-2538</v>
      </c>
      <c r="O186" s="125">
        <f t="shared" si="29"/>
        <v>-32747</v>
      </c>
      <c r="P186" s="4">
        <v>-32747</v>
      </c>
      <c r="Q186" s="4">
        <f t="shared" si="30"/>
        <v>0</v>
      </c>
    </row>
    <row r="187" spans="1:17" ht="15.75">
      <c r="A187" s="113" t="s">
        <v>92</v>
      </c>
      <c r="B187" s="66"/>
      <c r="C187" s="125">
        <f>C184-C98</f>
        <v>0</v>
      </c>
      <c r="D187" s="125">
        <f t="shared" ref="D187:N187" si="44">D184-D98</f>
        <v>0</v>
      </c>
      <c r="E187" s="125">
        <f t="shared" si="44"/>
        <v>0</v>
      </c>
      <c r="F187" s="125">
        <f t="shared" si="44"/>
        <v>0</v>
      </c>
      <c r="G187" s="125">
        <f t="shared" si="44"/>
        <v>0</v>
      </c>
      <c r="H187" s="125">
        <f t="shared" si="44"/>
        <v>-254</v>
      </c>
      <c r="I187" s="125">
        <f t="shared" si="44"/>
        <v>254</v>
      </c>
      <c r="J187" s="125">
        <f t="shared" si="44"/>
        <v>0</v>
      </c>
      <c r="K187" s="125">
        <f t="shared" si="44"/>
        <v>0</v>
      </c>
      <c r="L187" s="125">
        <f t="shared" si="44"/>
        <v>0</v>
      </c>
      <c r="M187" s="125">
        <f t="shared" si="44"/>
        <v>0</v>
      </c>
      <c r="N187" s="125">
        <f t="shared" si="44"/>
        <v>0</v>
      </c>
      <c r="O187" s="125">
        <f t="shared" si="29"/>
        <v>0</v>
      </c>
      <c r="P187" s="4"/>
      <c r="Q187" s="4">
        <f t="shared" si="30"/>
        <v>0</v>
      </c>
    </row>
    <row r="188" spans="1:17">
      <c r="A188" s="40" t="s">
        <v>555</v>
      </c>
      <c r="B188" s="5" t="s">
        <v>392</v>
      </c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125">
        <f t="shared" si="29"/>
        <v>0</v>
      </c>
      <c r="P188" s="4"/>
      <c r="Q188" s="4">
        <f t="shared" si="30"/>
        <v>0</v>
      </c>
    </row>
    <row r="189" spans="1:17">
      <c r="A189" s="13" t="s">
        <v>393</v>
      </c>
      <c r="B189" s="5" t="s">
        <v>394</v>
      </c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125">
        <f t="shared" si="29"/>
        <v>0</v>
      </c>
      <c r="P189" s="4"/>
      <c r="Q189" s="4">
        <f t="shared" si="30"/>
        <v>0</v>
      </c>
    </row>
    <row r="190" spans="1:17">
      <c r="A190" s="40" t="s">
        <v>556</v>
      </c>
      <c r="B190" s="5" t="s">
        <v>395</v>
      </c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125">
        <f t="shared" si="29"/>
        <v>0</v>
      </c>
      <c r="P190" s="4"/>
      <c r="Q190" s="4">
        <f t="shared" si="30"/>
        <v>0</v>
      </c>
    </row>
    <row r="191" spans="1:17">
      <c r="A191" s="15" t="s">
        <v>575</v>
      </c>
      <c r="B191" s="7" t="s">
        <v>396</v>
      </c>
      <c r="C191" s="125">
        <f>SUM(C188:C190)</f>
        <v>0</v>
      </c>
      <c r="D191" s="125">
        <f t="shared" ref="D191:N191" si="45">SUM(D188:D190)</f>
        <v>0</v>
      </c>
      <c r="E191" s="125">
        <f t="shared" si="45"/>
        <v>0</v>
      </c>
      <c r="F191" s="125">
        <f t="shared" si="45"/>
        <v>0</v>
      </c>
      <c r="G191" s="125">
        <f t="shared" si="45"/>
        <v>0</v>
      </c>
      <c r="H191" s="125">
        <f t="shared" si="45"/>
        <v>0</v>
      </c>
      <c r="I191" s="125">
        <f t="shared" si="45"/>
        <v>0</v>
      </c>
      <c r="J191" s="125">
        <f t="shared" si="45"/>
        <v>0</v>
      </c>
      <c r="K191" s="125">
        <f t="shared" si="45"/>
        <v>0</v>
      </c>
      <c r="L191" s="125">
        <f t="shared" si="45"/>
        <v>0</v>
      </c>
      <c r="M191" s="125">
        <f t="shared" si="45"/>
        <v>0</v>
      </c>
      <c r="N191" s="125">
        <f t="shared" si="45"/>
        <v>0</v>
      </c>
      <c r="O191" s="125">
        <f t="shared" si="29"/>
        <v>0</v>
      </c>
      <c r="P191" s="4"/>
      <c r="Q191" s="4">
        <f t="shared" si="30"/>
        <v>0</v>
      </c>
    </row>
    <row r="192" spans="1:17">
      <c r="A192" s="13" t="s">
        <v>557</v>
      </c>
      <c r="B192" s="5" t="s">
        <v>397</v>
      </c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125">
        <f t="shared" si="29"/>
        <v>0</v>
      </c>
      <c r="P192" s="4"/>
      <c r="Q192" s="4">
        <f t="shared" si="30"/>
        <v>0</v>
      </c>
    </row>
    <row r="193" spans="1:17">
      <c r="A193" s="40" t="s">
        <v>398</v>
      </c>
      <c r="B193" s="5" t="s">
        <v>399</v>
      </c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125">
        <f t="shared" si="29"/>
        <v>0</v>
      </c>
      <c r="P193" s="4"/>
      <c r="Q193" s="4">
        <f t="shared" si="30"/>
        <v>0</v>
      </c>
    </row>
    <row r="194" spans="1:17">
      <c r="A194" s="13" t="s">
        <v>558</v>
      </c>
      <c r="B194" s="5" t="s">
        <v>400</v>
      </c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125">
        <f t="shared" si="29"/>
        <v>0</v>
      </c>
      <c r="P194" s="4"/>
      <c r="Q194" s="4">
        <f t="shared" si="30"/>
        <v>0</v>
      </c>
    </row>
    <row r="195" spans="1:17">
      <c r="A195" s="40" t="s">
        <v>401</v>
      </c>
      <c r="B195" s="5" t="s">
        <v>402</v>
      </c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125">
        <f t="shared" si="29"/>
        <v>0</v>
      </c>
      <c r="P195" s="4"/>
      <c r="Q195" s="4">
        <f t="shared" si="30"/>
        <v>0</v>
      </c>
    </row>
    <row r="196" spans="1:17">
      <c r="A196" s="14" t="s">
        <v>576</v>
      </c>
      <c r="B196" s="7" t="s">
        <v>403</v>
      </c>
      <c r="C196" s="125">
        <f>SUM(C192:C195)</f>
        <v>0</v>
      </c>
      <c r="D196" s="125">
        <f t="shared" ref="D196:N196" si="46">SUM(D192:D195)</f>
        <v>0</v>
      </c>
      <c r="E196" s="125">
        <f t="shared" si="46"/>
        <v>0</v>
      </c>
      <c r="F196" s="125">
        <f t="shared" si="46"/>
        <v>0</v>
      </c>
      <c r="G196" s="125">
        <f t="shared" si="46"/>
        <v>0</v>
      </c>
      <c r="H196" s="125">
        <f t="shared" si="46"/>
        <v>0</v>
      </c>
      <c r="I196" s="125">
        <f t="shared" si="46"/>
        <v>0</v>
      </c>
      <c r="J196" s="125">
        <f t="shared" si="46"/>
        <v>0</v>
      </c>
      <c r="K196" s="125">
        <f t="shared" si="46"/>
        <v>0</v>
      </c>
      <c r="L196" s="125">
        <f t="shared" si="46"/>
        <v>0</v>
      </c>
      <c r="M196" s="125">
        <f t="shared" si="46"/>
        <v>0</v>
      </c>
      <c r="N196" s="125">
        <f t="shared" si="46"/>
        <v>0</v>
      </c>
      <c r="O196" s="125">
        <f t="shared" si="29"/>
        <v>0</v>
      </c>
      <c r="P196" s="4"/>
      <c r="Q196" s="4">
        <f t="shared" si="30"/>
        <v>0</v>
      </c>
    </row>
    <row r="197" spans="1:17">
      <c r="A197" s="5" t="s">
        <v>687</v>
      </c>
      <c r="B197" s="5" t="s">
        <v>404</v>
      </c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125">
        <f t="shared" si="29"/>
        <v>0</v>
      </c>
      <c r="P197" s="4"/>
      <c r="Q197" s="4">
        <f t="shared" si="30"/>
        <v>0</v>
      </c>
    </row>
    <row r="198" spans="1:17">
      <c r="A198" s="5" t="s">
        <v>688</v>
      </c>
      <c r="B198" s="5" t="s">
        <v>404</v>
      </c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125">
        <f t="shared" si="29"/>
        <v>0</v>
      </c>
      <c r="P198" s="4"/>
      <c r="Q198" s="4">
        <f t="shared" si="30"/>
        <v>0</v>
      </c>
    </row>
    <row r="199" spans="1:17">
      <c r="A199" s="5" t="s">
        <v>685</v>
      </c>
      <c r="B199" s="5" t="s">
        <v>405</v>
      </c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125">
        <f t="shared" si="29"/>
        <v>0</v>
      </c>
      <c r="P199" s="4"/>
      <c r="Q199" s="4">
        <f t="shared" si="30"/>
        <v>0</v>
      </c>
    </row>
    <row r="200" spans="1:17">
      <c r="A200" s="5" t="s">
        <v>686</v>
      </c>
      <c r="B200" s="5" t="s">
        <v>405</v>
      </c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125">
        <f t="shared" ref="O200:O215" si="47">SUM(C200:N200)</f>
        <v>0</v>
      </c>
      <c r="P200" s="4"/>
      <c r="Q200" s="4">
        <f t="shared" ref="Q200:Q215" si="48">O200-P200</f>
        <v>0</v>
      </c>
    </row>
    <row r="201" spans="1:17">
      <c r="A201" s="7" t="s">
        <v>577</v>
      </c>
      <c r="B201" s="7" t="s">
        <v>406</v>
      </c>
      <c r="C201" s="125">
        <f>SUM(C197:C200)</f>
        <v>0</v>
      </c>
      <c r="D201" s="125">
        <f t="shared" ref="D201:N201" si="49">SUM(D197:D200)</f>
        <v>0</v>
      </c>
      <c r="E201" s="125">
        <f t="shared" si="49"/>
        <v>0</v>
      </c>
      <c r="F201" s="125">
        <f t="shared" si="49"/>
        <v>0</v>
      </c>
      <c r="G201" s="125">
        <f t="shared" si="49"/>
        <v>0</v>
      </c>
      <c r="H201" s="125">
        <f t="shared" si="49"/>
        <v>0</v>
      </c>
      <c r="I201" s="125">
        <f t="shared" si="49"/>
        <v>0</v>
      </c>
      <c r="J201" s="125">
        <f t="shared" si="49"/>
        <v>0</v>
      </c>
      <c r="K201" s="125">
        <f t="shared" si="49"/>
        <v>0</v>
      </c>
      <c r="L201" s="125">
        <f t="shared" si="49"/>
        <v>0</v>
      </c>
      <c r="M201" s="125">
        <f t="shared" si="49"/>
        <v>0</v>
      </c>
      <c r="N201" s="125">
        <f t="shared" si="49"/>
        <v>0</v>
      </c>
      <c r="O201" s="125">
        <f t="shared" si="47"/>
        <v>0</v>
      </c>
      <c r="P201" s="4"/>
      <c r="Q201" s="4">
        <f t="shared" si="48"/>
        <v>0</v>
      </c>
    </row>
    <row r="202" spans="1:17">
      <c r="A202" s="40" t="s">
        <v>407</v>
      </c>
      <c r="B202" s="5" t="s">
        <v>408</v>
      </c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125">
        <f t="shared" si="47"/>
        <v>0</v>
      </c>
      <c r="P202" s="4"/>
      <c r="Q202" s="4">
        <f t="shared" si="48"/>
        <v>0</v>
      </c>
    </row>
    <row r="203" spans="1:17">
      <c r="A203" s="40" t="s">
        <v>409</v>
      </c>
      <c r="B203" s="5" t="s">
        <v>410</v>
      </c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125">
        <f t="shared" si="47"/>
        <v>0</v>
      </c>
      <c r="P203" s="4"/>
      <c r="Q203" s="4">
        <f t="shared" si="48"/>
        <v>0</v>
      </c>
    </row>
    <row r="204" spans="1:17">
      <c r="A204" s="40" t="s">
        <v>411</v>
      </c>
      <c r="B204" s="5" t="s">
        <v>412</v>
      </c>
      <c r="C204" s="45">
        <v>2493</v>
      </c>
      <c r="D204" s="45">
        <v>2489</v>
      </c>
      <c r="E204" s="45">
        <v>4089</v>
      </c>
      <c r="F204" s="45">
        <v>2529</v>
      </c>
      <c r="G204" s="45">
        <v>2569</v>
      </c>
      <c r="H204" s="45">
        <v>2859</v>
      </c>
      <c r="I204" s="45">
        <v>3069</v>
      </c>
      <c r="J204" s="45">
        <v>2489</v>
      </c>
      <c r="K204" s="45">
        <v>2529</v>
      </c>
      <c r="L204" s="45">
        <v>2604</v>
      </c>
      <c r="M204" s="45">
        <v>2490</v>
      </c>
      <c r="N204" s="45">
        <v>2538</v>
      </c>
      <c r="O204" s="125">
        <f t="shared" si="47"/>
        <v>32747</v>
      </c>
      <c r="P204" s="4">
        <v>32747</v>
      </c>
      <c r="Q204" s="4">
        <f t="shared" si="48"/>
        <v>0</v>
      </c>
    </row>
    <row r="205" spans="1:17">
      <c r="A205" s="40" t="s">
        <v>413</v>
      </c>
      <c r="B205" s="5" t="s">
        <v>414</v>
      </c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125">
        <f t="shared" si="47"/>
        <v>0</v>
      </c>
      <c r="P205" s="4"/>
      <c r="Q205" s="4">
        <f t="shared" si="48"/>
        <v>0</v>
      </c>
    </row>
    <row r="206" spans="1:17">
      <c r="A206" s="13" t="s">
        <v>559</v>
      </c>
      <c r="B206" s="5" t="s">
        <v>415</v>
      </c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125">
        <f t="shared" si="47"/>
        <v>0</v>
      </c>
      <c r="P206" s="4"/>
      <c r="Q206" s="4">
        <f t="shared" si="48"/>
        <v>0</v>
      </c>
    </row>
    <row r="207" spans="1:17">
      <c r="A207" s="15" t="s">
        <v>578</v>
      </c>
      <c r="B207" s="7" t="s">
        <v>417</v>
      </c>
      <c r="C207" s="125">
        <f>C206+C205+C204+C203+C202+C201+C196+C191</f>
        <v>2493</v>
      </c>
      <c r="D207" s="125">
        <f t="shared" ref="D207:N207" si="50">D206+D205+D204+D203+D202+D201+D196+D191</f>
        <v>2489</v>
      </c>
      <c r="E207" s="125">
        <f t="shared" si="50"/>
        <v>4089</v>
      </c>
      <c r="F207" s="125">
        <f t="shared" si="50"/>
        <v>2529</v>
      </c>
      <c r="G207" s="125">
        <f t="shared" si="50"/>
        <v>2569</v>
      </c>
      <c r="H207" s="125">
        <f t="shared" si="50"/>
        <v>2859</v>
      </c>
      <c r="I207" s="125">
        <f t="shared" si="50"/>
        <v>3069</v>
      </c>
      <c r="J207" s="125">
        <f t="shared" si="50"/>
        <v>2489</v>
      </c>
      <c r="K207" s="125">
        <f t="shared" si="50"/>
        <v>2529</v>
      </c>
      <c r="L207" s="125">
        <f t="shared" si="50"/>
        <v>2604</v>
      </c>
      <c r="M207" s="125">
        <f t="shared" si="50"/>
        <v>2490</v>
      </c>
      <c r="N207" s="125">
        <f t="shared" si="50"/>
        <v>2538</v>
      </c>
      <c r="O207" s="125">
        <f t="shared" si="47"/>
        <v>32747</v>
      </c>
      <c r="P207" s="4">
        <v>32747</v>
      </c>
      <c r="Q207" s="4">
        <f t="shared" si="48"/>
        <v>0</v>
      </c>
    </row>
    <row r="208" spans="1:17">
      <c r="A208" s="13" t="s">
        <v>418</v>
      </c>
      <c r="B208" s="5" t="s">
        <v>419</v>
      </c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125">
        <f t="shared" si="47"/>
        <v>0</v>
      </c>
      <c r="P208" s="4"/>
      <c r="Q208" s="4">
        <f t="shared" si="48"/>
        <v>0</v>
      </c>
    </row>
    <row r="209" spans="1:17">
      <c r="A209" s="13" t="s">
        <v>420</v>
      </c>
      <c r="B209" s="5" t="s">
        <v>421</v>
      </c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125">
        <f t="shared" si="47"/>
        <v>0</v>
      </c>
      <c r="P209" s="4"/>
      <c r="Q209" s="4">
        <f t="shared" si="48"/>
        <v>0</v>
      </c>
    </row>
    <row r="210" spans="1:17">
      <c r="A210" s="40" t="s">
        <v>422</v>
      </c>
      <c r="B210" s="5" t="s">
        <v>423</v>
      </c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125">
        <f t="shared" si="47"/>
        <v>0</v>
      </c>
      <c r="P210" s="4"/>
      <c r="Q210" s="4">
        <f t="shared" si="48"/>
        <v>0</v>
      </c>
    </row>
    <row r="211" spans="1:17">
      <c r="A211" s="40" t="s">
        <v>560</v>
      </c>
      <c r="B211" s="5" t="s">
        <v>424</v>
      </c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125">
        <f t="shared" si="47"/>
        <v>0</v>
      </c>
      <c r="P211" s="4"/>
      <c r="Q211" s="4">
        <f t="shared" si="48"/>
        <v>0</v>
      </c>
    </row>
    <row r="212" spans="1:17">
      <c r="A212" s="14" t="s">
        <v>579</v>
      </c>
      <c r="B212" s="7" t="s">
        <v>425</v>
      </c>
      <c r="C212" s="125">
        <f>SUM(C208:C211)</f>
        <v>0</v>
      </c>
      <c r="D212" s="125">
        <f t="shared" ref="D212:N212" si="51">SUM(D208:D211)</f>
        <v>0</v>
      </c>
      <c r="E212" s="125">
        <f t="shared" si="51"/>
        <v>0</v>
      </c>
      <c r="F212" s="125">
        <f t="shared" si="51"/>
        <v>0</v>
      </c>
      <c r="G212" s="125">
        <f t="shared" si="51"/>
        <v>0</v>
      </c>
      <c r="H212" s="125">
        <f t="shared" si="51"/>
        <v>0</v>
      </c>
      <c r="I212" s="125">
        <f t="shared" si="51"/>
        <v>0</v>
      </c>
      <c r="J212" s="125">
        <f t="shared" si="51"/>
        <v>0</v>
      </c>
      <c r="K212" s="125">
        <f t="shared" si="51"/>
        <v>0</v>
      </c>
      <c r="L212" s="125">
        <f t="shared" si="51"/>
        <v>0</v>
      </c>
      <c r="M212" s="125">
        <f t="shared" si="51"/>
        <v>0</v>
      </c>
      <c r="N212" s="125">
        <f t="shared" si="51"/>
        <v>0</v>
      </c>
      <c r="O212" s="125">
        <f t="shared" si="47"/>
        <v>0</v>
      </c>
      <c r="P212" s="4"/>
      <c r="Q212" s="4">
        <f t="shared" si="48"/>
        <v>0</v>
      </c>
    </row>
    <row r="213" spans="1:17">
      <c r="A213" s="15" t="s">
        <v>426</v>
      </c>
      <c r="B213" s="7" t="s">
        <v>427</v>
      </c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125">
        <f t="shared" si="47"/>
        <v>0</v>
      </c>
      <c r="P213" s="4"/>
      <c r="Q213" s="4">
        <f t="shared" si="48"/>
        <v>0</v>
      </c>
    </row>
    <row r="214" spans="1:17" ht="15.75">
      <c r="A214" s="43" t="s">
        <v>580</v>
      </c>
      <c r="B214" s="44" t="s">
        <v>428</v>
      </c>
      <c r="C214" s="125">
        <f>C213+C212+C207</f>
        <v>2493</v>
      </c>
      <c r="D214" s="125">
        <f t="shared" ref="D214:N214" si="52">D213+D212+D207</f>
        <v>2489</v>
      </c>
      <c r="E214" s="125">
        <f t="shared" si="52"/>
        <v>4089</v>
      </c>
      <c r="F214" s="125">
        <f t="shared" si="52"/>
        <v>2529</v>
      </c>
      <c r="G214" s="125">
        <f t="shared" si="52"/>
        <v>2569</v>
      </c>
      <c r="H214" s="125">
        <f t="shared" si="52"/>
        <v>2859</v>
      </c>
      <c r="I214" s="125">
        <f t="shared" si="52"/>
        <v>3069</v>
      </c>
      <c r="J214" s="125">
        <f t="shared" si="52"/>
        <v>2489</v>
      </c>
      <c r="K214" s="125">
        <f t="shared" si="52"/>
        <v>2529</v>
      </c>
      <c r="L214" s="125">
        <f t="shared" si="52"/>
        <v>2604</v>
      </c>
      <c r="M214" s="125">
        <f t="shared" si="52"/>
        <v>2490</v>
      </c>
      <c r="N214" s="125">
        <f t="shared" si="52"/>
        <v>2538</v>
      </c>
      <c r="O214" s="125">
        <f t="shared" si="47"/>
        <v>32747</v>
      </c>
      <c r="P214" s="4">
        <v>32747</v>
      </c>
      <c r="Q214" s="4">
        <f t="shared" si="48"/>
        <v>0</v>
      </c>
    </row>
    <row r="215" spans="1:17" ht="15.75">
      <c r="A215" s="48" t="s">
        <v>562</v>
      </c>
      <c r="B215" s="49"/>
      <c r="C215" s="125">
        <f>C214+C185</f>
        <v>2493</v>
      </c>
      <c r="D215" s="125">
        <f t="shared" ref="D215:N215" si="53">D214+D185</f>
        <v>2489</v>
      </c>
      <c r="E215" s="125">
        <f t="shared" si="53"/>
        <v>4089</v>
      </c>
      <c r="F215" s="125">
        <f t="shared" si="53"/>
        <v>2529</v>
      </c>
      <c r="G215" s="125">
        <f t="shared" si="53"/>
        <v>2569</v>
      </c>
      <c r="H215" s="125">
        <f t="shared" si="53"/>
        <v>2859</v>
      </c>
      <c r="I215" s="125">
        <f t="shared" si="53"/>
        <v>3323</v>
      </c>
      <c r="J215" s="125">
        <f t="shared" si="53"/>
        <v>2616</v>
      </c>
      <c r="K215" s="125">
        <f t="shared" si="53"/>
        <v>2783</v>
      </c>
      <c r="L215" s="125">
        <f t="shared" si="53"/>
        <v>2604</v>
      </c>
      <c r="M215" s="125">
        <f t="shared" si="53"/>
        <v>2490</v>
      </c>
      <c r="N215" s="125">
        <f t="shared" si="53"/>
        <v>2538</v>
      </c>
      <c r="O215" s="125">
        <f t="shared" si="47"/>
        <v>33382</v>
      </c>
      <c r="P215" s="4">
        <v>33382</v>
      </c>
      <c r="Q215" s="4">
        <f t="shared" si="48"/>
        <v>0</v>
      </c>
    </row>
    <row r="216" spans="1:17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127"/>
      <c r="P216" s="4"/>
      <c r="Q216" s="4"/>
    </row>
    <row r="217" spans="1:17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127"/>
      <c r="P217" s="4"/>
      <c r="Q217" s="4"/>
    </row>
    <row r="218" spans="1:17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127"/>
      <c r="P218" s="4"/>
      <c r="Q218" s="4"/>
    </row>
    <row r="219" spans="1:17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127"/>
      <c r="P219" s="4"/>
      <c r="Q219" s="4"/>
    </row>
    <row r="220" spans="1:17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127"/>
      <c r="P220" s="4"/>
      <c r="Q220" s="4"/>
    </row>
    <row r="221" spans="1:17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127"/>
      <c r="P221" s="4"/>
      <c r="Q221" s="4"/>
    </row>
    <row r="222" spans="1:17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127"/>
      <c r="P222" s="4"/>
      <c r="Q222" s="4"/>
    </row>
    <row r="223" spans="1:17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127"/>
      <c r="P223" s="4"/>
      <c r="Q223" s="4"/>
    </row>
    <row r="224" spans="1:17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127"/>
      <c r="P224" s="4"/>
      <c r="Q224" s="4"/>
    </row>
    <row r="225" spans="2:17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127"/>
      <c r="P225" s="4"/>
      <c r="Q225" s="4"/>
    </row>
    <row r="226" spans="2:17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127"/>
      <c r="P226" s="4"/>
      <c r="Q226" s="4"/>
    </row>
    <row r="227" spans="2:17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127"/>
      <c r="P227" s="4"/>
      <c r="Q227" s="4"/>
    </row>
    <row r="228" spans="2:17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127"/>
      <c r="P228" s="4"/>
      <c r="Q228" s="4"/>
    </row>
  </sheetData>
  <mergeCells count="2">
    <mergeCell ref="A2:O2"/>
    <mergeCell ref="A3:O3"/>
  </mergeCells>
  <phoneticPr fontId="39" type="noConversion"/>
  <pageMargins left="0.31496062992125984" right="0.11811023622047245" top="0.74803149606299213" bottom="0.74803149606299213" header="0.31496062992125984" footer="0.31496062992125984"/>
  <pageSetup paperSize="9" scale="52" fitToHeight="4" orientation="landscape" r:id="rId1"/>
  <headerFooter>
    <oddHeader>&amp;C27. melléklet az 1/2015. (II.18.)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1"/>
  <sheetViews>
    <sheetView workbookViewId="0">
      <selection activeCell="F122" sqref="A1:F122"/>
    </sheetView>
  </sheetViews>
  <sheetFormatPr defaultRowHeight="15"/>
  <cols>
    <col min="1" max="1" width="91.7109375" customWidth="1"/>
    <col min="3" max="3" width="17.140625" style="160" customWidth="1"/>
    <col min="4" max="4" width="14.140625" style="160" customWidth="1"/>
    <col min="5" max="5" width="15.85546875" style="160" customWidth="1"/>
    <col min="6" max="6" width="15.7109375" style="160" customWidth="1"/>
  </cols>
  <sheetData>
    <row r="1" spans="1:6" ht="20.25" customHeight="1">
      <c r="A1" s="250" t="s">
        <v>704</v>
      </c>
      <c r="B1" s="251"/>
      <c r="C1" s="251"/>
      <c r="D1" s="251"/>
      <c r="E1" s="251"/>
      <c r="F1" s="252"/>
    </row>
    <row r="2" spans="1:6" ht="19.5" customHeight="1">
      <c r="A2" s="247" t="s">
        <v>609</v>
      </c>
      <c r="B2" s="246"/>
      <c r="C2" s="246"/>
      <c r="D2" s="246"/>
      <c r="E2" s="246"/>
      <c r="F2" s="249"/>
    </row>
    <row r="3" spans="1:6" ht="18">
      <c r="A3" s="53"/>
    </row>
    <row r="4" spans="1:6">
      <c r="A4" s="139" t="s">
        <v>705</v>
      </c>
    </row>
    <row r="5" spans="1:6" ht="30">
      <c r="A5" s="2" t="s">
        <v>126</v>
      </c>
      <c r="B5" s="3" t="s">
        <v>127</v>
      </c>
      <c r="C5" s="162" t="s">
        <v>638</v>
      </c>
      <c r="D5" s="162" t="s">
        <v>639</v>
      </c>
      <c r="E5" s="162" t="s">
        <v>88</v>
      </c>
      <c r="F5" s="163" t="s">
        <v>47</v>
      </c>
    </row>
    <row r="6" spans="1:6">
      <c r="A6" s="31" t="s">
        <v>128</v>
      </c>
      <c r="B6" s="32" t="s">
        <v>129</v>
      </c>
      <c r="C6" s="140">
        <v>17840</v>
      </c>
      <c r="D6" s="140"/>
      <c r="E6" s="140"/>
      <c r="F6" s="164">
        <f>C6+E6</f>
        <v>17840</v>
      </c>
    </row>
    <row r="7" spans="1:6">
      <c r="A7" s="31" t="s">
        <v>130</v>
      </c>
      <c r="B7" s="33" t="s">
        <v>131</v>
      </c>
      <c r="C7" s="140"/>
      <c r="D7" s="140"/>
      <c r="E7" s="140"/>
      <c r="F7" s="164">
        <f t="shared" ref="F7:F18" si="0">C7+E7</f>
        <v>0</v>
      </c>
    </row>
    <row r="8" spans="1:6">
      <c r="A8" s="31" t="s">
        <v>132</v>
      </c>
      <c r="B8" s="33" t="s">
        <v>133</v>
      </c>
      <c r="C8" s="140"/>
      <c r="D8" s="140"/>
      <c r="E8" s="140"/>
      <c r="F8" s="164">
        <f t="shared" si="0"/>
        <v>0</v>
      </c>
    </row>
    <row r="9" spans="1:6">
      <c r="A9" s="34" t="s">
        <v>134</v>
      </c>
      <c r="B9" s="33" t="s">
        <v>135</v>
      </c>
      <c r="C9" s="140"/>
      <c r="D9" s="140"/>
      <c r="E9" s="140"/>
      <c r="F9" s="164">
        <f t="shared" si="0"/>
        <v>0</v>
      </c>
    </row>
    <row r="10" spans="1:6">
      <c r="A10" s="34" t="s">
        <v>136</v>
      </c>
      <c r="B10" s="33" t="s">
        <v>137</v>
      </c>
      <c r="C10" s="140"/>
      <c r="D10" s="140"/>
      <c r="E10" s="140"/>
      <c r="F10" s="164">
        <f t="shared" si="0"/>
        <v>0</v>
      </c>
    </row>
    <row r="11" spans="1:6">
      <c r="A11" s="34" t="s">
        <v>138</v>
      </c>
      <c r="B11" s="33" t="s">
        <v>139</v>
      </c>
      <c r="C11" s="140"/>
      <c r="D11" s="140"/>
      <c r="E11" s="140"/>
      <c r="F11" s="164">
        <f t="shared" si="0"/>
        <v>0</v>
      </c>
    </row>
    <row r="12" spans="1:6">
      <c r="A12" s="34" t="s">
        <v>140</v>
      </c>
      <c r="B12" s="33" t="s">
        <v>141</v>
      </c>
      <c r="C12" s="140">
        <v>1895</v>
      </c>
      <c r="D12" s="140"/>
      <c r="E12" s="140"/>
      <c r="F12" s="164">
        <f t="shared" si="0"/>
        <v>1895</v>
      </c>
    </row>
    <row r="13" spans="1:6">
      <c r="A13" s="34" t="s">
        <v>142</v>
      </c>
      <c r="B13" s="33" t="s">
        <v>143</v>
      </c>
      <c r="C13" s="140"/>
      <c r="D13" s="140"/>
      <c r="E13" s="140"/>
      <c r="F13" s="164">
        <f t="shared" si="0"/>
        <v>0</v>
      </c>
    </row>
    <row r="14" spans="1:6">
      <c r="A14" s="5" t="s">
        <v>144</v>
      </c>
      <c r="B14" s="33" t="s">
        <v>145</v>
      </c>
      <c r="C14" s="140">
        <v>250</v>
      </c>
      <c r="D14" s="140"/>
      <c r="E14" s="140"/>
      <c r="F14" s="164">
        <f t="shared" si="0"/>
        <v>250</v>
      </c>
    </row>
    <row r="15" spans="1:6">
      <c r="A15" s="5" t="s">
        <v>146</v>
      </c>
      <c r="B15" s="33" t="s">
        <v>147</v>
      </c>
      <c r="C15" s="140">
        <v>580</v>
      </c>
      <c r="D15" s="140"/>
      <c r="E15" s="140"/>
      <c r="F15" s="164">
        <f t="shared" si="0"/>
        <v>580</v>
      </c>
    </row>
    <row r="16" spans="1:6">
      <c r="A16" s="5" t="s">
        <v>148</v>
      </c>
      <c r="B16" s="33" t="s">
        <v>149</v>
      </c>
      <c r="C16" s="140"/>
      <c r="D16" s="140"/>
      <c r="E16" s="140"/>
      <c r="F16" s="164">
        <f t="shared" si="0"/>
        <v>0</v>
      </c>
    </row>
    <row r="17" spans="1:6">
      <c r="A17" s="5" t="s">
        <v>150</v>
      </c>
      <c r="B17" s="33" t="s">
        <v>151</v>
      </c>
      <c r="C17" s="140"/>
      <c r="D17" s="140"/>
      <c r="E17" s="140"/>
      <c r="F17" s="164">
        <f t="shared" si="0"/>
        <v>0</v>
      </c>
    </row>
    <row r="18" spans="1:6">
      <c r="A18" s="5" t="s">
        <v>491</v>
      </c>
      <c r="B18" s="33" t="s">
        <v>152</v>
      </c>
      <c r="C18" s="140"/>
      <c r="D18" s="140"/>
      <c r="E18" s="140"/>
      <c r="F18" s="164">
        <f t="shared" si="0"/>
        <v>0</v>
      </c>
    </row>
    <row r="19" spans="1:6" s="142" customFormat="1" ht="12.75">
      <c r="A19" s="35" t="s">
        <v>429</v>
      </c>
      <c r="B19" s="36" t="s">
        <v>153</v>
      </c>
      <c r="C19" s="141">
        <f>SUM(C6:C18)</f>
        <v>20565</v>
      </c>
      <c r="D19" s="141">
        <f>SUM(D6:D18)</f>
        <v>0</v>
      </c>
      <c r="E19" s="141">
        <f>SUM(E6:E18)</f>
        <v>0</v>
      </c>
      <c r="F19" s="141">
        <f>SUM(F6:F18)</f>
        <v>20565</v>
      </c>
    </row>
    <row r="20" spans="1:6">
      <c r="A20" s="5" t="s">
        <v>154</v>
      </c>
      <c r="B20" s="33" t="s">
        <v>155</v>
      </c>
      <c r="C20" s="140"/>
      <c r="D20" s="140"/>
      <c r="E20" s="140"/>
      <c r="F20" s="164">
        <f>C20+D20+E20</f>
        <v>0</v>
      </c>
    </row>
    <row r="21" spans="1:6">
      <c r="A21" s="5" t="s">
        <v>156</v>
      </c>
      <c r="B21" s="33" t="s">
        <v>157</v>
      </c>
      <c r="C21" s="140"/>
      <c r="D21" s="140"/>
      <c r="E21" s="140"/>
      <c r="F21" s="164">
        <f>C21+D21+E21</f>
        <v>0</v>
      </c>
    </row>
    <row r="22" spans="1:6">
      <c r="A22" s="6" t="s">
        <v>158</v>
      </c>
      <c r="B22" s="33" t="s">
        <v>159</v>
      </c>
      <c r="C22" s="140"/>
      <c r="D22" s="140"/>
      <c r="E22" s="140"/>
      <c r="F22" s="164">
        <f>C22+D22+E22</f>
        <v>0</v>
      </c>
    </row>
    <row r="23" spans="1:6" s="142" customFormat="1" ht="12.75">
      <c r="A23" s="7" t="s">
        <v>430</v>
      </c>
      <c r="B23" s="36" t="s">
        <v>160</v>
      </c>
      <c r="C23" s="141">
        <f>SUM(C20:C22)</f>
        <v>0</v>
      </c>
      <c r="D23" s="141">
        <f>SUM(D20:D22)</f>
        <v>0</v>
      </c>
      <c r="E23" s="141">
        <f>SUM(E20:E22)</f>
        <v>0</v>
      </c>
      <c r="F23" s="141">
        <f>SUM(F20:F22)</f>
        <v>0</v>
      </c>
    </row>
    <row r="24" spans="1:6" s="128" customFormat="1">
      <c r="A24" s="56" t="s">
        <v>521</v>
      </c>
      <c r="B24" s="57" t="s">
        <v>161</v>
      </c>
      <c r="C24" s="125">
        <f>C19+C23</f>
        <v>20565</v>
      </c>
      <c r="D24" s="125">
        <f>D19+D23</f>
        <v>0</v>
      </c>
      <c r="E24" s="125">
        <f>E19+E23</f>
        <v>0</v>
      </c>
      <c r="F24" s="125">
        <f>F19+F23</f>
        <v>20565</v>
      </c>
    </row>
    <row r="25" spans="1:6" s="128" customFormat="1">
      <c r="A25" s="42" t="s">
        <v>492</v>
      </c>
      <c r="B25" s="57" t="s">
        <v>162</v>
      </c>
      <c r="C25" s="125">
        <v>5122</v>
      </c>
      <c r="D25" s="125"/>
      <c r="E25" s="125"/>
      <c r="F25" s="167">
        <f t="shared" ref="F25:F48" si="1">C25+D25+E25</f>
        <v>5122</v>
      </c>
    </row>
    <row r="26" spans="1:6">
      <c r="A26" s="5" t="s">
        <v>163</v>
      </c>
      <c r="B26" s="33" t="s">
        <v>164</v>
      </c>
      <c r="C26" s="140">
        <v>350</v>
      </c>
      <c r="D26" s="140"/>
      <c r="E26" s="140"/>
      <c r="F26" s="164">
        <f t="shared" si="1"/>
        <v>350</v>
      </c>
    </row>
    <row r="27" spans="1:6">
      <c r="A27" s="5" t="s">
        <v>165</v>
      </c>
      <c r="B27" s="33" t="s">
        <v>166</v>
      </c>
      <c r="C27" s="140">
        <v>1050</v>
      </c>
      <c r="D27" s="140"/>
      <c r="E27" s="140"/>
      <c r="F27" s="164">
        <f t="shared" si="1"/>
        <v>1050</v>
      </c>
    </row>
    <row r="28" spans="1:6">
      <c r="A28" s="5" t="s">
        <v>167</v>
      </c>
      <c r="B28" s="33" t="s">
        <v>168</v>
      </c>
      <c r="C28" s="140"/>
      <c r="D28" s="140"/>
      <c r="E28" s="140"/>
      <c r="F28" s="164">
        <f t="shared" si="1"/>
        <v>0</v>
      </c>
    </row>
    <row r="29" spans="1:6" s="142" customFormat="1" ht="12.75">
      <c r="A29" s="7" t="s">
        <v>431</v>
      </c>
      <c r="B29" s="36" t="s">
        <v>169</v>
      </c>
      <c r="C29" s="141">
        <f>SUM(C26:C28)</f>
        <v>1400</v>
      </c>
      <c r="D29" s="141">
        <f>SUM(D26:D28)</f>
        <v>0</v>
      </c>
      <c r="E29" s="141">
        <f>SUM(E26:E28)</f>
        <v>0</v>
      </c>
      <c r="F29" s="141">
        <f>SUM(F26:F28)</f>
        <v>1400</v>
      </c>
    </row>
    <row r="30" spans="1:6">
      <c r="A30" s="5" t="s">
        <v>170</v>
      </c>
      <c r="B30" s="33" t="s">
        <v>171</v>
      </c>
      <c r="C30" s="140">
        <v>1200</v>
      </c>
      <c r="D30" s="140"/>
      <c r="E30" s="140"/>
      <c r="F30" s="164">
        <f t="shared" si="1"/>
        <v>1200</v>
      </c>
    </row>
    <row r="31" spans="1:6">
      <c r="A31" s="5" t="s">
        <v>172</v>
      </c>
      <c r="B31" s="33" t="s">
        <v>173</v>
      </c>
      <c r="C31" s="140">
        <v>700</v>
      </c>
      <c r="D31" s="140"/>
      <c r="E31" s="140"/>
      <c r="F31" s="164">
        <f t="shared" si="1"/>
        <v>700</v>
      </c>
    </row>
    <row r="32" spans="1:6" s="142" customFormat="1" ht="15" customHeight="1">
      <c r="A32" s="7" t="s">
        <v>522</v>
      </c>
      <c r="B32" s="36" t="s">
        <v>174</v>
      </c>
      <c r="C32" s="141">
        <f>SUM(C30:C31)</f>
        <v>1900</v>
      </c>
      <c r="D32" s="141">
        <f>SUM(D30:D31)</f>
        <v>0</v>
      </c>
      <c r="E32" s="141">
        <f>SUM(E30:E31)</f>
        <v>0</v>
      </c>
      <c r="F32" s="141">
        <f>SUM(F30:F31)</f>
        <v>1900</v>
      </c>
    </row>
    <row r="33" spans="1:6">
      <c r="A33" s="5" t="s">
        <v>175</v>
      </c>
      <c r="B33" s="33" t="s">
        <v>176</v>
      </c>
      <c r="C33" s="140">
        <v>800</v>
      </c>
      <c r="D33" s="140"/>
      <c r="E33" s="140"/>
      <c r="F33" s="164">
        <f t="shared" si="1"/>
        <v>800</v>
      </c>
    </row>
    <row r="34" spans="1:6">
      <c r="A34" s="5" t="s">
        <v>177</v>
      </c>
      <c r="B34" s="33" t="s">
        <v>178</v>
      </c>
      <c r="C34" s="140"/>
      <c r="D34" s="140"/>
      <c r="E34" s="140"/>
      <c r="F34" s="164">
        <f t="shared" si="1"/>
        <v>0</v>
      </c>
    </row>
    <row r="35" spans="1:6">
      <c r="A35" s="5" t="s">
        <v>493</v>
      </c>
      <c r="B35" s="33" t="s">
        <v>179</v>
      </c>
      <c r="C35" s="140"/>
      <c r="D35" s="140"/>
      <c r="E35" s="140"/>
      <c r="F35" s="164">
        <f t="shared" si="1"/>
        <v>0</v>
      </c>
    </row>
    <row r="36" spans="1:6">
      <c r="A36" s="5" t="s">
        <v>180</v>
      </c>
      <c r="B36" s="33" t="s">
        <v>181</v>
      </c>
      <c r="C36" s="140">
        <v>150</v>
      </c>
      <c r="D36" s="140"/>
      <c r="E36" s="140"/>
      <c r="F36" s="164">
        <f t="shared" si="1"/>
        <v>150</v>
      </c>
    </row>
    <row r="37" spans="1:6">
      <c r="A37" s="10" t="s">
        <v>494</v>
      </c>
      <c r="B37" s="33" t="s">
        <v>182</v>
      </c>
      <c r="C37" s="140"/>
      <c r="D37" s="140"/>
      <c r="E37" s="140"/>
      <c r="F37" s="164">
        <f t="shared" si="1"/>
        <v>0</v>
      </c>
    </row>
    <row r="38" spans="1:6">
      <c r="A38" s="6" t="s">
        <v>183</v>
      </c>
      <c r="B38" s="33" t="s">
        <v>184</v>
      </c>
      <c r="C38" s="140">
        <v>600</v>
      </c>
      <c r="D38" s="140"/>
      <c r="E38" s="140"/>
      <c r="F38" s="164">
        <f t="shared" si="1"/>
        <v>600</v>
      </c>
    </row>
    <row r="39" spans="1:6">
      <c r="A39" s="5" t="s">
        <v>495</v>
      </c>
      <c r="B39" s="33" t="s">
        <v>185</v>
      </c>
      <c r="C39" s="140">
        <v>850</v>
      </c>
      <c r="D39" s="140"/>
      <c r="E39" s="140"/>
      <c r="F39" s="164">
        <f t="shared" si="1"/>
        <v>850</v>
      </c>
    </row>
    <row r="40" spans="1:6" s="142" customFormat="1" ht="12.75">
      <c r="A40" s="7" t="s">
        <v>432</v>
      </c>
      <c r="B40" s="36" t="s">
        <v>186</v>
      </c>
      <c r="C40" s="141">
        <f>SUM(C33:C39)</f>
        <v>2400</v>
      </c>
      <c r="D40" s="141">
        <f>SUM(D33:D39)</f>
        <v>0</v>
      </c>
      <c r="E40" s="141">
        <f>SUM(E33:E39)</f>
        <v>0</v>
      </c>
      <c r="F40" s="141">
        <f>SUM(F33:F39)</f>
        <v>2400</v>
      </c>
    </row>
    <row r="41" spans="1:6">
      <c r="A41" s="5" t="s">
        <v>187</v>
      </c>
      <c r="B41" s="33" t="s">
        <v>188</v>
      </c>
      <c r="C41" s="140">
        <v>120</v>
      </c>
      <c r="D41" s="140"/>
      <c r="E41" s="140"/>
      <c r="F41" s="164">
        <f t="shared" si="1"/>
        <v>120</v>
      </c>
    </row>
    <row r="42" spans="1:6">
      <c r="A42" s="5" t="s">
        <v>189</v>
      </c>
      <c r="B42" s="33" t="s">
        <v>190</v>
      </c>
      <c r="C42" s="140"/>
      <c r="D42" s="140"/>
      <c r="E42" s="140"/>
      <c r="F42" s="164">
        <f t="shared" si="1"/>
        <v>0</v>
      </c>
    </row>
    <row r="43" spans="1:6" s="142" customFormat="1" ht="12.75">
      <c r="A43" s="7" t="s">
        <v>433</v>
      </c>
      <c r="B43" s="36" t="s">
        <v>191</v>
      </c>
      <c r="C43" s="141">
        <f>SUM(C41:C42)</f>
        <v>120</v>
      </c>
      <c r="D43" s="141">
        <f>SUM(D41:D42)</f>
        <v>0</v>
      </c>
      <c r="E43" s="141">
        <f>SUM(E41:E42)</f>
        <v>0</v>
      </c>
      <c r="F43" s="141">
        <f>SUM(F41:F42)</f>
        <v>120</v>
      </c>
    </row>
    <row r="44" spans="1:6">
      <c r="A44" s="5" t="s">
        <v>192</v>
      </c>
      <c r="B44" s="33" t="s">
        <v>193</v>
      </c>
      <c r="C44" s="140">
        <v>1240</v>
      </c>
      <c r="D44" s="140"/>
      <c r="E44" s="140"/>
      <c r="F44" s="164">
        <f t="shared" si="1"/>
        <v>1240</v>
      </c>
    </row>
    <row r="45" spans="1:6">
      <c r="A45" s="5" t="s">
        <v>194</v>
      </c>
      <c r="B45" s="33" t="s">
        <v>195</v>
      </c>
      <c r="C45" s="140"/>
      <c r="D45" s="140"/>
      <c r="E45" s="140"/>
      <c r="F45" s="164">
        <f t="shared" si="1"/>
        <v>0</v>
      </c>
    </row>
    <row r="46" spans="1:6">
      <c r="A46" s="5" t="s">
        <v>496</v>
      </c>
      <c r="B46" s="33" t="s">
        <v>196</v>
      </c>
      <c r="C46" s="140"/>
      <c r="D46" s="140"/>
      <c r="E46" s="140"/>
      <c r="F46" s="164">
        <f t="shared" si="1"/>
        <v>0</v>
      </c>
    </row>
    <row r="47" spans="1:6">
      <c r="A47" s="5" t="s">
        <v>497</v>
      </c>
      <c r="B47" s="33" t="s">
        <v>197</v>
      </c>
      <c r="C47" s="140"/>
      <c r="D47" s="140"/>
      <c r="E47" s="140"/>
      <c r="F47" s="164">
        <f t="shared" si="1"/>
        <v>0</v>
      </c>
    </row>
    <row r="48" spans="1:6">
      <c r="A48" s="5" t="s">
        <v>198</v>
      </c>
      <c r="B48" s="33" t="s">
        <v>199</v>
      </c>
      <c r="C48" s="140"/>
      <c r="D48" s="140"/>
      <c r="E48" s="140"/>
      <c r="F48" s="164">
        <f t="shared" si="1"/>
        <v>0</v>
      </c>
    </row>
    <row r="49" spans="1:6" s="142" customFormat="1" ht="12.75">
      <c r="A49" s="7" t="s">
        <v>434</v>
      </c>
      <c r="B49" s="36" t="s">
        <v>200</v>
      </c>
      <c r="C49" s="141">
        <f>SUM(C44:C48)</f>
        <v>1240</v>
      </c>
      <c r="D49" s="141">
        <f>SUM(D44:D48)</f>
        <v>0</v>
      </c>
      <c r="E49" s="141">
        <f>SUM(E44:E48)</f>
        <v>0</v>
      </c>
      <c r="F49" s="141">
        <f>SUM(F44:F48)</f>
        <v>1240</v>
      </c>
    </row>
    <row r="50" spans="1:6" s="128" customFormat="1">
      <c r="A50" s="42" t="s">
        <v>435</v>
      </c>
      <c r="B50" s="57" t="s">
        <v>201</v>
      </c>
      <c r="C50" s="125">
        <f>C49+C43+C40+C32+C29</f>
        <v>7060</v>
      </c>
      <c r="D50" s="125">
        <f>D49+D43+D40+D32+D29</f>
        <v>0</v>
      </c>
      <c r="E50" s="125">
        <f>E49+E43+E40+E32+E29</f>
        <v>0</v>
      </c>
      <c r="F50" s="125">
        <f>F49+F43+F40+F32+F29</f>
        <v>7060</v>
      </c>
    </row>
    <row r="51" spans="1:6">
      <c r="A51" s="13" t="s">
        <v>202</v>
      </c>
      <c r="B51" s="33" t="s">
        <v>203</v>
      </c>
      <c r="C51" s="140"/>
      <c r="D51" s="140"/>
      <c r="E51" s="140"/>
      <c r="F51" s="164">
        <f t="shared" ref="F51:F72" si="2">C51+D51+E51</f>
        <v>0</v>
      </c>
    </row>
    <row r="52" spans="1:6">
      <c r="A52" s="13" t="s">
        <v>436</v>
      </c>
      <c r="B52" s="33" t="s">
        <v>204</v>
      </c>
      <c r="C52" s="140"/>
      <c r="D52" s="140"/>
      <c r="E52" s="140"/>
      <c r="F52" s="164">
        <f t="shared" si="2"/>
        <v>0</v>
      </c>
    </row>
    <row r="53" spans="1:6">
      <c r="A53" s="17" t="s">
        <v>498</v>
      </c>
      <c r="B53" s="33" t="s">
        <v>205</v>
      </c>
      <c r="C53" s="140"/>
      <c r="D53" s="140"/>
      <c r="E53" s="140"/>
      <c r="F53" s="164">
        <f t="shared" si="2"/>
        <v>0</v>
      </c>
    </row>
    <row r="54" spans="1:6">
      <c r="A54" s="17" t="s">
        <v>499</v>
      </c>
      <c r="B54" s="33" t="s">
        <v>206</v>
      </c>
      <c r="C54" s="140"/>
      <c r="D54" s="140"/>
      <c r="E54" s="140"/>
      <c r="F54" s="164">
        <f t="shared" si="2"/>
        <v>0</v>
      </c>
    </row>
    <row r="55" spans="1:6">
      <c r="A55" s="17" t="s">
        <v>500</v>
      </c>
      <c r="B55" s="33" t="s">
        <v>207</v>
      </c>
      <c r="C55" s="140"/>
      <c r="D55" s="140"/>
      <c r="E55" s="140"/>
      <c r="F55" s="164">
        <f t="shared" si="2"/>
        <v>0</v>
      </c>
    </row>
    <row r="56" spans="1:6">
      <c r="A56" s="13" t="s">
        <v>501</v>
      </c>
      <c r="B56" s="33" t="s">
        <v>208</v>
      </c>
      <c r="C56" s="140"/>
      <c r="D56" s="140"/>
      <c r="E56" s="140"/>
      <c r="F56" s="164">
        <f t="shared" si="2"/>
        <v>0</v>
      </c>
    </row>
    <row r="57" spans="1:6">
      <c r="A57" s="13" t="s">
        <v>502</v>
      </c>
      <c r="B57" s="33" t="s">
        <v>209</v>
      </c>
      <c r="C57" s="140"/>
      <c r="D57" s="140"/>
      <c r="E57" s="140"/>
      <c r="F57" s="164">
        <f t="shared" si="2"/>
        <v>0</v>
      </c>
    </row>
    <row r="58" spans="1:6">
      <c r="A58" s="13" t="s">
        <v>503</v>
      </c>
      <c r="B58" s="33" t="s">
        <v>210</v>
      </c>
      <c r="C58" s="140"/>
      <c r="D58" s="140"/>
      <c r="E58" s="140"/>
      <c r="F58" s="164">
        <f t="shared" si="2"/>
        <v>0</v>
      </c>
    </row>
    <row r="59" spans="1:6" s="128" customFormat="1">
      <c r="A59" s="54" t="s">
        <v>465</v>
      </c>
      <c r="B59" s="57" t="s">
        <v>211</v>
      </c>
      <c r="C59" s="125">
        <f>SUM(C51:C58)</f>
        <v>0</v>
      </c>
      <c r="D59" s="125">
        <f>SUM(D51:D58)</f>
        <v>0</v>
      </c>
      <c r="E59" s="125">
        <f>SUM(E51:E58)</f>
        <v>0</v>
      </c>
      <c r="F59" s="125">
        <f>SUM(F51:F58)</f>
        <v>0</v>
      </c>
    </row>
    <row r="60" spans="1:6">
      <c r="A60" s="12" t="s">
        <v>504</v>
      </c>
      <c r="B60" s="33" t="s">
        <v>212</v>
      </c>
      <c r="C60" s="140"/>
      <c r="D60" s="140"/>
      <c r="E60" s="140"/>
      <c r="F60" s="164">
        <f t="shared" si="2"/>
        <v>0</v>
      </c>
    </row>
    <row r="61" spans="1:6">
      <c r="A61" s="12" t="s">
        <v>213</v>
      </c>
      <c r="B61" s="33" t="s">
        <v>214</v>
      </c>
      <c r="C61" s="140"/>
      <c r="D61" s="140"/>
      <c r="E61" s="140"/>
      <c r="F61" s="164">
        <f t="shared" si="2"/>
        <v>0</v>
      </c>
    </row>
    <row r="62" spans="1:6">
      <c r="A62" s="12" t="s">
        <v>215</v>
      </c>
      <c r="B62" s="33" t="s">
        <v>216</v>
      </c>
      <c r="C62" s="140"/>
      <c r="D62" s="140"/>
      <c r="E62" s="140"/>
      <c r="F62" s="164">
        <f t="shared" si="2"/>
        <v>0</v>
      </c>
    </row>
    <row r="63" spans="1:6">
      <c r="A63" s="12" t="s">
        <v>466</v>
      </c>
      <c r="B63" s="33" t="s">
        <v>217</v>
      </c>
      <c r="C63" s="140"/>
      <c r="D63" s="140"/>
      <c r="E63" s="140"/>
      <c r="F63" s="164">
        <f t="shared" si="2"/>
        <v>0</v>
      </c>
    </row>
    <row r="64" spans="1:6">
      <c r="A64" s="12" t="s">
        <v>505</v>
      </c>
      <c r="B64" s="33" t="s">
        <v>218</v>
      </c>
      <c r="C64" s="140"/>
      <c r="D64" s="140"/>
      <c r="E64" s="140"/>
      <c r="F64" s="164">
        <f t="shared" si="2"/>
        <v>0</v>
      </c>
    </row>
    <row r="65" spans="1:6">
      <c r="A65" s="12" t="s">
        <v>468</v>
      </c>
      <c r="B65" s="33" t="s">
        <v>219</v>
      </c>
      <c r="C65" s="140"/>
      <c r="D65" s="140"/>
      <c r="E65" s="140"/>
      <c r="F65" s="164">
        <f t="shared" si="2"/>
        <v>0</v>
      </c>
    </row>
    <row r="66" spans="1:6">
      <c r="A66" s="12" t="s">
        <v>506</v>
      </c>
      <c r="B66" s="33" t="s">
        <v>220</v>
      </c>
      <c r="C66" s="140"/>
      <c r="D66" s="140"/>
      <c r="E66" s="140"/>
      <c r="F66" s="164">
        <f t="shared" si="2"/>
        <v>0</v>
      </c>
    </row>
    <row r="67" spans="1:6">
      <c r="A67" s="12" t="s">
        <v>507</v>
      </c>
      <c r="B67" s="33" t="s">
        <v>221</v>
      </c>
      <c r="C67" s="140"/>
      <c r="D67" s="140"/>
      <c r="E67" s="140"/>
      <c r="F67" s="164">
        <f t="shared" si="2"/>
        <v>0</v>
      </c>
    </row>
    <row r="68" spans="1:6">
      <c r="A68" s="12" t="s">
        <v>222</v>
      </c>
      <c r="B68" s="33" t="s">
        <v>223</v>
      </c>
      <c r="C68" s="140"/>
      <c r="D68" s="140"/>
      <c r="E68" s="140"/>
      <c r="F68" s="164">
        <f t="shared" si="2"/>
        <v>0</v>
      </c>
    </row>
    <row r="69" spans="1:6">
      <c r="A69" s="21" t="s">
        <v>224</v>
      </c>
      <c r="B69" s="33" t="s">
        <v>225</v>
      </c>
      <c r="C69" s="140"/>
      <c r="D69" s="140"/>
      <c r="E69" s="140"/>
      <c r="F69" s="164">
        <f t="shared" si="2"/>
        <v>0</v>
      </c>
    </row>
    <row r="70" spans="1:6">
      <c r="A70" s="12" t="s">
        <v>508</v>
      </c>
      <c r="B70" s="33" t="s">
        <v>226</v>
      </c>
      <c r="C70" s="140"/>
      <c r="D70" s="140"/>
      <c r="E70" s="140"/>
      <c r="F70" s="164">
        <f t="shared" si="2"/>
        <v>0</v>
      </c>
    </row>
    <row r="71" spans="1:6">
      <c r="A71" s="21" t="s">
        <v>689</v>
      </c>
      <c r="B71" s="33" t="s">
        <v>227</v>
      </c>
      <c r="C71" s="140"/>
      <c r="D71" s="140"/>
      <c r="E71" s="140"/>
      <c r="F71" s="164">
        <f t="shared" si="2"/>
        <v>0</v>
      </c>
    </row>
    <row r="72" spans="1:6">
      <c r="A72" s="21" t="s">
        <v>690</v>
      </c>
      <c r="B72" s="33" t="s">
        <v>227</v>
      </c>
      <c r="C72" s="140"/>
      <c r="D72" s="140"/>
      <c r="E72" s="140"/>
      <c r="F72" s="164">
        <f t="shared" si="2"/>
        <v>0</v>
      </c>
    </row>
    <row r="73" spans="1:6" s="128" customFormat="1">
      <c r="A73" s="54" t="s">
        <v>471</v>
      </c>
      <c r="B73" s="57" t="s">
        <v>228</v>
      </c>
      <c r="C73" s="125">
        <f>SUM(C60:C72)</f>
        <v>0</v>
      </c>
      <c r="D73" s="125">
        <f>SUM(D60:D72)</f>
        <v>0</v>
      </c>
      <c r="E73" s="125">
        <f>SUM(E60:E72)</f>
        <v>0</v>
      </c>
      <c r="F73" s="125">
        <f>SUM(F60:F72)</f>
        <v>0</v>
      </c>
    </row>
    <row r="74" spans="1:6" s="154" customFormat="1" ht="15.75">
      <c r="A74" s="131" t="s">
        <v>86</v>
      </c>
      <c r="B74" s="153"/>
      <c r="C74" s="156">
        <f>C73+C59+C50+C25+C24</f>
        <v>32747</v>
      </c>
      <c r="D74" s="156">
        <f>D73+D59+D50+D25+D24</f>
        <v>0</v>
      </c>
      <c r="E74" s="156">
        <f>E73+E59+E50+E25+E24</f>
        <v>0</v>
      </c>
      <c r="F74" s="156">
        <f>F73+F59+F50+F25+F24</f>
        <v>32747</v>
      </c>
    </row>
    <row r="75" spans="1:6">
      <c r="A75" s="37" t="s">
        <v>229</v>
      </c>
      <c r="B75" s="33" t="s">
        <v>230</v>
      </c>
      <c r="C75" s="140"/>
      <c r="D75" s="140"/>
      <c r="E75" s="140"/>
      <c r="F75" s="164">
        <f t="shared" ref="F75:F95" si="3">C75+D75+E75</f>
        <v>0</v>
      </c>
    </row>
    <row r="76" spans="1:6">
      <c r="A76" s="37" t="s">
        <v>509</v>
      </c>
      <c r="B76" s="33" t="s">
        <v>231</v>
      </c>
      <c r="C76" s="140"/>
      <c r="D76" s="140"/>
      <c r="E76" s="140"/>
      <c r="F76" s="164">
        <f t="shared" si="3"/>
        <v>0</v>
      </c>
    </row>
    <row r="77" spans="1:6">
      <c r="A77" s="37" t="s">
        <v>232</v>
      </c>
      <c r="B77" s="33" t="s">
        <v>233</v>
      </c>
      <c r="C77" s="140">
        <v>400</v>
      </c>
      <c r="D77" s="140"/>
      <c r="E77" s="140"/>
      <c r="F77" s="164">
        <f t="shared" si="3"/>
        <v>400</v>
      </c>
    </row>
    <row r="78" spans="1:6">
      <c r="A78" s="37" t="s">
        <v>234</v>
      </c>
      <c r="B78" s="33" t="s">
        <v>235</v>
      </c>
      <c r="C78" s="140">
        <v>100</v>
      </c>
      <c r="D78" s="140"/>
      <c r="E78" s="140"/>
      <c r="F78" s="164">
        <f t="shared" si="3"/>
        <v>100</v>
      </c>
    </row>
    <row r="79" spans="1:6">
      <c r="A79" s="6" t="s">
        <v>236</v>
      </c>
      <c r="B79" s="33" t="s">
        <v>237</v>
      </c>
      <c r="C79" s="140"/>
      <c r="D79" s="140"/>
      <c r="E79" s="140"/>
      <c r="F79" s="164">
        <f t="shared" si="3"/>
        <v>0</v>
      </c>
    </row>
    <row r="80" spans="1:6">
      <c r="A80" s="6" t="s">
        <v>238</v>
      </c>
      <c r="B80" s="33" t="s">
        <v>239</v>
      </c>
      <c r="C80" s="140"/>
      <c r="D80" s="140"/>
      <c r="E80" s="140"/>
      <c r="F80" s="164">
        <f t="shared" si="3"/>
        <v>0</v>
      </c>
    </row>
    <row r="81" spans="1:6">
      <c r="A81" s="6" t="s">
        <v>240</v>
      </c>
      <c r="B81" s="33" t="s">
        <v>241</v>
      </c>
      <c r="C81" s="140">
        <v>135</v>
      </c>
      <c r="D81" s="140"/>
      <c r="E81" s="140"/>
      <c r="F81" s="164">
        <f t="shared" si="3"/>
        <v>135</v>
      </c>
    </row>
    <row r="82" spans="1:6" s="128" customFormat="1">
      <c r="A82" s="55" t="s">
        <v>473</v>
      </c>
      <c r="B82" s="57" t="s">
        <v>242</v>
      </c>
      <c r="C82" s="125">
        <f>SUM(C75:C81)</f>
        <v>635</v>
      </c>
      <c r="D82" s="125">
        <f>SUM(D75:D81)</f>
        <v>0</v>
      </c>
      <c r="E82" s="125">
        <f>SUM(E75:E81)</f>
        <v>0</v>
      </c>
      <c r="F82" s="125">
        <f>SUM(F75:F81)</f>
        <v>635</v>
      </c>
    </row>
    <row r="83" spans="1:6">
      <c r="A83" s="13" t="s">
        <v>243</v>
      </c>
      <c r="B83" s="33" t="s">
        <v>244</v>
      </c>
      <c r="C83" s="140"/>
      <c r="D83" s="140"/>
      <c r="E83" s="140"/>
      <c r="F83" s="164">
        <f t="shared" si="3"/>
        <v>0</v>
      </c>
    </row>
    <row r="84" spans="1:6">
      <c r="A84" s="13" t="s">
        <v>245</v>
      </c>
      <c r="B84" s="33" t="s">
        <v>246</v>
      </c>
      <c r="C84" s="140"/>
      <c r="D84" s="140"/>
      <c r="E84" s="140"/>
      <c r="F84" s="164">
        <f t="shared" si="3"/>
        <v>0</v>
      </c>
    </row>
    <row r="85" spans="1:6">
      <c r="A85" s="13" t="s">
        <v>247</v>
      </c>
      <c r="B85" s="33" t="s">
        <v>248</v>
      </c>
      <c r="C85" s="140"/>
      <c r="D85" s="140"/>
      <c r="E85" s="140"/>
      <c r="F85" s="164">
        <f t="shared" si="3"/>
        <v>0</v>
      </c>
    </row>
    <row r="86" spans="1:6">
      <c r="A86" s="13" t="s">
        <v>249</v>
      </c>
      <c r="B86" s="33" t="s">
        <v>250</v>
      </c>
      <c r="C86" s="140"/>
      <c r="D86" s="140"/>
      <c r="E86" s="140"/>
      <c r="F86" s="164">
        <f t="shared" si="3"/>
        <v>0</v>
      </c>
    </row>
    <row r="87" spans="1:6" s="128" customFormat="1">
      <c r="A87" s="54" t="s">
        <v>474</v>
      </c>
      <c r="B87" s="57" t="s">
        <v>251</v>
      </c>
      <c r="C87" s="125">
        <f>SUM(C83:C86)</f>
        <v>0</v>
      </c>
      <c r="D87" s="125">
        <f>SUM(D83:D86)</f>
        <v>0</v>
      </c>
      <c r="E87" s="125">
        <f>SUM(E83:E86)</f>
        <v>0</v>
      </c>
      <c r="F87" s="125">
        <f>SUM(F83:F86)</f>
        <v>0</v>
      </c>
    </row>
    <row r="88" spans="1:6" ht="30">
      <c r="A88" s="13" t="s">
        <v>252</v>
      </c>
      <c r="B88" s="33" t="s">
        <v>253</v>
      </c>
      <c r="C88" s="140"/>
      <c r="D88" s="140"/>
      <c r="E88" s="140"/>
      <c r="F88" s="164">
        <f t="shared" si="3"/>
        <v>0</v>
      </c>
    </row>
    <row r="89" spans="1:6">
      <c r="A89" s="13" t="s">
        <v>510</v>
      </c>
      <c r="B89" s="33" t="s">
        <v>254</v>
      </c>
      <c r="C89" s="140"/>
      <c r="D89" s="140"/>
      <c r="E89" s="140"/>
      <c r="F89" s="164">
        <f t="shared" si="3"/>
        <v>0</v>
      </c>
    </row>
    <row r="90" spans="1:6" ht="30">
      <c r="A90" s="13" t="s">
        <v>511</v>
      </c>
      <c r="B90" s="33" t="s">
        <v>255</v>
      </c>
      <c r="C90" s="140"/>
      <c r="D90" s="140"/>
      <c r="E90" s="140"/>
      <c r="F90" s="164">
        <f t="shared" si="3"/>
        <v>0</v>
      </c>
    </row>
    <row r="91" spans="1:6">
      <c r="A91" s="13" t="s">
        <v>512</v>
      </c>
      <c r="B91" s="33" t="s">
        <v>256</v>
      </c>
      <c r="C91" s="140"/>
      <c r="D91" s="140"/>
      <c r="E91" s="140"/>
      <c r="F91" s="164">
        <f t="shared" si="3"/>
        <v>0</v>
      </c>
    </row>
    <row r="92" spans="1:6" ht="30">
      <c r="A92" s="13" t="s">
        <v>513</v>
      </c>
      <c r="B92" s="33" t="s">
        <v>257</v>
      </c>
      <c r="C92" s="140"/>
      <c r="D92" s="140"/>
      <c r="E92" s="140"/>
      <c r="F92" s="164">
        <f t="shared" si="3"/>
        <v>0</v>
      </c>
    </row>
    <row r="93" spans="1:6">
      <c r="A93" s="13" t="s">
        <v>514</v>
      </c>
      <c r="B93" s="33" t="s">
        <v>258</v>
      </c>
      <c r="C93" s="140"/>
      <c r="D93" s="140"/>
      <c r="E93" s="140"/>
      <c r="F93" s="164">
        <f t="shared" si="3"/>
        <v>0</v>
      </c>
    </row>
    <row r="94" spans="1:6">
      <c r="A94" s="13" t="s">
        <v>259</v>
      </c>
      <c r="B94" s="33" t="s">
        <v>260</v>
      </c>
      <c r="C94" s="140"/>
      <c r="D94" s="140"/>
      <c r="E94" s="140"/>
      <c r="F94" s="164">
        <f t="shared" si="3"/>
        <v>0</v>
      </c>
    </row>
    <row r="95" spans="1:6">
      <c r="A95" s="13" t="s">
        <v>515</v>
      </c>
      <c r="B95" s="33" t="s">
        <v>261</v>
      </c>
      <c r="C95" s="140"/>
      <c r="D95" s="140"/>
      <c r="E95" s="140"/>
      <c r="F95" s="164">
        <f t="shared" si="3"/>
        <v>0</v>
      </c>
    </row>
    <row r="96" spans="1:6" s="128" customFormat="1">
      <c r="A96" s="54" t="s">
        <v>475</v>
      </c>
      <c r="B96" s="57" t="s">
        <v>262</v>
      </c>
      <c r="C96" s="125">
        <f>SUM(C88:C95)</f>
        <v>0</v>
      </c>
      <c r="D96" s="125">
        <f>SUM(D88:D95)</f>
        <v>0</v>
      </c>
      <c r="E96" s="125">
        <f>SUM(E88:E95)</f>
        <v>0</v>
      </c>
      <c r="F96" s="125">
        <f>SUM(F88:F95)</f>
        <v>0</v>
      </c>
    </row>
    <row r="97" spans="1:25" s="154" customFormat="1" ht="15.75">
      <c r="A97" s="131" t="s">
        <v>87</v>
      </c>
      <c r="B97" s="153"/>
      <c r="C97" s="156">
        <f>C96+C87+C82</f>
        <v>635</v>
      </c>
      <c r="D97" s="156">
        <f>D96+D87+D82</f>
        <v>0</v>
      </c>
      <c r="E97" s="156">
        <f>E96+E87+E82</f>
        <v>0</v>
      </c>
      <c r="F97" s="156">
        <f>F96+F87+F82</f>
        <v>635</v>
      </c>
    </row>
    <row r="98" spans="1:25" s="148" customFormat="1" ht="15.75">
      <c r="A98" s="132" t="s">
        <v>523</v>
      </c>
      <c r="B98" s="149" t="s">
        <v>263</v>
      </c>
      <c r="C98" s="152">
        <f>C97+C74</f>
        <v>33382</v>
      </c>
      <c r="D98" s="152">
        <f>D97+D74</f>
        <v>0</v>
      </c>
      <c r="E98" s="152">
        <f>E97+E74</f>
        <v>0</v>
      </c>
      <c r="F98" s="152">
        <f>F97+F74</f>
        <v>33382</v>
      </c>
    </row>
    <row r="99" spans="1:25">
      <c r="A99" s="13" t="s">
        <v>516</v>
      </c>
      <c r="B99" s="5" t="s">
        <v>264</v>
      </c>
      <c r="C99" s="13"/>
      <c r="D99" s="13"/>
      <c r="E99" s="13"/>
      <c r="F99" s="164">
        <f t="shared" ref="F99:F120" si="4">C99+D99+E99</f>
        <v>0</v>
      </c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6"/>
      <c r="Y99" s="26"/>
    </row>
    <row r="100" spans="1:25">
      <c r="A100" s="13" t="s">
        <v>267</v>
      </c>
      <c r="B100" s="5" t="s">
        <v>268</v>
      </c>
      <c r="C100" s="13"/>
      <c r="D100" s="13"/>
      <c r="E100" s="13"/>
      <c r="F100" s="164">
        <f t="shared" si="4"/>
        <v>0</v>
      </c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6"/>
      <c r="Y100" s="26"/>
    </row>
    <row r="101" spans="1:25">
      <c r="A101" s="13" t="s">
        <v>517</v>
      </c>
      <c r="B101" s="5" t="s">
        <v>269</v>
      </c>
      <c r="C101" s="13"/>
      <c r="D101" s="13"/>
      <c r="E101" s="13"/>
      <c r="F101" s="164">
        <f t="shared" si="4"/>
        <v>0</v>
      </c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6"/>
      <c r="Y101" s="26"/>
    </row>
    <row r="102" spans="1:25" s="142" customFormat="1" ht="12.75">
      <c r="A102" s="15" t="s">
        <v>480</v>
      </c>
      <c r="B102" s="7" t="s">
        <v>271</v>
      </c>
      <c r="C102" s="137">
        <f>SUM(C99:C101)</f>
        <v>0</v>
      </c>
      <c r="D102" s="137">
        <f>SUM(D99:D101)</f>
        <v>0</v>
      </c>
      <c r="E102" s="137">
        <f>SUM(E99:E101)</f>
        <v>0</v>
      </c>
      <c r="F102" s="137">
        <f>SUM(F99:F101)</f>
        <v>0</v>
      </c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143"/>
      <c r="Y102" s="143"/>
    </row>
    <row r="103" spans="1:25">
      <c r="A103" s="40" t="s">
        <v>518</v>
      </c>
      <c r="B103" s="5" t="s">
        <v>272</v>
      </c>
      <c r="C103" s="40"/>
      <c r="D103" s="40"/>
      <c r="E103" s="40"/>
      <c r="F103" s="164">
        <f t="shared" si="4"/>
        <v>0</v>
      </c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6"/>
      <c r="Y103" s="26"/>
    </row>
    <row r="104" spans="1:25">
      <c r="A104" s="40" t="s">
        <v>486</v>
      </c>
      <c r="B104" s="5" t="s">
        <v>275</v>
      </c>
      <c r="C104" s="40"/>
      <c r="D104" s="40"/>
      <c r="E104" s="40"/>
      <c r="F104" s="164">
        <f t="shared" si="4"/>
        <v>0</v>
      </c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6"/>
      <c r="Y104" s="26"/>
    </row>
    <row r="105" spans="1:25">
      <c r="A105" s="13" t="s">
        <v>276</v>
      </c>
      <c r="B105" s="5" t="s">
        <v>277</v>
      </c>
      <c r="C105" s="13"/>
      <c r="D105" s="13"/>
      <c r="E105" s="13"/>
      <c r="F105" s="164">
        <f t="shared" si="4"/>
        <v>0</v>
      </c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6"/>
      <c r="Y105" s="26"/>
    </row>
    <row r="106" spans="1:25">
      <c r="A106" s="13" t="s">
        <v>519</v>
      </c>
      <c r="B106" s="5" t="s">
        <v>278</v>
      </c>
      <c r="C106" s="13"/>
      <c r="D106" s="13"/>
      <c r="E106" s="13"/>
      <c r="F106" s="164">
        <f t="shared" si="4"/>
        <v>0</v>
      </c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6"/>
      <c r="Y106" s="26"/>
    </row>
    <row r="107" spans="1:25" s="142" customFormat="1" ht="12.75">
      <c r="A107" s="14" t="s">
        <v>483</v>
      </c>
      <c r="B107" s="7" t="s">
        <v>279</v>
      </c>
      <c r="C107" s="138">
        <f>SUM(C103:C106)</f>
        <v>0</v>
      </c>
      <c r="D107" s="138">
        <f>SUM(D103:D106)</f>
        <v>0</v>
      </c>
      <c r="E107" s="138">
        <f>SUM(E103:E106)</f>
        <v>0</v>
      </c>
      <c r="F107" s="138">
        <f>SUM(F103:F106)</f>
        <v>0</v>
      </c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143"/>
      <c r="Y107" s="143"/>
    </row>
    <row r="108" spans="1:25">
      <c r="A108" s="40" t="s">
        <v>280</v>
      </c>
      <c r="B108" s="5" t="s">
        <v>281</v>
      </c>
      <c r="C108" s="40"/>
      <c r="D108" s="40"/>
      <c r="E108" s="40"/>
      <c r="F108" s="164">
        <f t="shared" si="4"/>
        <v>0</v>
      </c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6"/>
      <c r="Y108" s="26"/>
    </row>
    <row r="109" spans="1:25">
      <c r="A109" s="40" t="s">
        <v>282</v>
      </c>
      <c r="B109" s="5" t="s">
        <v>283</v>
      </c>
      <c r="C109" s="40"/>
      <c r="D109" s="40"/>
      <c r="E109" s="40"/>
      <c r="F109" s="164">
        <f t="shared" si="4"/>
        <v>0</v>
      </c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6"/>
      <c r="Y109" s="26"/>
    </row>
    <row r="110" spans="1:25" s="142" customFormat="1">
      <c r="A110" s="14" t="s">
        <v>284</v>
      </c>
      <c r="B110" s="7" t="s">
        <v>285</v>
      </c>
      <c r="C110" s="14"/>
      <c r="D110" s="14"/>
      <c r="E110" s="14"/>
      <c r="F110" s="164">
        <f t="shared" si="4"/>
        <v>0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143"/>
      <c r="Y110" s="143"/>
    </row>
    <row r="111" spans="1:25">
      <c r="A111" s="40" t="s">
        <v>286</v>
      </c>
      <c r="B111" s="5" t="s">
        <v>287</v>
      </c>
      <c r="C111" s="40"/>
      <c r="D111" s="40"/>
      <c r="E111" s="40"/>
      <c r="F111" s="164">
        <f t="shared" si="4"/>
        <v>0</v>
      </c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6"/>
      <c r="Y111" s="26"/>
    </row>
    <row r="112" spans="1:25">
      <c r="A112" s="40" t="s">
        <v>288</v>
      </c>
      <c r="B112" s="5" t="s">
        <v>289</v>
      </c>
      <c r="C112" s="40"/>
      <c r="D112" s="40"/>
      <c r="E112" s="40"/>
      <c r="F112" s="164">
        <f t="shared" si="4"/>
        <v>0</v>
      </c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6"/>
      <c r="Y112" s="26"/>
    </row>
    <row r="113" spans="1:25">
      <c r="A113" s="40" t="s">
        <v>290</v>
      </c>
      <c r="B113" s="5" t="s">
        <v>291</v>
      </c>
      <c r="C113" s="40"/>
      <c r="D113" s="40"/>
      <c r="E113" s="40"/>
      <c r="F113" s="164">
        <f t="shared" si="4"/>
        <v>0</v>
      </c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6"/>
      <c r="Y113" s="26"/>
    </row>
    <row r="114" spans="1:25" s="128" customFormat="1">
      <c r="A114" s="41" t="s">
        <v>484</v>
      </c>
      <c r="B114" s="42" t="s">
        <v>292</v>
      </c>
      <c r="C114" s="144">
        <f>C113+C112+C111+C110+C109+C108+C107+C102</f>
        <v>0</v>
      </c>
      <c r="D114" s="144">
        <f>D113+D112+D111+D110+D109+D108+D107+D102</f>
        <v>0</v>
      </c>
      <c r="E114" s="144">
        <f>E113+E112+E111+E110+E109+E108+E107+E102</f>
        <v>0</v>
      </c>
      <c r="F114" s="144">
        <f>F113+F112+F111+F110+F109+F108+F107+F102</f>
        <v>0</v>
      </c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33"/>
      <c r="Y114" s="133"/>
    </row>
    <row r="115" spans="1:25">
      <c r="A115" s="40" t="s">
        <v>293</v>
      </c>
      <c r="B115" s="5" t="s">
        <v>294</v>
      </c>
      <c r="C115" s="40"/>
      <c r="D115" s="40"/>
      <c r="E115" s="40"/>
      <c r="F115" s="164">
        <f t="shared" si="4"/>
        <v>0</v>
      </c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6"/>
      <c r="Y115" s="26"/>
    </row>
    <row r="116" spans="1:25">
      <c r="A116" s="13" t="s">
        <v>295</v>
      </c>
      <c r="B116" s="5" t="s">
        <v>296</v>
      </c>
      <c r="C116" s="13"/>
      <c r="D116" s="13"/>
      <c r="E116" s="13"/>
      <c r="F116" s="164">
        <f t="shared" si="4"/>
        <v>0</v>
      </c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6"/>
      <c r="Y116" s="26"/>
    </row>
    <row r="117" spans="1:25">
      <c r="A117" s="40" t="s">
        <v>520</v>
      </c>
      <c r="B117" s="5" t="s">
        <v>297</v>
      </c>
      <c r="C117" s="40"/>
      <c r="D117" s="40"/>
      <c r="E117" s="40"/>
      <c r="F117" s="164">
        <f t="shared" si="4"/>
        <v>0</v>
      </c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6"/>
      <c r="Y117" s="26"/>
    </row>
    <row r="118" spans="1:25">
      <c r="A118" s="40" t="s">
        <v>489</v>
      </c>
      <c r="B118" s="5" t="s">
        <v>298</v>
      </c>
      <c r="C118" s="40"/>
      <c r="D118" s="40"/>
      <c r="E118" s="40"/>
      <c r="F118" s="164">
        <f t="shared" si="4"/>
        <v>0</v>
      </c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6"/>
      <c r="Y118" s="26"/>
    </row>
    <row r="119" spans="1:25" s="128" customFormat="1">
      <c r="A119" s="41" t="s">
        <v>490</v>
      </c>
      <c r="B119" s="42" t="s">
        <v>302</v>
      </c>
      <c r="C119" s="144">
        <f>SUM(C115:C118)</f>
        <v>0</v>
      </c>
      <c r="D119" s="144">
        <f>SUM(D115:D118)</f>
        <v>0</v>
      </c>
      <c r="E119" s="144">
        <f>SUM(E115:E118)</f>
        <v>0</v>
      </c>
      <c r="F119" s="144">
        <f>SUM(F115:F118)</f>
        <v>0</v>
      </c>
      <c r="G119" s="145"/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33"/>
      <c r="Y119" s="133"/>
    </row>
    <row r="120" spans="1:25">
      <c r="A120" s="13" t="s">
        <v>303</v>
      </c>
      <c r="B120" s="5" t="s">
        <v>304</v>
      </c>
      <c r="C120" s="13"/>
      <c r="D120" s="13"/>
      <c r="E120" s="13"/>
      <c r="F120" s="164">
        <f t="shared" si="4"/>
        <v>0</v>
      </c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6"/>
      <c r="Y120" s="26"/>
    </row>
    <row r="121" spans="1:25" s="148" customFormat="1" ht="15.75">
      <c r="A121" s="135" t="s">
        <v>524</v>
      </c>
      <c r="B121" s="23" t="s">
        <v>305</v>
      </c>
      <c r="C121" s="151">
        <f>C120+C119+C114</f>
        <v>0</v>
      </c>
      <c r="D121" s="151">
        <f>D120+D119+D114</f>
        <v>0</v>
      </c>
      <c r="E121" s="151">
        <f>E120+E119+E114</f>
        <v>0</v>
      </c>
      <c r="F121" s="151">
        <f>F120+F119+F114</f>
        <v>0</v>
      </c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  <c r="W121" s="146"/>
      <c r="X121" s="147"/>
      <c r="Y121" s="147"/>
    </row>
    <row r="122" spans="1:25" s="148" customFormat="1" ht="15.75">
      <c r="A122" s="136" t="s">
        <v>561</v>
      </c>
      <c r="B122" s="152"/>
      <c r="C122" s="152">
        <f>C121+C98</f>
        <v>33382</v>
      </c>
      <c r="D122" s="152">
        <f>D121+D98</f>
        <v>0</v>
      </c>
      <c r="E122" s="152">
        <f>E121+E98</f>
        <v>0</v>
      </c>
      <c r="F122" s="152">
        <f>F121+F98</f>
        <v>33382</v>
      </c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</row>
    <row r="123" spans="1:25">
      <c r="B123" s="26"/>
      <c r="C123" s="174"/>
      <c r="D123" s="174"/>
      <c r="E123" s="174"/>
      <c r="F123" s="174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</row>
    <row r="124" spans="1:25">
      <c r="B124" s="26"/>
      <c r="C124" s="174"/>
      <c r="D124" s="174"/>
      <c r="E124" s="174"/>
      <c r="F124" s="174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</row>
    <row r="125" spans="1:25">
      <c r="B125" s="26"/>
      <c r="C125" s="174"/>
      <c r="D125" s="174"/>
      <c r="E125" s="174"/>
      <c r="F125" s="174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</row>
    <row r="126" spans="1:25">
      <c r="B126" s="26"/>
      <c r="C126" s="174"/>
      <c r="D126" s="174"/>
      <c r="E126" s="174"/>
      <c r="F126" s="174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</row>
    <row r="127" spans="1:25">
      <c r="B127" s="26"/>
      <c r="C127" s="174"/>
      <c r="D127" s="174"/>
      <c r="E127" s="174"/>
      <c r="F127" s="174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</row>
    <row r="128" spans="1:25">
      <c r="B128" s="26"/>
      <c r="C128" s="174"/>
      <c r="D128" s="174"/>
      <c r="E128" s="174"/>
      <c r="F128" s="174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</row>
    <row r="129" spans="2:25">
      <c r="B129" s="26"/>
      <c r="C129" s="174"/>
      <c r="D129" s="174"/>
      <c r="E129" s="174"/>
      <c r="F129" s="174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</row>
    <row r="130" spans="2:25">
      <c r="B130" s="26"/>
      <c r="C130" s="174"/>
      <c r="D130" s="174"/>
      <c r="E130" s="174"/>
      <c r="F130" s="174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</row>
    <row r="131" spans="2:25">
      <c r="B131" s="26"/>
      <c r="C131" s="174"/>
      <c r="D131" s="174"/>
      <c r="E131" s="174"/>
      <c r="F131" s="174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</row>
    <row r="132" spans="2:25">
      <c r="B132" s="26"/>
      <c r="C132" s="174"/>
      <c r="D132" s="174"/>
      <c r="E132" s="174"/>
      <c r="F132" s="174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</row>
    <row r="133" spans="2:25">
      <c r="B133" s="26"/>
      <c r="C133" s="174"/>
      <c r="D133" s="174"/>
      <c r="E133" s="174"/>
      <c r="F133" s="174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</row>
    <row r="134" spans="2:25">
      <c r="B134" s="26"/>
      <c r="C134" s="174"/>
      <c r="D134" s="174"/>
      <c r="E134" s="174"/>
      <c r="F134" s="174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</row>
    <row r="135" spans="2:25">
      <c r="B135" s="26"/>
      <c r="C135" s="174"/>
      <c r="D135" s="174"/>
      <c r="E135" s="174"/>
      <c r="F135" s="174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</row>
    <row r="136" spans="2:25">
      <c r="B136" s="26"/>
      <c r="C136" s="174"/>
      <c r="D136" s="174"/>
      <c r="E136" s="174"/>
      <c r="F136" s="174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</row>
    <row r="137" spans="2:25">
      <c r="B137" s="26"/>
      <c r="C137" s="174"/>
      <c r="D137" s="174"/>
      <c r="E137" s="174"/>
      <c r="F137" s="174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</row>
    <row r="138" spans="2:25">
      <c r="B138" s="26"/>
      <c r="C138" s="174"/>
      <c r="D138" s="174"/>
      <c r="E138" s="174"/>
      <c r="F138" s="174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</row>
    <row r="139" spans="2:25">
      <c r="B139" s="26"/>
      <c r="C139" s="174"/>
      <c r="D139" s="174"/>
      <c r="E139" s="174"/>
      <c r="F139" s="174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</row>
    <row r="140" spans="2:25">
      <c r="B140" s="26"/>
      <c r="C140" s="174"/>
      <c r="D140" s="174"/>
      <c r="E140" s="174"/>
      <c r="F140" s="174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</row>
    <row r="141" spans="2:25">
      <c r="B141" s="26"/>
      <c r="C141" s="174"/>
      <c r="D141" s="174"/>
      <c r="E141" s="174"/>
      <c r="F141" s="174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</row>
    <row r="142" spans="2:25">
      <c r="B142" s="26"/>
      <c r="C142" s="174"/>
      <c r="D142" s="174"/>
      <c r="E142" s="174"/>
      <c r="F142" s="174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</row>
    <row r="143" spans="2:25">
      <c r="B143" s="26"/>
      <c r="C143" s="174"/>
      <c r="D143" s="174"/>
      <c r="E143" s="174"/>
      <c r="F143" s="174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</row>
    <row r="144" spans="2:25">
      <c r="B144" s="26"/>
      <c r="C144" s="174"/>
      <c r="D144" s="174"/>
      <c r="E144" s="174"/>
      <c r="F144" s="174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</row>
    <row r="145" spans="2:25">
      <c r="B145" s="26"/>
      <c r="C145" s="174"/>
      <c r="D145" s="174"/>
      <c r="E145" s="174"/>
      <c r="F145" s="174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</row>
    <row r="146" spans="2:25">
      <c r="B146" s="26"/>
      <c r="C146" s="174"/>
      <c r="D146" s="174"/>
      <c r="E146" s="174"/>
      <c r="F146" s="174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</row>
    <row r="147" spans="2:25">
      <c r="B147" s="26"/>
      <c r="C147" s="174"/>
      <c r="D147" s="174"/>
      <c r="E147" s="174"/>
      <c r="F147" s="174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</row>
    <row r="148" spans="2:25">
      <c r="B148" s="26"/>
      <c r="C148" s="174"/>
      <c r="D148" s="174"/>
      <c r="E148" s="174"/>
      <c r="F148" s="174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</row>
    <row r="149" spans="2:25">
      <c r="B149" s="26"/>
      <c r="C149" s="174"/>
      <c r="D149" s="174"/>
      <c r="E149" s="174"/>
      <c r="F149" s="174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</row>
    <row r="150" spans="2:25">
      <c r="B150" s="26"/>
      <c r="C150" s="174"/>
      <c r="D150" s="174"/>
      <c r="E150" s="174"/>
      <c r="F150" s="174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</row>
    <row r="151" spans="2:25">
      <c r="B151" s="26"/>
      <c r="C151" s="174"/>
      <c r="D151" s="174"/>
      <c r="E151" s="174"/>
      <c r="F151" s="174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</row>
    <row r="152" spans="2:25">
      <c r="B152" s="26"/>
      <c r="C152" s="174"/>
      <c r="D152" s="174"/>
      <c r="E152" s="174"/>
      <c r="F152" s="174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</row>
    <row r="153" spans="2:25">
      <c r="B153" s="26"/>
      <c r="C153" s="174"/>
      <c r="D153" s="174"/>
      <c r="E153" s="174"/>
      <c r="F153" s="174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</row>
    <row r="154" spans="2:25">
      <c r="B154" s="26"/>
      <c r="C154" s="174"/>
      <c r="D154" s="174"/>
      <c r="E154" s="174"/>
      <c r="F154" s="174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</row>
    <row r="155" spans="2:25">
      <c r="B155" s="26"/>
      <c r="C155" s="174"/>
      <c r="D155" s="174"/>
      <c r="E155" s="174"/>
      <c r="F155" s="174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</row>
    <row r="156" spans="2:25">
      <c r="B156" s="26"/>
      <c r="C156" s="174"/>
      <c r="D156" s="174"/>
      <c r="E156" s="174"/>
      <c r="F156" s="174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</row>
    <row r="157" spans="2:25">
      <c r="B157" s="26"/>
      <c r="C157" s="174"/>
      <c r="D157" s="174"/>
      <c r="E157" s="174"/>
      <c r="F157" s="174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</row>
    <row r="158" spans="2:25">
      <c r="B158" s="26"/>
      <c r="C158" s="174"/>
      <c r="D158" s="174"/>
      <c r="E158" s="174"/>
      <c r="F158" s="174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</row>
    <row r="159" spans="2:25">
      <c r="B159" s="26"/>
      <c r="C159" s="174"/>
      <c r="D159" s="174"/>
      <c r="E159" s="174"/>
      <c r="F159" s="174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</row>
    <row r="160" spans="2:25">
      <c r="B160" s="26"/>
      <c r="C160" s="174"/>
      <c r="D160" s="174"/>
      <c r="E160" s="174"/>
      <c r="F160" s="174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</row>
    <row r="161" spans="2:25">
      <c r="B161" s="26"/>
      <c r="C161" s="174"/>
      <c r="D161" s="174"/>
      <c r="E161" s="174"/>
      <c r="F161" s="174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</row>
    <row r="162" spans="2:25">
      <c r="B162" s="26"/>
      <c r="C162" s="174"/>
      <c r="D162" s="174"/>
      <c r="E162" s="174"/>
      <c r="F162" s="174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</row>
    <row r="163" spans="2:25">
      <c r="B163" s="26"/>
      <c r="C163" s="174"/>
      <c r="D163" s="174"/>
      <c r="E163" s="174"/>
      <c r="F163" s="174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</row>
    <row r="164" spans="2:25">
      <c r="B164" s="26"/>
      <c r="C164" s="174"/>
      <c r="D164" s="174"/>
      <c r="E164" s="174"/>
      <c r="F164" s="174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</row>
    <row r="165" spans="2:25">
      <c r="B165" s="26"/>
      <c r="C165" s="174"/>
      <c r="D165" s="174"/>
      <c r="E165" s="174"/>
      <c r="F165" s="174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</row>
    <row r="166" spans="2:25">
      <c r="B166" s="26"/>
      <c r="C166" s="174"/>
      <c r="D166" s="174"/>
      <c r="E166" s="174"/>
      <c r="F166" s="174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</row>
    <row r="167" spans="2:25">
      <c r="B167" s="26"/>
      <c r="C167" s="174"/>
      <c r="D167" s="174"/>
      <c r="E167" s="174"/>
      <c r="F167" s="174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</row>
    <row r="168" spans="2:25">
      <c r="B168" s="26"/>
      <c r="C168" s="174"/>
      <c r="D168" s="174"/>
      <c r="E168" s="174"/>
      <c r="F168" s="174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</row>
    <row r="169" spans="2:25">
      <c r="B169" s="26"/>
      <c r="C169" s="174"/>
      <c r="D169" s="174"/>
      <c r="E169" s="174"/>
      <c r="F169" s="174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</row>
    <row r="170" spans="2:25">
      <c r="B170" s="26"/>
      <c r="C170" s="174"/>
      <c r="D170" s="174"/>
      <c r="E170" s="174"/>
      <c r="F170" s="174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</row>
    <row r="171" spans="2:25">
      <c r="B171" s="26"/>
      <c r="C171" s="174"/>
      <c r="D171" s="174"/>
      <c r="E171" s="174"/>
      <c r="F171" s="174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</row>
  </sheetData>
  <mergeCells count="2">
    <mergeCell ref="A1:F1"/>
    <mergeCell ref="A2:F2"/>
  </mergeCells>
  <phoneticPr fontId="39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56" fitToHeight="2" orientation="portrait" r:id="rId1"/>
  <headerFooter>
    <oddHeader>&amp;C3. melléklet az 1/2015. (II.18.)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1"/>
  <sheetViews>
    <sheetView topLeftCell="A61" workbookViewId="0">
      <selection activeCell="C81" sqref="C81"/>
    </sheetView>
  </sheetViews>
  <sheetFormatPr defaultRowHeight="15"/>
  <cols>
    <col min="1" max="1" width="90.7109375" style="160" customWidth="1"/>
    <col min="2" max="2" width="9.140625" style="160"/>
    <col min="3" max="3" width="15.7109375" style="199" customWidth="1"/>
    <col min="4" max="5" width="15.42578125" style="199" customWidth="1"/>
    <col min="6" max="6" width="14.140625" style="199" customWidth="1"/>
    <col min="7" max="16384" width="9.140625" style="160"/>
  </cols>
  <sheetData>
    <row r="1" spans="1:6" ht="24.75" customHeight="1">
      <c r="A1" s="248" t="s">
        <v>704</v>
      </c>
      <c r="B1" s="253"/>
      <c r="C1" s="253"/>
      <c r="D1" s="253"/>
      <c r="E1" s="253"/>
      <c r="F1" s="254"/>
    </row>
    <row r="2" spans="1:6" ht="21.75" customHeight="1">
      <c r="A2" s="255" t="s">
        <v>609</v>
      </c>
      <c r="B2" s="253"/>
      <c r="C2" s="253"/>
      <c r="D2" s="253"/>
      <c r="E2" s="253"/>
      <c r="F2" s="254"/>
    </row>
    <row r="3" spans="1:6" ht="18">
      <c r="A3" s="161"/>
    </row>
    <row r="4" spans="1:6">
      <c r="A4" s="139" t="s">
        <v>707</v>
      </c>
    </row>
    <row r="5" spans="1:6" ht="30">
      <c r="A5" s="2" t="s">
        <v>126</v>
      </c>
      <c r="B5" s="3" t="s">
        <v>127</v>
      </c>
      <c r="C5" s="202" t="s">
        <v>638</v>
      </c>
      <c r="D5" s="202" t="s">
        <v>639</v>
      </c>
      <c r="E5" s="202" t="s">
        <v>88</v>
      </c>
      <c r="F5" s="203" t="s">
        <v>47</v>
      </c>
    </row>
    <row r="6" spans="1:6">
      <c r="A6" s="31" t="s">
        <v>128</v>
      </c>
      <c r="B6" s="32" t="s">
        <v>129</v>
      </c>
      <c r="C6" s="197">
        <f>14108+17840</f>
        <v>31948</v>
      </c>
      <c r="D6" s="197"/>
      <c r="E6" s="197"/>
      <c r="F6" s="194">
        <f>C6+D6+E6</f>
        <v>31948</v>
      </c>
    </row>
    <row r="7" spans="1:6">
      <c r="A7" s="31" t="s">
        <v>130</v>
      </c>
      <c r="B7" s="33" t="s">
        <v>131</v>
      </c>
      <c r="C7" s="197"/>
      <c r="D7" s="197"/>
      <c r="E7" s="197"/>
      <c r="F7" s="194">
        <f t="shared" ref="F7:F70" si="0">C7+D7+E7</f>
        <v>0</v>
      </c>
    </row>
    <row r="8" spans="1:6">
      <c r="A8" s="31" t="s">
        <v>132</v>
      </c>
      <c r="B8" s="33" t="s">
        <v>133</v>
      </c>
      <c r="C8" s="197"/>
      <c r="D8" s="197"/>
      <c r="E8" s="197"/>
      <c r="F8" s="194">
        <f t="shared" si="0"/>
        <v>0</v>
      </c>
    </row>
    <row r="9" spans="1:6">
      <c r="A9" s="34" t="s">
        <v>134</v>
      </c>
      <c r="B9" s="33" t="s">
        <v>135</v>
      </c>
      <c r="C9" s="197"/>
      <c r="D9" s="197"/>
      <c r="E9" s="197"/>
      <c r="F9" s="194">
        <f t="shared" si="0"/>
        <v>0</v>
      </c>
    </row>
    <row r="10" spans="1:6">
      <c r="A10" s="34" t="s">
        <v>136</v>
      </c>
      <c r="B10" s="33" t="s">
        <v>137</v>
      </c>
      <c r="C10" s="197"/>
      <c r="D10" s="197"/>
      <c r="E10" s="197"/>
      <c r="F10" s="194">
        <f t="shared" si="0"/>
        <v>0</v>
      </c>
    </row>
    <row r="11" spans="1:6">
      <c r="A11" s="34" t="s">
        <v>138</v>
      </c>
      <c r="B11" s="33" t="s">
        <v>139</v>
      </c>
      <c r="C11" s="197"/>
      <c r="D11" s="197"/>
      <c r="E11" s="197"/>
      <c r="F11" s="194">
        <f t="shared" si="0"/>
        <v>0</v>
      </c>
    </row>
    <row r="12" spans="1:6">
      <c r="A12" s="34" t="s">
        <v>140</v>
      </c>
      <c r="B12" s="33" t="s">
        <v>141</v>
      </c>
      <c r="C12" s="197">
        <f>288+1895</f>
        <v>2183</v>
      </c>
      <c r="D12" s="197"/>
      <c r="E12" s="197"/>
      <c r="F12" s="194">
        <f t="shared" si="0"/>
        <v>2183</v>
      </c>
    </row>
    <row r="13" spans="1:6">
      <c r="A13" s="34" t="s">
        <v>142</v>
      </c>
      <c r="B13" s="33" t="s">
        <v>143</v>
      </c>
      <c r="C13" s="197"/>
      <c r="D13" s="197"/>
      <c r="E13" s="197"/>
      <c r="F13" s="194">
        <f t="shared" si="0"/>
        <v>0</v>
      </c>
    </row>
    <row r="14" spans="1:6">
      <c r="A14" s="5" t="s">
        <v>144</v>
      </c>
      <c r="B14" s="33" t="s">
        <v>145</v>
      </c>
      <c r="C14" s="197">
        <f>40+250</f>
        <v>290</v>
      </c>
      <c r="D14" s="197"/>
      <c r="E14" s="197"/>
      <c r="F14" s="194">
        <f t="shared" si="0"/>
        <v>290</v>
      </c>
    </row>
    <row r="15" spans="1:6">
      <c r="A15" s="5" t="s">
        <v>146</v>
      </c>
      <c r="B15" s="33" t="s">
        <v>147</v>
      </c>
      <c r="C15" s="197">
        <f>36+580</f>
        <v>616</v>
      </c>
      <c r="D15" s="197"/>
      <c r="E15" s="197"/>
      <c r="F15" s="194">
        <f t="shared" si="0"/>
        <v>616</v>
      </c>
    </row>
    <row r="16" spans="1:6">
      <c r="A16" s="5" t="s">
        <v>148</v>
      </c>
      <c r="B16" s="33" t="s">
        <v>149</v>
      </c>
      <c r="C16" s="197"/>
      <c r="D16" s="197"/>
      <c r="E16" s="197"/>
      <c r="F16" s="194">
        <f t="shared" si="0"/>
        <v>0</v>
      </c>
    </row>
    <row r="17" spans="1:6">
      <c r="A17" s="5" t="s">
        <v>150</v>
      </c>
      <c r="B17" s="33" t="s">
        <v>151</v>
      </c>
      <c r="C17" s="197"/>
      <c r="D17" s="197"/>
      <c r="E17" s="197"/>
      <c r="F17" s="194">
        <f t="shared" si="0"/>
        <v>0</v>
      </c>
    </row>
    <row r="18" spans="1:6">
      <c r="A18" s="5" t="s">
        <v>491</v>
      </c>
      <c r="B18" s="33" t="s">
        <v>152</v>
      </c>
      <c r="C18" s="197">
        <v>456</v>
      </c>
      <c r="D18" s="197"/>
      <c r="E18" s="197"/>
      <c r="F18" s="194">
        <f t="shared" si="0"/>
        <v>456</v>
      </c>
    </row>
    <row r="19" spans="1:6" s="166" customFormat="1" ht="12.75">
      <c r="A19" s="35" t="s">
        <v>429</v>
      </c>
      <c r="B19" s="36" t="s">
        <v>153</v>
      </c>
      <c r="C19" s="204">
        <f>SUM(C6:C18)</f>
        <v>35493</v>
      </c>
      <c r="D19" s="204">
        <f>SUM(D6:D18)</f>
        <v>0</v>
      </c>
      <c r="E19" s="204">
        <f>SUM(E6:E18)</f>
        <v>0</v>
      </c>
      <c r="F19" s="205">
        <f t="shared" si="0"/>
        <v>35493</v>
      </c>
    </row>
    <row r="20" spans="1:6">
      <c r="A20" s="5" t="s">
        <v>154</v>
      </c>
      <c r="B20" s="33" t="s">
        <v>155</v>
      </c>
      <c r="C20" s="197">
        <v>4833</v>
      </c>
      <c r="D20" s="197">
        <v>1548</v>
      </c>
      <c r="E20" s="197"/>
      <c r="F20" s="194">
        <f t="shared" si="0"/>
        <v>6381</v>
      </c>
    </row>
    <row r="21" spans="1:6" ht="30">
      <c r="A21" s="5" t="s">
        <v>156</v>
      </c>
      <c r="B21" s="33" t="s">
        <v>157</v>
      </c>
      <c r="C21" s="197"/>
      <c r="D21" s="197"/>
      <c r="E21" s="197"/>
      <c r="F21" s="194">
        <f t="shared" si="0"/>
        <v>0</v>
      </c>
    </row>
    <row r="22" spans="1:6">
      <c r="A22" s="6" t="s">
        <v>158</v>
      </c>
      <c r="B22" s="33" t="s">
        <v>159</v>
      </c>
      <c r="C22" s="197">
        <v>150</v>
      </c>
      <c r="D22" s="197"/>
      <c r="E22" s="197"/>
      <c r="F22" s="194">
        <f t="shared" si="0"/>
        <v>150</v>
      </c>
    </row>
    <row r="23" spans="1:6" s="166" customFormat="1" ht="12.75">
      <c r="A23" s="7" t="s">
        <v>430</v>
      </c>
      <c r="B23" s="36" t="s">
        <v>160</v>
      </c>
      <c r="C23" s="204">
        <f>SUM(C20:C22)</f>
        <v>4983</v>
      </c>
      <c r="D23" s="204">
        <f>SUM(D20:D22)</f>
        <v>1548</v>
      </c>
      <c r="E23" s="204">
        <f>SUM(E20:E22)</f>
        <v>0</v>
      </c>
      <c r="F23" s="205">
        <f t="shared" si="0"/>
        <v>6531</v>
      </c>
    </row>
    <row r="24" spans="1:6" s="168" customFormat="1">
      <c r="A24" s="56" t="s">
        <v>521</v>
      </c>
      <c r="B24" s="57" t="s">
        <v>161</v>
      </c>
      <c r="C24" s="126">
        <f>C19+C23</f>
        <v>40476</v>
      </c>
      <c r="D24" s="126">
        <f>D19+D23</f>
        <v>1548</v>
      </c>
      <c r="E24" s="126">
        <f>E19+E23</f>
        <v>0</v>
      </c>
      <c r="F24" s="195">
        <f t="shared" si="0"/>
        <v>42024</v>
      </c>
    </row>
    <row r="25" spans="1:6" s="168" customFormat="1">
      <c r="A25" s="42" t="s">
        <v>492</v>
      </c>
      <c r="B25" s="57" t="s">
        <v>162</v>
      </c>
      <c r="C25" s="126">
        <f>4139+5122</f>
        <v>9261</v>
      </c>
      <c r="D25" s="126">
        <f>418</f>
        <v>418</v>
      </c>
      <c r="E25" s="126"/>
      <c r="F25" s="195">
        <f t="shared" si="0"/>
        <v>9679</v>
      </c>
    </row>
    <row r="26" spans="1:6">
      <c r="A26" s="5" t="s">
        <v>163</v>
      </c>
      <c r="B26" s="33" t="s">
        <v>164</v>
      </c>
      <c r="C26" s="197">
        <f>120+350</f>
        <v>470</v>
      </c>
      <c r="D26" s="197"/>
      <c r="E26" s="197"/>
      <c r="F26" s="194">
        <f t="shared" si="0"/>
        <v>470</v>
      </c>
    </row>
    <row r="27" spans="1:6">
      <c r="A27" s="5" t="s">
        <v>165</v>
      </c>
      <c r="B27" s="33" t="s">
        <v>166</v>
      </c>
      <c r="C27" s="197">
        <f>2609+1050</f>
        <v>3659</v>
      </c>
      <c r="D27" s="197"/>
      <c r="E27" s="197"/>
      <c r="F27" s="194">
        <f t="shared" si="0"/>
        <v>3659</v>
      </c>
    </row>
    <row r="28" spans="1:6">
      <c r="A28" s="5" t="s">
        <v>167</v>
      </c>
      <c r="B28" s="33" t="s">
        <v>168</v>
      </c>
      <c r="C28" s="197"/>
      <c r="D28" s="197"/>
      <c r="E28" s="197"/>
      <c r="F28" s="194">
        <f t="shared" si="0"/>
        <v>0</v>
      </c>
    </row>
    <row r="29" spans="1:6" s="166" customFormat="1" ht="12.75">
      <c r="A29" s="7" t="s">
        <v>431</v>
      </c>
      <c r="B29" s="36" t="s">
        <v>169</v>
      </c>
      <c r="C29" s="204">
        <f>SUM(C26:C28)</f>
        <v>4129</v>
      </c>
      <c r="D29" s="204">
        <f>SUM(D26:D28)</f>
        <v>0</v>
      </c>
      <c r="E29" s="204">
        <f>SUM(E26:E28)</f>
        <v>0</v>
      </c>
      <c r="F29" s="205">
        <f t="shared" si="0"/>
        <v>4129</v>
      </c>
    </row>
    <row r="30" spans="1:6">
      <c r="A30" s="5" t="s">
        <v>170</v>
      </c>
      <c r="B30" s="33" t="s">
        <v>171</v>
      </c>
      <c r="C30" s="197">
        <f>95+1200</f>
        <v>1295</v>
      </c>
      <c r="D30" s="197"/>
      <c r="E30" s="197"/>
      <c r="F30" s="194">
        <f t="shared" si="0"/>
        <v>1295</v>
      </c>
    </row>
    <row r="31" spans="1:6">
      <c r="A31" s="5" t="s">
        <v>172</v>
      </c>
      <c r="B31" s="33" t="s">
        <v>173</v>
      </c>
      <c r="C31" s="197">
        <v>700</v>
      </c>
      <c r="D31" s="197"/>
      <c r="E31" s="197"/>
      <c r="F31" s="194">
        <f t="shared" si="0"/>
        <v>700</v>
      </c>
    </row>
    <row r="32" spans="1:6" s="166" customFormat="1" ht="15" customHeight="1">
      <c r="A32" s="7" t="s">
        <v>522</v>
      </c>
      <c r="B32" s="36" t="s">
        <v>174</v>
      </c>
      <c r="C32" s="204">
        <f>SUM(C30:C31)</f>
        <v>1995</v>
      </c>
      <c r="D32" s="204">
        <f>SUM(D30:D31)</f>
        <v>0</v>
      </c>
      <c r="E32" s="204">
        <f>SUM(E30:E31)</f>
        <v>0</v>
      </c>
      <c r="F32" s="205">
        <f t="shared" si="0"/>
        <v>1995</v>
      </c>
    </row>
    <row r="33" spans="1:6">
      <c r="A33" s="5" t="s">
        <v>175</v>
      </c>
      <c r="B33" s="33" t="s">
        <v>176</v>
      </c>
      <c r="C33" s="197">
        <f>4407+800</f>
        <v>5207</v>
      </c>
      <c r="D33" s="197"/>
      <c r="E33" s="197"/>
      <c r="F33" s="194">
        <f t="shared" si="0"/>
        <v>5207</v>
      </c>
    </row>
    <row r="34" spans="1:6">
      <c r="A34" s="5" t="s">
        <v>177</v>
      </c>
      <c r="B34" s="33" t="s">
        <v>178</v>
      </c>
      <c r="C34" s="197">
        <v>5557</v>
      </c>
      <c r="D34" s="197"/>
      <c r="E34" s="197"/>
      <c r="F34" s="194">
        <f t="shared" si="0"/>
        <v>5557</v>
      </c>
    </row>
    <row r="35" spans="1:6">
      <c r="A35" s="5" t="s">
        <v>493</v>
      </c>
      <c r="B35" s="33" t="s">
        <v>179</v>
      </c>
      <c r="C35" s="197"/>
      <c r="D35" s="197"/>
      <c r="E35" s="197"/>
      <c r="F35" s="194">
        <f t="shared" si="0"/>
        <v>0</v>
      </c>
    </row>
    <row r="36" spans="1:6">
      <c r="A36" s="5" t="s">
        <v>180</v>
      </c>
      <c r="B36" s="33" t="s">
        <v>181</v>
      </c>
      <c r="C36" s="197">
        <f>1910+150</f>
        <v>2060</v>
      </c>
      <c r="D36" s="197"/>
      <c r="E36" s="197"/>
      <c r="F36" s="194">
        <f t="shared" si="0"/>
        <v>2060</v>
      </c>
    </row>
    <row r="37" spans="1:6">
      <c r="A37" s="10" t="s">
        <v>494</v>
      </c>
      <c r="B37" s="33" t="s">
        <v>182</v>
      </c>
      <c r="C37" s="197">
        <v>938</v>
      </c>
      <c r="D37" s="197"/>
      <c r="E37" s="197"/>
      <c r="F37" s="194">
        <f t="shared" si="0"/>
        <v>938</v>
      </c>
    </row>
    <row r="38" spans="1:6">
      <c r="A38" s="6" t="s">
        <v>183</v>
      </c>
      <c r="B38" s="33" t="s">
        <v>184</v>
      </c>
      <c r="C38" s="197">
        <f>3960+600</f>
        <v>4560</v>
      </c>
      <c r="D38" s="197"/>
      <c r="E38" s="197"/>
      <c r="F38" s="194">
        <f t="shared" si="0"/>
        <v>4560</v>
      </c>
    </row>
    <row r="39" spans="1:6">
      <c r="A39" s="5" t="s">
        <v>495</v>
      </c>
      <c r="B39" s="33" t="s">
        <v>185</v>
      </c>
      <c r="C39" s="197">
        <f>2760+850</f>
        <v>3610</v>
      </c>
      <c r="D39" s="197"/>
      <c r="E39" s="197"/>
      <c r="F39" s="194">
        <f t="shared" si="0"/>
        <v>3610</v>
      </c>
    </row>
    <row r="40" spans="1:6" s="166" customFormat="1" ht="14.25" customHeight="1">
      <c r="A40" s="7" t="s">
        <v>432</v>
      </c>
      <c r="B40" s="36" t="s">
        <v>186</v>
      </c>
      <c r="C40" s="204">
        <f>SUM(C33:C39)</f>
        <v>21932</v>
      </c>
      <c r="D40" s="204">
        <f>SUM(D33:D39)</f>
        <v>0</v>
      </c>
      <c r="E40" s="204">
        <f>SUM(E33:E39)</f>
        <v>0</v>
      </c>
      <c r="F40" s="205">
        <f t="shared" si="0"/>
        <v>21932</v>
      </c>
    </row>
    <row r="41" spans="1:6">
      <c r="A41" s="5" t="s">
        <v>187</v>
      </c>
      <c r="B41" s="33" t="s">
        <v>188</v>
      </c>
      <c r="C41" s="197">
        <v>120</v>
      </c>
      <c r="D41" s="197"/>
      <c r="E41" s="197"/>
      <c r="F41" s="194">
        <f t="shared" si="0"/>
        <v>120</v>
      </c>
    </row>
    <row r="42" spans="1:6">
      <c r="A42" s="5" t="s">
        <v>189</v>
      </c>
      <c r="B42" s="33" t="s">
        <v>190</v>
      </c>
      <c r="C42" s="197">
        <v>50</v>
      </c>
      <c r="D42" s="197"/>
      <c r="E42" s="197"/>
      <c r="F42" s="194">
        <f t="shared" si="0"/>
        <v>50</v>
      </c>
    </row>
    <row r="43" spans="1:6" s="166" customFormat="1" ht="12.75">
      <c r="A43" s="7" t="s">
        <v>433</v>
      </c>
      <c r="B43" s="36" t="s">
        <v>191</v>
      </c>
      <c r="C43" s="204">
        <f>SUM(C41:C42)</f>
        <v>170</v>
      </c>
      <c r="D43" s="204">
        <f>SUM(D41:D42)</f>
        <v>0</v>
      </c>
      <c r="E43" s="204">
        <f>SUM(E41:E42)</f>
        <v>0</v>
      </c>
      <c r="F43" s="205">
        <f t="shared" si="0"/>
        <v>170</v>
      </c>
    </row>
    <row r="44" spans="1:6">
      <c r="A44" s="5" t="s">
        <v>192</v>
      </c>
      <c r="B44" s="33" t="s">
        <v>193</v>
      </c>
      <c r="C44" s="197">
        <f>4895+1240</f>
        <v>6135</v>
      </c>
      <c r="D44" s="197"/>
      <c r="E44" s="197"/>
      <c r="F44" s="194">
        <f t="shared" si="0"/>
        <v>6135</v>
      </c>
    </row>
    <row r="45" spans="1:6">
      <c r="A45" s="5" t="s">
        <v>194</v>
      </c>
      <c r="B45" s="33" t="s">
        <v>195</v>
      </c>
      <c r="C45" s="197">
        <f>5720</f>
        <v>5720</v>
      </c>
      <c r="D45" s="197">
        <v>1021</v>
      </c>
      <c r="E45" s="197"/>
      <c r="F45" s="194">
        <f t="shared" si="0"/>
        <v>6741</v>
      </c>
    </row>
    <row r="46" spans="1:6">
      <c r="A46" s="5" t="s">
        <v>496</v>
      </c>
      <c r="B46" s="33" t="s">
        <v>196</v>
      </c>
      <c r="C46" s="197"/>
      <c r="D46" s="197"/>
      <c r="E46" s="197"/>
      <c r="F46" s="194">
        <f t="shared" si="0"/>
        <v>0</v>
      </c>
    </row>
    <row r="47" spans="1:6">
      <c r="A47" s="5" t="s">
        <v>497</v>
      </c>
      <c r="B47" s="33" t="s">
        <v>197</v>
      </c>
      <c r="C47" s="197"/>
      <c r="D47" s="197"/>
      <c r="E47" s="197"/>
      <c r="F47" s="194">
        <f t="shared" si="0"/>
        <v>0</v>
      </c>
    </row>
    <row r="48" spans="1:6">
      <c r="A48" s="5" t="s">
        <v>198</v>
      </c>
      <c r="B48" s="33" t="s">
        <v>199</v>
      </c>
      <c r="C48" s="197"/>
      <c r="D48" s="197"/>
      <c r="E48" s="197"/>
      <c r="F48" s="194">
        <f t="shared" si="0"/>
        <v>0</v>
      </c>
    </row>
    <row r="49" spans="1:6" s="166" customFormat="1" ht="12.75">
      <c r="A49" s="7" t="s">
        <v>434</v>
      </c>
      <c r="B49" s="36" t="s">
        <v>200</v>
      </c>
      <c r="C49" s="204">
        <f>SUM(C44:C48)</f>
        <v>11855</v>
      </c>
      <c r="D49" s="204">
        <f>SUM(D44:D48)</f>
        <v>1021</v>
      </c>
      <c r="E49" s="204">
        <f>SUM(E44:E48)</f>
        <v>0</v>
      </c>
      <c r="F49" s="205">
        <f t="shared" si="0"/>
        <v>12876</v>
      </c>
    </row>
    <row r="50" spans="1:6" s="168" customFormat="1">
      <c r="A50" s="42" t="s">
        <v>435</v>
      </c>
      <c r="B50" s="57" t="s">
        <v>201</v>
      </c>
      <c r="C50" s="126">
        <f>C49+C43+C40+C32+C29</f>
        <v>40081</v>
      </c>
      <c r="D50" s="126">
        <f>D49+D43+D40+D32+D29</f>
        <v>1021</v>
      </c>
      <c r="E50" s="126">
        <f>E49+E43+E40+E32+E29</f>
        <v>0</v>
      </c>
      <c r="F50" s="195">
        <f t="shared" si="0"/>
        <v>41102</v>
      </c>
    </row>
    <row r="51" spans="1:6">
      <c r="A51" s="13" t="s">
        <v>202</v>
      </c>
      <c r="B51" s="33" t="s">
        <v>203</v>
      </c>
      <c r="C51" s="197"/>
      <c r="D51" s="197"/>
      <c r="E51" s="197"/>
      <c r="F51" s="194">
        <f t="shared" si="0"/>
        <v>0</v>
      </c>
    </row>
    <row r="52" spans="1:6">
      <c r="A52" s="13" t="s">
        <v>436</v>
      </c>
      <c r="B52" s="33" t="s">
        <v>204</v>
      </c>
      <c r="C52" s="197"/>
      <c r="D52" s="197"/>
      <c r="E52" s="197"/>
      <c r="F52" s="194">
        <f t="shared" si="0"/>
        <v>0</v>
      </c>
    </row>
    <row r="53" spans="1:6">
      <c r="A53" s="17" t="s">
        <v>498</v>
      </c>
      <c r="B53" s="33" t="s">
        <v>205</v>
      </c>
      <c r="C53" s="197"/>
      <c r="D53" s="197"/>
      <c r="E53" s="197"/>
      <c r="F53" s="194">
        <f t="shared" si="0"/>
        <v>0</v>
      </c>
    </row>
    <row r="54" spans="1:6">
      <c r="A54" s="17" t="s">
        <v>499</v>
      </c>
      <c r="B54" s="33" t="s">
        <v>206</v>
      </c>
      <c r="C54" s="197"/>
      <c r="D54" s="197"/>
      <c r="E54" s="197"/>
      <c r="F54" s="194">
        <f t="shared" si="0"/>
        <v>0</v>
      </c>
    </row>
    <row r="55" spans="1:6">
      <c r="A55" s="17" t="s">
        <v>500</v>
      </c>
      <c r="B55" s="33" t="s">
        <v>207</v>
      </c>
      <c r="C55" s="197">
        <v>669</v>
      </c>
      <c r="D55" s="197"/>
      <c r="E55" s="197"/>
      <c r="F55" s="194">
        <f t="shared" si="0"/>
        <v>669</v>
      </c>
    </row>
    <row r="56" spans="1:6">
      <c r="A56" s="13" t="s">
        <v>501</v>
      </c>
      <c r="B56" s="33" t="s">
        <v>208</v>
      </c>
      <c r="C56" s="197">
        <v>646</v>
      </c>
      <c r="D56" s="197"/>
      <c r="E56" s="197"/>
      <c r="F56" s="194">
        <f t="shared" si="0"/>
        <v>646</v>
      </c>
    </row>
    <row r="57" spans="1:6">
      <c r="A57" s="13" t="s">
        <v>502</v>
      </c>
      <c r="B57" s="33" t="s">
        <v>209</v>
      </c>
      <c r="C57" s="197"/>
      <c r="D57" s="197"/>
      <c r="E57" s="197"/>
      <c r="F57" s="194">
        <f t="shared" si="0"/>
        <v>0</v>
      </c>
    </row>
    <row r="58" spans="1:6">
      <c r="A58" s="13" t="s">
        <v>503</v>
      </c>
      <c r="B58" s="33" t="s">
        <v>210</v>
      </c>
      <c r="C58" s="197">
        <v>1703</v>
      </c>
      <c r="D58" s="197"/>
      <c r="E58" s="197"/>
      <c r="F58" s="194">
        <f t="shared" si="0"/>
        <v>1703</v>
      </c>
    </row>
    <row r="59" spans="1:6" s="168" customFormat="1">
      <c r="A59" s="54" t="s">
        <v>465</v>
      </c>
      <c r="B59" s="57" t="s">
        <v>211</v>
      </c>
      <c r="C59" s="126">
        <f>SUM(C51:C58)</f>
        <v>3018</v>
      </c>
      <c r="D59" s="126">
        <f>SUM(D51:D58)</f>
        <v>0</v>
      </c>
      <c r="E59" s="126">
        <f>SUM(E51:E58)</f>
        <v>0</v>
      </c>
      <c r="F59" s="195">
        <f t="shared" si="0"/>
        <v>3018</v>
      </c>
    </row>
    <row r="60" spans="1:6">
      <c r="A60" s="12" t="s">
        <v>504</v>
      </c>
      <c r="B60" s="33" t="s">
        <v>212</v>
      </c>
      <c r="C60" s="197"/>
      <c r="D60" s="197"/>
      <c r="E60" s="197"/>
      <c r="F60" s="194">
        <f t="shared" si="0"/>
        <v>0</v>
      </c>
    </row>
    <row r="61" spans="1:6">
      <c r="A61" s="12" t="s">
        <v>213</v>
      </c>
      <c r="B61" s="33" t="s">
        <v>214</v>
      </c>
      <c r="C61" s="197"/>
      <c r="D61" s="197"/>
      <c r="E61" s="197"/>
      <c r="F61" s="194">
        <f t="shared" si="0"/>
        <v>0</v>
      </c>
    </row>
    <row r="62" spans="1:6">
      <c r="A62" s="12" t="s">
        <v>215</v>
      </c>
      <c r="B62" s="33" t="s">
        <v>216</v>
      </c>
      <c r="C62" s="197"/>
      <c r="D62" s="197"/>
      <c r="E62" s="197"/>
      <c r="F62" s="194">
        <f t="shared" si="0"/>
        <v>0</v>
      </c>
    </row>
    <row r="63" spans="1:6">
      <c r="A63" s="12" t="s">
        <v>466</v>
      </c>
      <c r="B63" s="33" t="s">
        <v>217</v>
      </c>
      <c r="C63" s="197"/>
      <c r="D63" s="197"/>
      <c r="E63" s="197"/>
      <c r="F63" s="194">
        <f t="shared" si="0"/>
        <v>0</v>
      </c>
    </row>
    <row r="64" spans="1:6">
      <c r="A64" s="12" t="s">
        <v>505</v>
      </c>
      <c r="B64" s="33" t="s">
        <v>218</v>
      </c>
      <c r="C64" s="197"/>
      <c r="D64" s="197"/>
      <c r="E64" s="197"/>
      <c r="F64" s="194">
        <f t="shared" si="0"/>
        <v>0</v>
      </c>
    </row>
    <row r="65" spans="1:6">
      <c r="A65" s="12" t="s">
        <v>468</v>
      </c>
      <c r="B65" s="33" t="s">
        <v>219</v>
      </c>
      <c r="C65" s="197">
        <v>5717</v>
      </c>
      <c r="D65" s="197"/>
      <c r="E65" s="197"/>
      <c r="F65" s="194">
        <f t="shared" si="0"/>
        <v>5717</v>
      </c>
    </row>
    <row r="66" spans="1:6" ht="30">
      <c r="A66" s="12" t="s">
        <v>506</v>
      </c>
      <c r="B66" s="33" t="s">
        <v>220</v>
      </c>
      <c r="C66" s="197"/>
      <c r="D66" s="197"/>
      <c r="E66" s="197"/>
      <c r="F66" s="194">
        <f t="shared" si="0"/>
        <v>0</v>
      </c>
    </row>
    <row r="67" spans="1:6">
      <c r="A67" s="12" t="s">
        <v>507</v>
      </c>
      <c r="B67" s="33" t="s">
        <v>221</v>
      </c>
      <c r="C67" s="197"/>
      <c r="D67" s="197"/>
      <c r="E67" s="197"/>
      <c r="F67" s="194">
        <f t="shared" si="0"/>
        <v>0</v>
      </c>
    </row>
    <row r="68" spans="1:6">
      <c r="A68" s="12" t="s">
        <v>222</v>
      </c>
      <c r="B68" s="33" t="s">
        <v>223</v>
      </c>
      <c r="C68" s="197"/>
      <c r="D68" s="197"/>
      <c r="E68" s="197"/>
      <c r="F68" s="194">
        <f t="shared" si="0"/>
        <v>0</v>
      </c>
    </row>
    <row r="69" spans="1:6">
      <c r="A69" s="21" t="s">
        <v>224</v>
      </c>
      <c r="B69" s="33" t="s">
        <v>225</v>
      </c>
      <c r="C69" s="197"/>
      <c r="D69" s="197"/>
      <c r="E69" s="197"/>
      <c r="F69" s="194">
        <f t="shared" si="0"/>
        <v>0</v>
      </c>
    </row>
    <row r="70" spans="1:6">
      <c r="A70" s="12" t="s">
        <v>508</v>
      </c>
      <c r="B70" s="33" t="s">
        <v>226</v>
      </c>
      <c r="C70" s="197">
        <v>3486</v>
      </c>
      <c r="D70" s="197">
        <v>930</v>
      </c>
      <c r="E70" s="197"/>
      <c r="F70" s="194">
        <f t="shared" si="0"/>
        <v>4416</v>
      </c>
    </row>
    <row r="71" spans="1:6">
      <c r="A71" s="21" t="s">
        <v>689</v>
      </c>
      <c r="B71" s="33" t="s">
        <v>227</v>
      </c>
      <c r="C71" s="197"/>
      <c r="D71" s="197"/>
      <c r="E71" s="197"/>
      <c r="F71" s="194">
        <f t="shared" ref="F71:F122" si="1">C71+D71+E71</f>
        <v>0</v>
      </c>
    </row>
    <row r="72" spans="1:6">
      <c r="A72" s="21" t="s">
        <v>690</v>
      </c>
      <c r="B72" s="33" t="s">
        <v>227</v>
      </c>
      <c r="C72" s="197"/>
      <c r="D72" s="197"/>
      <c r="E72" s="197"/>
      <c r="F72" s="194">
        <f t="shared" si="1"/>
        <v>0</v>
      </c>
    </row>
    <row r="73" spans="1:6" s="168" customFormat="1">
      <c r="A73" s="54" t="s">
        <v>471</v>
      </c>
      <c r="B73" s="57" t="s">
        <v>228</v>
      </c>
      <c r="C73" s="126">
        <f>SUM(C60:C72)</f>
        <v>9203</v>
      </c>
      <c r="D73" s="126">
        <f>SUM(D60:D72)</f>
        <v>930</v>
      </c>
      <c r="E73" s="126">
        <f>SUM(E60:E72)</f>
        <v>0</v>
      </c>
      <c r="F73" s="195">
        <f t="shared" si="1"/>
        <v>10133</v>
      </c>
    </row>
    <row r="74" spans="1:6" s="170" customFormat="1" ht="15.75">
      <c r="A74" s="63" t="s">
        <v>86</v>
      </c>
      <c r="B74" s="153"/>
      <c r="C74" s="206">
        <f>C73+C59+C50+C25+C24</f>
        <v>102039</v>
      </c>
      <c r="D74" s="206">
        <f>D73+D59+D50+D25+D24</f>
        <v>3917</v>
      </c>
      <c r="E74" s="206">
        <f>E73+E59+E50+E25+E24</f>
        <v>0</v>
      </c>
      <c r="F74" s="207">
        <f t="shared" si="1"/>
        <v>105956</v>
      </c>
    </row>
    <row r="75" spans="1:6">
      <c r="A75" s="37" t="s">
        <v>229</v>
      </c>
      <c r="B75" s="33" t="s">
        <v>230</v>
      </c>
      <c r="C75" s="197"/>
      <c r="D75" s="197"/>
      <c r="E75" s="197"/>
      <c r="F75" s="194">
        <f t="shared" si="1"/>
        <v>0</v>
      </c>
    </row>
    <row r="76" spans="1:6">
      <c r="A76" s="37" t="s">
        <v>509</v>
      </c>
      <c r="B76" s="33" t="s">
        <v>231</v>
      </c>
      <c r="C76" s="197"/>
      <c r="D76" s="197"/>
      <c r="E76" s="197"/>
      <c r="F76" s="194">
        <f t="shared" si="1"/>
        <v>0</v>
      </c>
    </row>
    <row r="77" spans="1:6">
      <c r="A77" s="37" t="s">
        <v>232</v>
      </c>
      <c r="B77" s="33" t="s">
        <v>233</v>
      </c>
      <c r="C77" s="197">
        <f>5505+400</f>
        <v>5905</v>
      </c>
      <c r="D77" s="197"/>
      <c r="E77" s="197"/>
      <c r="F77" s="194">
        <f t="shared" si="1"/>
        <v>5905</v>
      </c>
    </row>
    <row r="78" spans="1:6">
      <c r="A78" s="37" t="s">
        <v>234</v>
      </c>
      <c r="B78" s="33" t="s">
        <v>235</v>
      </c>
      <c r="C78" s="197">
        <v>100</v>
      </c>
      <c r="D78" s="197"/>
      <c r="E78" s="197"/>
      <c r="F78" s="194">
        <f t="shared" si="1"/>
        <v>100</v>
      </c>
    </row>
    <row r="79" spans="1:6">
      <c r="A79" s="6" t="s">
        <v>236</v>
      </c>
      <c r="B79" s="33" t="s">
        <v>237</v>
      </c>
      <c r="C79" s="197"/>
      <c r="D79" s="197"/>
      <c r="E79" s="197"/>
      <c r="F79" s="194">
        <f t="shared" si="1"/>
        <v>0</v>
      </c>
    </row>
    <row r="80" spans="1:6">
      <c r="A80" s="6" t="s">
        <v>238</v>
      </c>
      <c r="B80" s="33" t="s">
        <v>239</v>
      </c>
      <c r="C80" s="197"/>
      <c r="D80" s="197"/>
      <c r="E80" s="197"/>
      <c r="F80" s="194">
        <f t="shared" si="1"/>
        <v>0</v>
      </c>
    </row>
    <row r="81" spans="1:6">
      <c r="A81" s="6" t="s">
        <v>240</v>
      </c>
      <c r="B81" s="33" t="s">
        <v>241</v>
      </c>
      <c r="C81" s="197">
        <f>1486+135</f>
        <v>1621</v>
      </c>
      <c r="D81" s="197"/>
      <c r="E81" s="197"/>
      <c r="F81" s="194">
        <f t="shared" si="1"/>
        <v>1621</v>
      </c>
    </row>
    <row r="82" spans="1:6" s="168" customFormat="1">
      <c r="A82" s="55" t="s">
        <v>473</v>
      </c>
      <c r="B82" s="57" t="s">
        <v>242</v>
      </c>
      <c r="C82" s="126">
        <f>SUM(C75:C81)</f>
        <v>7626</v>
      </c>
      <c r="D82" s="126">
        <f>SUM(D75:D81)</f>
        <v>0</v>
      </c>
      <c r="E82" s="126">
        <f>SUM(E75:E81)</f>
        <v>0</v>
      </c>
      <c r="F82" s="195">
        <f t="shared" si="1"/>
        <v>7626</v>
      </c>
    </row>
    <row r="83" spans="1:6">
      <c r="A83" s="13" t="s">
        <v>243</v>
      </c>
      <c r="B83" s="33" t="s">
        <v>244</v>
      </c>
      <c r="C83" s="197">
        <v>10048</v>
      </c>
      <c r="D83" s="197"/>
      <c r="E83" s="197"/>
      <c r="F83" s="194">
        <f t="shared" si="1"/>
        <v>10048</v>
      </c>
    </row>
    <row r="84" spans="1:6">
      <c r="A84" s="13" t="s">
        <v>245</v>
      </c>
      <c r="B84" s="33" t="s">
        <v>246</v>
      </c>
      <c r="C84" s="197"/>
      <c r="D84" s="197"/>
      <c r="E84" s="197"/>
      <c r="F84" s="194">
        <f t="shared" si="1"/>
        <v>0</v>
      </c>
    </row>
    <row r="85" spans="1:6">
      <c r="A85" s="13" t="s">
        <v>247</v>
      </c>
      <c r="B85" s="33" t="s">
        <v>248</v>
      </c>
      <c r="C85" s="197"/>
      <c r="D85" s="197"/>
      <c r="E85" s="197"/>
      <c r="F85" s="194">
        <f t="shared" si="1"/>
        <v>0</v>
      </c>
    </row>
    <row r="86" spans="1:6">
      <c r="A86" s="13" t="s">
        <v>249</v>
      </c>
      <c r="B86" s="33" t="s">
        <v>250</v>
      </c>
      <c r="C86" s="197">
        <v>2713</v>
      </c>
      <c r="D86" s="197"/>
      <c r="E86" s="197"/>
      <c r="F86" s="194">
        <f t="shared" si="1"/>
        <v>2713</v>
      </c>
    </row>
    <row r="87" spans="1:6" s="168" customFormat="1">
      <c r="A87" s="54" t="s">
        <v>474</v>
      </c>
      <c r="B87" s="57" t="s">
        <v>251</v>
      </c>
      <c r="C87" s="126">
        <f>SUM(C83:C86)</f>
        <v>12761</v>
      </c>
      <c r="D87" s="126">
        <f>SUM(D83:D86)</f>
        <v>0</v>
      </c>
      <c r="E87" s="126">
        <f>SUM(E83:E86)</f>
        <v>0</v>
      </c>
      <c r="F87" s="195">
        <f t="shared" si="1"/>
        <v>12761</v>
      </c>
    </row>
    <row r="88" spans="1:6" ht="30">
      <c r="A88" s="13" t="s">
        <v>252</v>
      </c>
      <c r="B88" s="33" t="s">
        <v>253</v>
      </c>
      <c r="C88" s="197"/>
      <c r="D88" s="197"/>
      <c r="E88" s="197"/>
      <c r="F88" s="194">
        <f t="shared" si="1"/>
        <v>0</v>
      </c>
    </row>
    <row r="89" spans="1:6" ht="30">
      <c r="A89" s="13" t="s">
        <v>510</v>
      </c>
      <c r="B89" s="33" t="s">
        <v>254</v>
      </c>
      <c r="C89" s="197"/>
      <c r="D89" s="197"/>
      <c r="E89" s="197"/>
      <c r="F89" s="194">
        <f t="shared" si="1"/>
        <v>0</v>
      </c>
    </row>
    <row r="90" spans="1:6" ht="30">
      <c r="A90" s="13" t="s">
        <v>511</v>
      </c>
      <c r="B90" s="33" t="s">
        <v>255</v>
      </c>
      <c r="C90" s="197"/>
      <c r="D90" s="197"/>
      <c r="E90" s="197"/>
      <c r="F90" s="194">
        <f t="shared" si="1"/>
        <v>0</v>
      </c>
    </row>
    <row r="91" spans="1:6">
      <c r="A91" s="13" t="s">
        <v>512</v>
      </c>
      <c r="B91" s="33" t="s">
        <v>256</v>
      </c>
      <c r="C91" s="197">
        <v>1093</v>
      </c>
      <c r="D91" s="197"/>
      <c r="E91" s="197"/>
      <c r="F91" s="194">
        <f t="shared" si="1"/>
        <v>1093</v>
      </c>
    </row>
    <row r="92" spans="1:6" ht="30">
      <c r="A92" s="13" t="s">
        <v>513</v>
      </c>
      <c r="B92" s="33" t="s">
        <v>257</v>
      </c>
      <c r="C92" s="197"/>
      <c r="D92" s="197"/>
      <c r="E92" s="197"/>
      <c r="F92" s="194">
        <f t="shared" si="1"/>
        <v>0</v>
      </c>
    </row>
    <row r="93" spans="1:6" ht="30">
      <c r="A93" s="13" t="s">
        <v>514</v>
      </c>
      <c r="B93" s="33" t="s">
        <v>258</v>
      </c>
      <c r="C93" s="197"/>
      <c r="D93" s="197"/>
      <c r="E93" s="197"/>
      <c r="F93" s="194">
        <f t="shared" si="1"/>
        <v>0</v>
      </c>
    </row>
    <row r="94" spans="1:6">
      <c r="A94" s="13" t="s">
        <v>259</v>
      </c>
      <c r="B94" s="33" t="s">
        <v>260</v>
      </c>
      <c r="C94" s="197"/>
      <c r="D94" s="197"/>
      <c r="E94" s="197"/>
      <c r="F94" s="194">
        <f t="shared" si="1"/>
        <v>0</v>
      </c>
    </row>
    <row r="95" spans="1:6">
      <c r="A95" s="13" t="s">
        <v>515</v>
      </c>
      <c r="B95" s="33" t="s">
        <v>261</v>
      </c>
      <c r="C95" s="197"/>
      <c r="D95" s="197"/>
      <c r="E95" s="197"/>
      <c r="F95" s="194">
        <f t="shared" si="1"/>
        <v>0</v>
      </c>
    </row>
    <row r="96" spans="1:6" s="168" customFormat="1">
      <c r="A96" s="54" t="s">
        <v>475</v>
      </c>
      <c r="B96" s="57" t="s">
        <v>262</v>
      </c>
      <c r="C96" s="126">
        <f>SUM(C88:C95)</f>
        <v>1093</v>
      </c>
      <c r="D96" s="126">
        <f>SUM(D88:D95)</f>
        <v>0</v>
      </c>
      <c r="E96" s="126">
        <f>SUM(E88:E95)</f>
        <v>0</v>
      </c>
      <c r="F96" s="195">
        <f t="shared" si="1"/>
        <v>1093</v>
      </c>
    </row>
    <row r="97" spans="1:25" s="170" customFormat="1" ht="15.75">
      <c r="A97" s="63" t="s">
        <v>87</v>
      </c>
      <c r="B97" s="153"/>
      <c r="C97" s="206">
        <f>C96+C87+C82</f>
        <v>21480</v>
      </c>
      <c r="D97" s="206">
        <f>D96+D87+D82</f>
        <v>0</v>
      </c>
      <c r="E97" s="206">
        <f>E96+E87+E82</f>
        <v>0</v>
      </c>
      <c r="F97" s="207">
        <f t="shared" si="1"/>
        <v>21480</v>
      </c>
    </row>
    <row r="98" spans="1:25" s="172" customFormat="1" ht="15.75">
      <c r="A98" s="38" t="s">
        <v>523</v>
      </c>
      <c r="B98" s="149" t="s">
        <v>263</v>
      </c>
      <c r="C98" s="208">
        <f>C97+C74</f>
        <v>123519</v>
      </c>
      <c r="D98" s="208">
        <f>D97+D74</f>
        <v>3917</v>
      </c>
      <c r="E98" s="208">
        <f>E97+E74</f>
        <v>0</v>
      </c>
      <c r="F98" s="196">
        <f t="shared" si="1"/>
        <v>127436</v>
      </c>
    </row>
    <row r="99" spans="1:25">
      <c r="A99" s="13" t="s">
        <v>516</v>
      </c>
      <c r="B99" s="5" t="s">
        <v>264</v>
      </c>
      <c r="C99" s="209"/>
      <c r="D99" s="209"/>
      <c r="E99" s="209"/>
      <c r="F99" s="194">
        <f t="shared" si="1"/>
        <v>0</v>
      </c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4"/>
      <c r="Y99" s="174"/>
    </row>
    <row r="100" spans="1:25">
      <c r="A100" s="13" t="s">
        <v>267</v>
      </c>
      <c r="B100" s="5" t="s">
        <v>268</v>
      </c>
      <c r="C100" s="209"/>
      <c r="D100" s="209"/>
      <c r="E100" s="209"/>
      <c r="F100" s="194">
        <f t="shared" si="1"/>
        <v>0</v>
      </c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4"/>
      <c r="Y100" s="174"/>
    </row>
    <row r="101" spans="1:25">
      <c r="A101" s="13" t="s">
        <v>517</v>
      </c>
      <c r="B101" s="5" t="s">
        <v>269</v>
      </c>
      <c r="C101" s="209"/>
      <c r="D101" s="209"/>
      <c r="E101" s="209"/>
      <c r="F101" s="194">
        <f t="shared" si="1"/>
        <v>0</v>
      </c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4"/>
      <c r="Y101" s="174"/>
    </row>
    <row r="102" spans="1:25" s="166" customFormat="1" ht="12.75">
      <c r="A102" s="15" t="s">
        <v>480</v>
      </c>
      <c r="B102" s="7" t="s">
        <v>271</v>
      </c>
      <c r="C102" s="210">
        <f>SUM(C99:C101)</f>
        <v>0</v>
      </c>
      <c r="D102" s="210">
        <f>SUM(D99:D101)</f>
        <v>0</v>
      </c>
      <c r="E102" s="210">
        <f>SUM(E99:E101)</f>
        <v>0</v>
      </c>
      <c r="F102" s="205">
        <f t="shared" si="1"/>
        <v>0</v>
      </c>
      <c r="G102" s="175"/>
      <c r="H102" s="175"/>
      <c r="I102" s="175"/>
      <c r="J102" s="175"/>
      <c r="K102" s="175"/>
      <c r="L102" s="175"/>
      <c r="M102" s="175"/>
      <c r="N102" s="175"/>
      <c r="O102" s="175"/>
      <c r="P102" s="175"/>
      <c r="Q102" s="175"/>
      <c r="R102" s="175"/>
      <c r="S102" s="175"/>
      <c r="T102" s="175"/>
      <c r="U102" s="175"/>
      <c r="V102" s="175"/>
      <c r="W102" s="175"/>
      <c r="X102" s="176"/>
      <c r="Y102" s="176"/>
    </row>
    <row r="103" spans="1:25">
      <c r="A103" s="40" t="s">
        <v>518</v>
      </c>
      <c r="B103" s="5" t="s">
        <v>272</v>
      </c>
      <c r="C103" s="211"/>
      <c r="D103" s="211"/>
      <c r="E103" s="211"/>
      <c r="F103" s="194">
        <f t="shared" si="1"/>
        <v>0</v>
      </c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4"/>
      <c r="Y103" s="174"/>
    </row>
    <row r="104" spans="1:25">
      <c r="A104" s="40" t="s">
        <v>486</v>
      </c>
      <c r="B104" s="5" t="s">
        <v>275</v>
      </c>
      <c r="C104" s="211"/>
      <c r="D104" s="211"/>
      <c r="E104" s="211"/>
      <c r="F104" s="194">
        <f t="shared" si="1"/>
        <v>0</v>
      </c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4"/>
      <c r="Y104" s="174"/>
    </row>
    <row r="105" spans="1:25">
      <c r="A105" s="13" t="s">
        <v>276</v>
      </c>
      <c r="B105" s="5" t="s">
        <v>277</v>
      </c>
      <c r="C105" s="209"/>
      <c r="D105" s="209"/>
      <c r="E105" s="209"/>
      <c r="F105" s="194">
        <f t="shared" si="1"/>
        <v>0</v>
      </c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4"/>
      <c r="Y105" s="174"/>
    </row>
    <row r="106" spans="1:25">
      <c r="A106" s="13" t="s">
        <v>519</v>
      </c>
      <c r="B106" s="5" t="s">
        <v>278</v>
      </c>
      <c r="C106" s="209"/>
      <c r="D106" s="209"/>
      <c r="E106" s="209"/>
      <c r="F106" s="194">
        <f t="shared" si="1"/>
        <v>0</v>
      </c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4"/>
      <c r="Y106" s="174"/>
    </row>
    <row r="107" spans="1:25" s="166" customFormat="1" ht="12.75">
      <c r="A107" s="14" t="s">
        <v>483</v>
      </c>
      <c r="B107" s="7" t="s">
        <v>279</v>
      </c>
      <c r="C107" s="212">
        <f>SUM(C103:C106)</f>
        <v>0</v>
      </c>
      <c r="D107" s="212">
        <f>SUM(D103:D106)</f>
        <v>0</v>
      </c>
      <c r="E107" s="212">
        <f>SUM(E103:E106)</f>
        <v>0</v>
      </c>
      <c r="F107" s="205">
        <f t="shared" si="1"/>
        <v>0</v>
      </c>
      <c r="G107" s="178"/>
      <c r="H107" s="178"/>
      <c r="I107" s="178"/>
      <c r="J107" s="178"/>
      <c r="K107" s="178"/>
      <c r="L107" s="178"/>
      <c r="M107" s="178"/>
      <c r="N107" s="178"/>
      <c r="O107" s="178"/>
      <c r="P107" s="178"/>
      <c r="Q107" s="178"/>
      <c r="R107" s="178"/>
      <c r="S107" s="178"/>
      <c r="T107" s="178"/>
      <c r="U107" s="178"/>
      <c r="V107" s="178"/>
      <c r="W107" s="178"/>
      <c r="X107" s="176"/>
      <c r="Y107" s="176"/>
    </row>
    <row r="108" spans="1:25">
      <c r="A108" s="40" t="s">
        <v>280</v>
      </c>
      <c r="B108" s="5" t="s">
        <v>281</v>
      </c>
      <c r="C108" s="211"/>
      <c r="D108" s="211"/>
      <c r="E108" s="211"/>
      <c r="F108" s="194">
        <f t="shared" si="1"/>
        <v>0</v>
      </c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4"/>
      <c r="Y108" s="174"/>
    </row>
    <row r="109" spans="1:25">
      <c r="A109" s="40" t="s">
        <v>282</v>
      </c>
      <c r="B109" s="5" t="s">
        <v>283</v>
      </c>
      <c r="C109" s="211"/>
      <c r="D109" s="211"/>
      <c r="E109" s="211"/>
      <c r="F109" s="194">
        <f t="shared" si="1"/>
        <v>0</v>
      </c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4"/>
      <c r="Y109" s="174"/>
    </row>
    <row r="110" spans="1:25" s="166" customFormat="1" ht="12.75">
      <c r="A110" s="14" t="s">
        <v>284</v>
      </c>
      <c r="B110" s="7" t="s">
        <v>285</v>
      </c>
      <c r="C110" s="212">
        <f>SUM(C108:C109)</f>
        <v>0</v>
      </c>
      <c r="D110" s="212">
        <f>SUM(D108:D109)</f>
        <v>0</v>
      </c>
      <c r="E110" s="212">
        <f>SUM(E108:E109)</f>
        <v>0</v>
      </c>
      <c r="F110" s="205">
        <f t="shared" si="1"/>
        <v>0</v>
      </c>
      <c r="G110" s="178"/>
      <c r="H110" s="178"/>
      <c r="I110" s="178"/>
      <c r="J110" s="178"/>
      <c r="K110" s="178"/>
      <c r="L110" s="178"/>
      <c r="M110" s="178"/>
      <c r="N110" s="178"/>
      <c r="O110" s="178"/>
      <c r="P110" s="178"/>
      <c r="Q110" s="178"/>
      <c r="R110" s="178"/>
      <c r="S110" s="178"/>
      <c r="T110" s="178"/>
      <c r="U110" s="178"/>
      <c r="V110" s="178"/>
      <c r="W110" s="178"/>
      <c r="X110" s="176"/>
      <c r="Y110" s="176"/>
    </row>
    <row r="111" spans="1:25">
      <c r="A111" s="40" t="s">
        <v>286</v>
      </c>
      <c r="B111" s="5" t="s">
        <v>287</v>
      </c>
      <c r="C111" s="211"/>
      <c r="D111" s="211"/>
      <c r="E111" s="211"/>
      <c r="F111" s="194">
        <f t="shared" si="1"/>
        <v>0</v>
      </c>
      <c r="G111" s="177"/>
      <c r="H111" s="177"/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4"/>
      <c r="Y111" s="174"/>
    </row>
    <row r="112" spans="1:25">
      <c r="A112" s="40" t="s">
        <v>288</v>
      </c>
      <c r="B112" s="5" t="s">
        <v>289</v>
      </c>
      <c r="C112" s="211"/>
      <c r="D112" s="211"/>
      <c r="E112" s="211"/>
      <c r="F112" s="194">
        <f t="shared" si="1"/>
        <v>0</v>
      </c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4"/>
      <c r="Y112" s="174"/>
    </row>
    <row r="113" spans="1:25">
      <c r="A113" s="40" t="s">
        <v>290</v>
      </c>
      <c r="B113" s="5" t="s">
        <v>291</v>
      </c>
      <c r="C113" s="211"/>
      <c r="D113" s="211"/>
      <c r="E113" s="211"/>
      <c r="F113" s="194">
        <f t="shared" si="1"/>
        <v>0</v>
      </c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4"/>
      <c r="Y113" s="174"/>
    </row>
    <row r="114" spans="1:25" s="168" customFormat="1">
      <c r="A114" s="41" t="s">
        <v>484</v>
      </c>
      <c r="B114" s="42" t="s">
        <v>292</v>
      </c>
      <c r="C114" s="213">
        <f>SUM(C111:C113)</f>
        <v>0</v>
      </c>
      <c r="D114" s="213">
        <f>SUM(D111:D113)</f>
        <v>0</v>
      </c>
      <c r="E114" s="213">
        <f>SUM(E111:E113)</f>
        <v>0</v>
      </c>
      <c r="F114" s="195">
        <f t="shared" si="1"/>
        <v>0</v>
      </c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80"/>
      <c r="Y114" s="180"/>
    </row>
    <row r="115" spans="1:25">
      <c r="A115" s="40" t="s">
        <v>293</v>
      </c>
      <c r="B115" s="5" t="s">
        <v>294</v>
      </c>
      <c r="C115" s="211"/>
      <c r="D115" s="211"/>
      <c r="E115" s="211"/>
      <c r="F115" s="194">
        <f t="shared" si="1"/>
        <v>0</v>
      </c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4"/>
      <c r="Y115" s="174"/>
    </row>
    <row r="116" spans="1:25">
      <c r="A116" s="13" t="s">
        <v>295</v>
      </c>
      <c r="B116" s="5" t="s">
        <v>296</v>
      </c>
      <c r="C116" s="209"/>
      <c r="D116" s="209"/>
      <c r="E116" s="209"/>
      <c r="F116" s="194">
        <f t="shared" si="1"/>
        <v>0</v>
      </c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4"/>
      <c r="Y116" s="174"/>
    </row>
    <row r="117" spans="1:25">
      <c r="A117" s="40" t="s">
        <v>520</v>
      </c>
      <c r="B117" s="5" t="s">
        <v>297</v>
      </c>
      <c r="C117" s="211"/>
      <c r="D117" s="211"/>
      <c r="E117" s="211"/>
      <c r="F117" s="194">
        <f t="shared" si="1"/>
        <v>0</v>
      </c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4"/>
      <c r="Y117" s="174"/>
    </row>
    <row r="118" spans="1:25">
      <c r="A118" s="40" t="s">
        <v>489</v>
      </c>
      <c r="B118" s="5" t="s">
        <v>298</v>
      </c>
      <c r="C118" s="211"/>
      <c r="D118" s="211"/>
      <c r="E118" s="211"/>
      <c r="F118" s="194">
        <f t="shared" si="1"/>
        <v>0</v>
      </c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4"/>
      <c r="Y118" s="174"/>
    </row>
    <row r="119" spans="1:25" s="168" customFormat="1">
      <c r="A119" s="41" t="s">
        <v>490</v>
      </c>
      <c r="B119" s="42" t="s">
        <v>302</v>
      </c>
      <c r="C119" s="213">
        <f>SUM(C115:C118)</f>
        <v>0</v>
      </c>
      <c r="D119" s="213">
        <f>SUM(D115:D118)</f>
        <v>0</v>
      </c>
      <c r="E119" s="213">
        <f>SUM(E115:E118)</f>
        <v>0</v>
      </c>
      <c r="F119" s="195">
        <f t="shared" si="1"/>
        <v>0</v>
      </c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  <c r="X119" s="180"/>
      <c r="Y119" s="180"/>
    </row>
    <row r="120" spans="1:25">
      <c r="A120" s="13" t="s">
        <v>303</v>
      </c>
      <c r="B120" s="5" t="s">
        <v>304</v>
      </c>
      <c r="C120" s="209"/>
      <c r="D120" s="209"/>
      <c r="E120" s="209"/>
      <c r="F120" s="194">
        <f t="shared" si="1"/>
        <v>0</v>
      </c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4"/>
      <c r="Y120" s="174"/>
    </row>
    <row r="121" spans="1:25" s="172" customFormat="1" ht="15.75">
      <c r="A121" s="43" t="s">
        <v>524</v>
      </c>
      <c r="B121" s="23" t="s">
        <v>305</v>
      </c>
      <c r="C121" s="214">
        <f>C120+C119+C114+C113+C112+C111+C110+C109+C108+C107+C102</f>
        <v>0</v>
      </c>
      <c r="D121" s="214">
        <f>D120+D119+D114+D113+D112+D111+D110+D109+D108+D107+D102</f>
        <v>0</v>
      </c>
      <c r="E121" s="214">
        <f>E120+E119+E114+E113+E112+E111+E110+E109+E108+E107+E102</f>
        <v>0</v>
      </c>
      <c r="F121" s="196">
        <f t="shared" si="1"/>
        <v>0</v>
      </c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  <c r="R121" s="181"/>
      <c r="S121" s="181"/>
      <c r="T121" s="181"/>
      <c r="U121" s="181"/>
      <c r="V121" s="181"/>
      <c r="W121" s="181"/>
      <c r="X121" s="182"/>
      <c r="Y121" s="182"/>
    </row>
    <row r="122" spans="1:25" s="172" customFormat="1" ht="15.75">
      <c r="A122" s="136" t="s">
        <v>561</v>
      </c>
      <c r="B122" s="152"/>
      <c r="C122" s="208">
        <f>C121+C98</f>
        <v>123519</v>
      </c>
      <c r="D122" s="208">
        <f>D121+D98</f>
        <v>3917</v>
      </c>
      <c r="E122" s="208">
        <f>E121+E98</f>
        <v>0</v>
      </c>
      <c r="F122" s="196">
        <f t="shared" si="1"/>
        <v>127436</v>
      </c>
      <c r="G122" s="182"/>
      <c r="H122" s="182"/>
      <c r="I122" s="182"/>
      <c r="J122" s="182"/>
      <c r="K122" s="182"/>
      <c r="L122" s="182"/>
      <c r="M122" s="182"/>
      <c r="N122" s="182"/>
      <c r="O122" s="182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</row>
    <row r="123" spans="1:25">
      <c r="B123" s="174"/>
      <c r="C123" s="215"/>
      <c r="D123" s="215"/>
      <c r="E123" s="215"/>
      <c r="F123" s="215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  <c r="S123" s="174"/>
      <c r="T123" s="174"/>
      <c r="U123" s="174"/>
      <c r="V123" s="174"/>
      <c r="W123" s="174"/>
      <c r="X123" s="174"/>
      <c r="Y123" s="174"/>
    </row>
    <row r="124" spans="1:25">
      <c r="B124" s="174"/>
      <c r="C124" s="215"/>
      <c r="D124" s="215"/>
      <c r="E124" s="215"/>
      <c r="F124" s="215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  <c r="R124" s="174"/>
      <c r="S124" s="174"/>
      <c r="T124" s="174"/>
      <c r="U124" s="174"/>
      <c r="V124" s="174"/>
      <c r="W124" s="174"/>
      <c r="X124" s="174"/>
      <c r="Y124" s="174"/>
    </row>
    <row r="125" spans="1:25">
      <c r="B125" s="174"/>
      <c r="C125" s="215"/>
      <c r="D125" s="215"/>
      <c r="E125" s="215"/>
      <c r="F125" s="215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174"/>
      <c r="T125" s="174"/>
      <c r="U125" s="174"/>
      <c r="V125" s="174"/>
      <c r="W125" s="174"/>
      <c r="X125" s="174"/>
      <c r="Y125" s="174"/>
    </row>
    <row r="126" spans="1:25">
      <c r="B126" s="174"/>
      <c r="C126" s="215"/>
      <c r="D126" s="215"/>
      <c r="E126" s="215"/>
      <c r="F126" s="215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  <c r="R126" s="174"/>
      <c r="S126" s="174"/>
      <c r="T126" s="174"/>
      <c r="U126" s="174"/>
      <c r="V126" s="174"/>
      <c r="W126" s="174"/>
      <c r="X126" s="174"/>
      <c r="Y126" s="174"/>
    </row>
    <row r="127" spans="1:25">
      <c r="B127" s="174"/>
      <c r="C127" s="215"/>
      <c r="D127" s="215"/>
      <c r="E127" s="215"/>
      <c r="F127" s="215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  <c r="R127" s="174"/>
      <c r="S127" s="174"/>
      <c r="T127" s="174"/>
      <c r="U127" s="174"/>
      <c r="V127" s="174"/>
      <c r="W127" s="174"/>
      <c r="X127" s="174"/>
      <c r="Y127" s="174"/>
    </row>
    <row r="128" spans="1:25">
      <c r="B128" s="174"/>
      <c r="C128" s="215"/>
      <c r="D128" s="215"/>
      <c r="E128" s="215"/>
      <c r="F128" s="215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  <c r="R128" s="174"/>
      <c r="S128" s="174"/>
      <c r="T128" s="174"/>
      <c r="U128" s="174"/>
      <c r="V128" s="174"/>
      <c r="W128" s="174"/>
      <c r="X128" s="174"/>
      <c r="Y128" s="174"/>
    </row>
    <row r="129" spans="2:25">
      <c r="B129" s="174"/>
      <c r="C129" s="215"/>
      <c r="D129" s="215"/>
      <c r="E129" s="215"/>
      <c r="F129" s="215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  <c r="R129" s="174"/>
      <c r="S129" s="174"/>
      <c r="T129" s="174"/>
      <c r="U129" s="174"/>
      <c r="V129" s="174"/>
      <c r="W129" s="174"/>
      <c r="X129" s="174"/>
      <c r="Y129" s="174"/>
    </row>
    <row r="130" spans="2:25">
      <c r="B130" s="174"/>
      <c r="C130" s="215"/>
      <c r="D130" s="215"/>
      <c r="E130" s="215"/>
      <c r="F130" s="215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  <c r="R130" s="174"/>
      <c r="S130" s="174"/>
      <c r="T130" s="174"/>
      <c r="U130" s="174"/>
      <c r="V130" s="174"/>
      <c r="W130" s="174"/>
      <c r="X130" s="174"/>
      <c r="Y130" s="174"/>
    </row>
    <row r="131" spans="2:25">
      <c r="B131" s="174"/>
      <c r="C131" s="215"/>
      <c r="D131" s="215"/>
      <c r="E131" s="215"/>
      <c r="F131" s="215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  <c r="R131" s="174"/>
      <c r="S131" s="174"/>
      <c r="T131" s="174"/>
      <c r="U131" s="174"/>
      <c r="V131" s="174"/>
      <c r="W131" s="174"/>
      <c r="X131" s="174"/>
      <c r="Y131" s="174"/>
    </row>
    <row r="132" spans="2:25">
      <c r="B132" s="174"/>
      <c r="C132" s="215"/>
      <c r="D132" s="215"/>
      <c r="E132" s="215"/>
      <c r="F132" s="215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  <c r="R132" s="174"/>
      <c r="S132" s="174"/>
      <c r="T132" s="174"/>
      <c r="U132" s="174"/>
      <c r="V132" s="174"/>
      <c r="W132" s="174"/>
      <c r="X132" s="174"/>
      <c r="Y132" s="174"/>
    </row>
    <row r="133" spans="2:25">
      <c r="B133" s="174"/>
      <c r="C133" s="215"/>
      <c r="D133" s="215"/>
      <c r="E133" s="215"/>
      <c r="F133" s="215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  <c r="R133" s="174"/>
      <c r="S133" s="174"/>
      <c r="T133" s="174"/>
      <c r="U133" s="174"/>
      <c r="V133" s="174"/>
      <c r="W133" s="174"/>
      <c r="X133" s="174"/>
      <c r="Y133" s="174"/>
    </row>
    <row r="134" spans="2:25">
      <c r="B134" s="174"/>
      <c r="C134" s="215"/>
      <c r="D134" s="215"/>
      <c r="E134" s="215"/>
      <c r="F134" s="215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  <c r="R134" s="174"/>
      <c r="S134" s="174"/>
      <c r="T134" s="174"/>
      <c r="U134" s="174"/>
      <c r="V134" s="174"/>
      <c r="W134" s="174"/>
      <c r="X134" s="174"/>
      <c r="Y134" s="174"/>
    </row>
    <row r="135" spans="2:25">
      <c r="B135" s="174"/>
      <c r="C135" s="215"/>
      <c r="D135" s="215"/>
      <c r="E135" s="215"/>
      <c r="F135" s="215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  <c r="S135" s="174"/>
      <c r="T135" s="174"/>
      <c r="U135" s="174"/>
      <c r="V135" s="174"/>
      <c r="W135" s="174"/>
      <c r="X135" s="174"/>
      <c r="Y135" s="174"/>
    </row>
    <row r="136" spans="2:25">
      <c r="B136" s="174"/>
      <c r="C136" s="215"/>
      <c r="D136" s="215"/>
      <c r="E136" s="215"/>
      <c r="F136" s="215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  <c r="R136" s="174"/>
      <c r="S136" s="174"/>
      <c r="T136" s="174"/>
      <c r="U136" s="174"/>
      <c r="V136" s="174"/>
      <c r="W136" s="174"/>
      <c r="X136" s="174"/>
      <c r="Y136" s="174"/>
    </row>
    <row r="137" spans="2:25">
      <c r="B137" s="174"/>
      <c r="C137" s="215"/>
      <c r="D137" s="215"/>
      <c r="E137" s="215"/>
      <c r="F137" s="215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  <c r="R137" s="174"/>
      <c r="S137" s="174"/>
      <c r="T137" s="174"/>
      <c r="U137" s="174"/>
      <c r="V137" s="174"/>
      <c r="W137" s="174"/>
      <c r="X137" s="174"/>
      <c r="Y137" s="174"/>
    </row>
    <row r="138" spans="2:25">
      <c r="B138" s="174"/>
      <c r="C138" s="215"/>
      <c r="D138" s="215"/>
      <c r="E138" s="215"/>
      <c r="F138" s="215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  <c r="R138" s="174"/>
      <c r="S138" s="174"/>
      <c r="T138" s="174"/>
      <c r="U138" s="174"/>
      <c r="V138" s="174"/>
      <c r="W138" s="174"/>
      <c r="X138" s="174"/>
      <c r="Y138" s="174"/>
    </row>
    <row r="139" spans="2:25">
      <c r="B139" s="174"/>
      <c r="C139" s="215"/>
      <c r="D139" s="215"/>
      <c r="E139" s="215"/>
      <c r="F139" s="215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  <c r="R139" s="174"/>
      <c r="S139" s="174"/>
      <c r="T139" s="174"/>
      <c r="U139" s="174"/>
      <c r="V139" s="174"/>
      <c r="W139" s="174"/>
      <c r="X139" s="174"/>
      <c r="Y139" s="174"/>
    </row>
    <row r="140" spans="2:25">
      <c r="B140" s="174"/>
      <c r="C140" s="215"/>
      <c r="D140" s="215"/>
      <c r="E140" s="215"/>
      <c r="F140" s="215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  <c r="R140" s="174"/>
      <c r="S140" s="174"/>
      <c r="T140" s="174"/>
      <c r="U140" s="174"/>
      <c r="V140" s="174"/>
      <c r="W140" s="174"/>
      <c r="X140" s="174"/>
      <c r="Y140" s="174"/>
    </row>
    <row r="141" spans="2:25">
      <c r="B141" s="174"/>
      <c r="C141" s="215"/>
      <c r="D141" s="215"/>
      <c r="E141" s="215"/>
      <c r="F141" s="215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  <c r="R141" s="174"/>
      <c r="S141" s="174"/>
      <c r="T141" s="174"/>
      <c r="U141" s="174"/>
      <c r="V141" s="174"/>
      <c r="W141" s="174"/>
      <c r="X141" s="174"/>
      <c r="Y141" s="174"/>
    </row>
    <row r="142" spans="2:25">
      <c r="B142" s="174"/>
      <c r="C142" s="215"/>
      <c r="D142" s="215"/>
      <c r="E142" s="215"/>
      <c r="F142" s="215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  <c r="R142" s="174"/>
      <c r="S142" s="174"/>
      <c r="T142" s="174"/>
      <c r="U142" s="174"/>
      <c r="V142" s="174"/>
      <c r="W142" s="174"/>
      <c r="X142" s="174"/>
      <c r="Y142" s="174"/>
    </row>
    <row r="143" spans="2:25">
      <c r="B143" s="174"/>
      <c r="C143" s="215"/>
      <c r="D143" s="215"/>
      <c r="E143" s="215"/>
      <c r="F143" s="215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  <c r="R143" s="174"/>
      <c r="S143" s="174"/>
      <c r="T143" s="174"/>
      <c r="U143" s="174"/>
      <c r="V143" s="174"/>
      <c r="W143" s="174"/>
      <c r="X143" s="174"/>
      <c r="Y143" s="174"/>
    </row>
    <row r="144" spans="2:25">
      <c r="B144" s="174"/>
      <c r="C144" s="215"/>
      <c r="D144" s="215"/>
      <c r="E144" s="215"/>
      <c r="F144" s="215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  <c r="R144" s="174"/>
      <c r="S144" s="174"/>
      <c r="T144" s="174"/>
      <c r="U144" s="174"/>
      <c r="V144" s="174"/>
      <c r="W144" s="174"/>
      <c r="X144" s="174"/>
      <c r="Y144" s="174"/>
    </row>
    <row r="145" spans="2:25">
      <c r="B145" s="174"/>
      <c r="C145" s="215"/>
      <c r="D145" s="215"/>
      <c r="E145" s="215"/>
      <c r="F145" s="215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  <c r="R145" s="174"/>
      <c r="S145" s="174"/>
      <c r="T145" s="174"/>
      <c r="U145" s="174"/>
      <c r="V145" s="174"/>
      <c r="W145" s="174"/>
      <c r="X145" s="174"/>
      <c r="Y145" s="174"/>
    </row>
    <row r="146" spans="2:25">
      <c r="B146" s="174"/>
      <c r="C146" s="215"/>
      <c r="D146" s="215"/>
      <c r="E146" s="215"/>
      <c r="F146" s="215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  <c r="R146" s="174"/>
      <c r="S146" s="174"/>
      <c r="T146" s="174"/>
      <c r="U146" s="174"/>
      <c r="V146" s="174"/>
      <c r="W146" s="174"/>
      <c r="X146" s="174"/>
      <c r="Y146" s="174"/>
    </row>
    <row r="147" spans="2:25">
      <c r="B147" s="174"/>
      <c r="C147" s="215"/>
      <c r="D147" s="215"/>
      <c r="E147" s="215"/>
      <c r="F147" s="215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  <c r="R147" s="174"/>
      <c r="S147" s="174"/>
      <c r="T147" s="174"/>
      <c r="U147" s="174"/>
      <c r="V147" s="174"/>
      <c r="W147" s="174"/>
      <c r="X147" s="174"/>
      <c r="Y147" s="174"/>
    </row>
    <row r="148" spans="2:25">
      <c r="B148" s="174"/>
      <c r="C148" s="215"/>
      <c r="D148" s="215"/>
      <c r="E148" s="215"/>
      <c r="F148" s="215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  <c r="R148" s="174"/>
      <c r="S148" s="174"/>
      <c r="T148" s="174"/>
      <c r="U148" s="174"/>
      <c r="V148" s="174"/>
      <c r="W148" s="174"/>
      <c r="X148" s="174"/>
      <c r="Y148" s="174"/>
    </row>
    <row r="149" spans="2:25">
      <c r="B149" s="174"/>
      <c r="C149" s="215"/>
      <c r="D149" s="215"/>
      <c r="E149" s="215"/>
      <c r="F149" s="215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  <c r="R149" s="174"/>
      <c r="S149" s="174"/>
      <c r="T149" s="174"/>
      <c r="U149" s="174"/>
      <c r="V149" s="174"/>
      <c r="W149" s="174"/>
      <c r="X149" s="174"/>
      <c r="Y149" s="174"/>
    </row>
    <row r="150" spans="2:25">
      <c r="B150" s="174"/>
      <c r="C150" s="215"/>
      <c r="D150" s="215"/>
      <c r="E150" s="215"/>
      <c r="F150" s="215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  <c r="R150" s="174"/>
      <c r="S150" s="174"/>
      <c r="T150" s="174"/>
      <c r="U150" s="174"/>
      <c r="V150" s="174"/>
      <c r="W150" s="174"/>
      <c r="X150" s="174"/>
      <c r="Y150" s="174"/>
    </row>
    <row r="151" spans="2:25">
      <c r="B151" s="174"/>
      <c r="C151" s="215"/>
      <c r="D151" s="215"/>
      <c r="E151" s="215"/>
      <c r="F151" s="215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  <c r="R151" s="174"/>
      <c r="S151" s="174"/>
      <c r="T151" s="174"/>
      <c r="U151" s="174"/>
      <c r="V151" s="174"/>
      <c r="W151" s="174"/>
      <c r="X151" s="174"/>
      <c r="Y151" s="174"/>
    </row>
    <row r="152" spans="2:25">
      <c r="B152" s="174"/>
      <c r="C152" s="215"/>
      <c r="D152" s="215"/>
      <c r="E152" s="215"/>
      <c r="F152" s="215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  <c r="R152" s="174"/>
      <c r="S152" s="174"/>
      <c r="T152" s="174"/>
      <c r="U152" s="174"/>
      <c r="V152" s="174"/>
      <c r="W152" s="174"/>
      <c r="X152" s="174"/>
      <c r="Y152" s="174"/>
    </row>
    <row r="153" spans="2:25">
      <c r="B153" s="174"/>
      <c r="C153" s="215"/>
      <c r="D153" s="215"/>
      <c r="E153" s="215"/>
      <c r="F153" s="215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  <c r="R153" s="174"/>
      <c r="S153" s="174"/>
      <c r="T153" s="174"/>
      <c r="U153" s="174"/>
      <c r="V153" s="174"/>
      <c r="W153" s="174"/>
      <c r="X153" s="174"/>
      <c r="Y153" s="174"/>
    </row>
    <row r="154" spans="2:25">
      <c r="B154" s="174"/>
      <c r="C154" s="215"/>
      <c r="D154" s="215"/>
      <c r="E154" s="215"/>
      <c r="F154" s="215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  <c r="R154" s="174"/>
      <c r="S154" s="174"/>
      <c r="T154" s="174"/>
      <c r="U154" s="174"/>
      <c r="V154" s="174"/>
      <c r="W154" s="174"/>
      <c r="X154" s="174"/>
      <c r="Y154" s="174"/>
    </row>
    <row r="155" spans="2:25">
      <c r="B155" s="174"/>
      <c r="C155" s="215"/>
      <c r="D155" s="215"/>
      <c r="E155" s="215"/>
      <c r="F155" s="215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  <c r="R155" s="174"/>
      <c r="S155" s="174"/>
      <c r="T155" s="174"/>
      <c r="U155" s="174"/>
      <c r="V155" s="174"/>
      <c r="W155" s="174"/>
      <c r="X155" s="174"/>
      <c r="Y155" s="174"/>
    </row>
    <row r="156" spans="2:25">
      <c r="B156" s="174"/>
      <c r="C156" s="215"/>
      <c r="D156" s="215"/>
      <c r="E156" s="215"/>
      <c r="F156" s="215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  <c r="R156" s="174"/>
      <c r="S156" s="174"/>
      <c r="T156" s="174"/>
      <c r="U156" s="174"/>
      <c r="V156" s="174"/>
      <c r="W156" s="174"/>
      <c r="X156" s="174"/>
      <c r="Y156" s="174"/>
    </row>
    <row r="157" spans="2:25">
      <c r="B157" s="174"/>
      <c r="C157" s="215"/>
      <c r="D157" s="215"/>
      <c r="E157" s="215"/>
      <c r="F157" s="215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  <c r="R157" s="174"/>
      <c r="S157" s="174"/>
      <c r="T157" s="174"/>
      <c r="U157" s="174"/>
      <c r="V157" s="174"/>
      <c r="W157" s="174"/>
      <c r="X157" s="174"/>
      <c r="Y157" s="174"/>
    </row>
    <row r="158" spans="2:25">
      <c r="B158" s="174"/>
      <c r="C158" s="215"/>
      <c r="D158" s="215"/>
      <c r="E158" s="215"/>
      <c r="F158" s="215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  <c r="R158" s="174"/>
      <c r="S158" s="174"/>
      <c r="T158" s="174"/>
      <c r="U158" s="174"/>
      <c r="V158" s="174"/>
      <c r="W158" s="174"/>
      <c r="X158" s="174"/>
      <c r="Y158" s="174"/>
    </row>
    <row r="159" spans="2:25">
      <c r="B159" s="174"/>
      <c r="C159" s="215"/>
      <c r="D159" s="215"/>
      <c r="E159" s="215"/>
      <c r="F159" s="215"/>
      <c r="G159" s="174"/>
      <c r="H159" s="174"/>
      <c r="I159" s="174"/>
      <c r="J159" s="174"/>
      <c r="K159" s="174"/>
      <c r="L159" s="174"/>
      <c r="M159" s="174"/>
      <c r="N159" s="174"/>
      <c r="O159" s="174"/>
      <c r="P159" s="174"/>
      <c r="Q159" s="174"/>
      <c r="R159" s="174"/>
      <c r="S159" s="174"/>
      <c r="T159" s="174"/>
      <c r="U159" s="174"/>
      <c r="V159" s="174"/>
      <c r="W159" s="174"/>
      <c r="X159" s="174"/>
      <c r="Y159" s="174"/>
    </row>
    <row r="160" spans="2:25">
      <c r="B160" s="174"/>
      <c r="C160" s="215"/>
      <c r="D160" s="215"/>
      <c r="E160" s="215"/>
      <c r="F160" s="215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  <c r="R160" s="174"/>
      <c r="S160" s="174"/>
      <c r="T160" s="174"/>
      <c r="U160" s="174"/>
      <c r="V160" s="174"/>
      <c r="W160" s="174"/>
      <c r="X160" s="174"/>
      <c r="Y160" s="174"/>
    </row>
    <row r="161" spans="2:25">
      <c r="B161" s="174"/>
      <c r="C161" s="215"/>
      <c r="D161" s="215"/>
      <c r="E161" s="215"/>
      <c r="F161" s="215"/>
      <c r="G161" s="174"/>
      <c r="H161" s="174"/>
      <c r="I161" s="174"/>
      <c r="J161" s="174"/>
      <c r="K161" s="174"/>
      <c r="L161" s="174"/>
      <c r="M161" s="174"/>
      <c r="N161" s="174"/>
      <c r="O161" s="174"/>
      <c r="P161" s="174"/>
      <c r="Q161" s="174"/>
      <c r="R161" s="174"/>
      <c r="S161" s="174"/>
      <c r="T161" s="174"/>
      <c r="U161" s="174"/>
      <c r="V161" s="174"/>
      <c r="W161" s="174"/>
      <c r="X161" s="174"/>
      <c r="Y161" s="174"/>
    </row>
    <row r="162" spans="2:25">
      <c r="B162" s="174"/>
      <c r="C162" s="215"/>
      <c r="D162" s="215"/>
      <c r="E162" s="215"/>
      <c r="F162" s="215"/>
      <c r="G162" s="174"/>
      <c r="H162" s="174"/>
      <c r="I162" s="174"/>
      <c r="J162" s="174"/>
      <c r="K162" s="174"/>
      <c r="L162" s="174"/>
      <c r="M162" s="174"/>
      <c r="N162" s="174"/>
      <c r="O162" s="174"/>
      <c r="P162" s="174"/>
      <c r="Q162" s="174"/>
      <c r="R162" s="174"/>
      <c r="S162" s="174"/>
      <c r="T162" s="174"/>
      <c r="U162" s="174"/>
      <c r="V162" s="174"/>
      <c r="W162" s="174"/>
      <c r="X162" s="174"/>
      <c r="Y162" s="174"/>
    </row>
    <row r="163" spans="2:25">
      <c r="B163" s="174"/>
      <c r="C163" s="215"/>
      <c r="D163" s="215"/>
      <c r="E163" s="215"/>
      <c r="F163" s="215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  <c r="R163" s="174"/>
      <c r="S163" s="174"/>
      <c r="T163" s="174"/>
      <c r="U163" s="174"/>
      <c r="V163" s="174"/>
      <c r="W163" s="174"/>
      <c r="X163" s="174"/>
      <c r="Y163" s="174"/>
    </row>
    <row r="164" spans="2:25">
      <c r="B164" s="174"/>
      <c r="C164" s="215"/>
      <c r="D164" s="215"/>
      <c r="E164" s="215"/>
      <c r="F164" s="215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  <c r="R164" s="174"/>
      <c r="S164" s="174"/>
      <c r="T164" s="174"/>
      <c r="U164" s="174"/>
      <c r="V164" s="174"/>
      <c r="W164" s="174"/>
      <c r="X164" s="174"/>
      <c r="Y164" s="174"/>
    </row>
    <row r="165" spans="2:25">
      <c r="B165" s="174"/>
      <c r="C165" s="215"/>
      <c r="D165" s="215"/>
      <c r="E165" s="215"/>
      <c r="F165" s="215"/>
      <c r="G165" s="174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  <c r="R165" s="174"/>
      <c r="S165" s="174"/>
      <c r="T165" s="174"/>
      <c r="U165" s="174"/>
      <c r="V165" s="174"/>
      <c r="W165" s="174"/>
      <c r="X165" s="174"/>
      <c r="Y165" s="174"/>
    </row>
    <row r="166" spans="2:25">
      <c r="B166" s="174"/>
      <c r="C166" s="215"/>
      <c r="D166" s="215"/>
      <c r="E166" s="215"/>
      <c r="F166" s="215"/>
      <c r="G166" s="174"/>
      <c r="H166" s="174"/>
      <c r="I166" s="174"/>
      <c r="J166" s="174"/>
      <c r="K166" s="174"/>
      <c r="L166" s="174"/>
      <c r="M166" s="174"/>
      <c r="N166" s="174"/>
      <c r="O166" s="174"/>
      <c r="P166" s="174"/>
      <c r="Q166" s="174"/>
      <c r="R166" s="174"/>
      <c r="S166" s="174"/>
      <c r="T166" s="174"/>
      <c r="U166" s="174"/>
      <c r="V166" s="174"/>
      <c r="W166" s="174"/>
      <c r="X166" s="174"/>
      <c r="Y166" s="174"/>
    </row>
    <row r="167" spans="2:25">
      <c r="B167" s="174"/>
      <c r="C167" s="215"/>
      <c r="D167" s="215"/>
      <c r="E167" s="215"/>
      <c r="F167" s="215"/>
      <c r="G167" s="174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  <c r="R167" s="174"/>
      <c r="S167" s="174"/>
      <c r="T167" s="174"/>
      <c r="U167" s="174"/>
      <c r="V167" s="174"/>
      <c r="W167" s="174"/>
      <c r="X167" s="174"/>
      <c r="Y167" s="174"/>
    </row>
    <row r="168" spans="2:25">
      <c r="B168" s="174"/>
      <c r="C168" s="215"/>
      <c r="D168" s="215"/>
      <c r="E168" s="215"/>
      <c r="F168" s="215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  <c r="R168" s="174"/>
      <c r="S168" s="174"/>
      <c r="T168" s="174"/>
      <c r="U168" s="174"/>
      <c r="V168" s="174"/>
      <c r="W168" s="174"/>
      <c r="X168" s="174"/>
      <c r="Y168" s="174"/>
    </row>
    <row r="169" spans="2:25">
      <c r="B169" s="174"/>
      <c r="C169" s="215"/>
      <c r="D169" s="215"/>
      <c r="E169" s="215"/>
      <c r="F169" s="215"/>
      <c r="G169" s="174"/>
      <c r="H169" s="174"/>
      <c r="I169" s="174"/>
      <c r="J169" s="174"/>
      <c r="K169" s="174"/>
      <c r="L169" s="174"/>
      <c r="M169" s="174"/>
      <c r="N169" s="174"/>
      <c r="O169" s="174"/>
      <c r="P169" s="174"/>
      <c r="Q169" s="174"/>
      <c r="R169" s="174"/>
      <c r="S169" s="174"/>
      <c r="T169" s="174"/>
      <c r="U169" s="174"/>
      <c r="V169" s="174"/>
      <c r="W169" s="174"/>
      <c r="X169" s="174"/>
      <c r="Y169" s="174"/>
    </row>
    <row r="170" spans="2:25">
      <c r="B170" s="174"/>
      <c r="C170" s="215"/>
      <c r="D170" s="215"/>
      <c r="E170" s="215"/>
      <c r="F170" s="215"/>
      <c r="G170" s="174"/>
      <c r="H170" s="174"/>
      <c r="I170" s="174"/>
      <c r="J170" s="174"/>
      <c r="K170" s="174"/>
      <c r="L170" s="174"/>
      <c r="M170" s="174"/>
      <c r="N170" s="174"/>
      <c r="O170" s="174"/>
      <c r="P170" s="174"/>
      <c r="Q170" s="174"/>
      <c r="R170" s="174"/>
      <c r="S170" s="174"/>
      <c r="T170" s="174"/>
      <c r="U170" s="174"/>
      <c r="V170" s="174"/>
      <c r="W170" s="174"/>
      <c r="X170" s="174"/>
      <c r="Y170" s="174"/>
    </row>
    <row r="171" spans="2:25">
      <c r="B171" s="174"/>
      <c r="C171" s="215"/>
      <c r="D171" s="215"/>
      <c r="E171" s="215"/>
      <c r="F171" s="215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  <c r="R171" s="174"/>
      <c r="S171" s="174"/>
      <c r="T171" s="174"/>
      <c r="U171" s="174"/>
      <c r="V171" s="174"/>
      <c r="W171" s="174"/>
      <c r="X171" s="174"/>
      <c r="Y171" s="174"/>
    </row>
  </sheetData>
  <mergeCells count="2">
    <mergeCell ref="A1:F1"/>
    <mergeCell ref="A2:F2"/>
  </mergeCells>
  <phoneticPr fontId="39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57" fitToHeight="2" orientation="portrait" r:id="rId1"/>
  <headerFooter>
    <oddHeader>&amp;C4. melléklet az 1/2015. (II.18.)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6"/>
  <sheetViews>
    <sheetView topLeftCell="A37" workbookViewId="0">
      <selection activeCell="D71" sqref="D71"/>
    </sheetView>
  </sheetViews>
  <sheetFormatPr defaultRowHeight="15"/>
  <cols>
    <col min="1" max="1" width="92.5703125" style="160" customWidth="1"/>
    <col min="2" max="2" width="9.140625" style="160"/>
    <col min="3" max="3" width="13" style="199" customWidth="1"/>
    <col min="4" max="4" width="14.140625" style="199" customWidth="1"/>
    <col min="5" max="5" width="15.85546875" style="199" customWidth="1"/>
    <col min="6" max="6" width="14" style="199" customWidth="1"/>
    <col min="7" max="16384" width="9.140625" style="160"/>
  </cols>
  <sheetData>
    <row r="1" spans="1:8" ht="24" customHeight="1">
      <c r="A1" s="248" t="s">
        <v>704</v>
      </c>
      <c r="B1" s="253"/>
      <c r="C1" s="253"/>
      <c r="D1" s="253"/>
      <c r="E1" s="253"/>
      <c r="F1" s="254"/>
    </row>
    <row r="2" spans="1:8" ht="24" customHeight="1">
      <c r="A2" s="255" t="s">
        <v>608</v>
      </c>
      <c r="B2" s="253"/>
      <c r="C2" s="253"/>
      <c r="D2" s="253"/>
      <c r="E2" s="253"/>
      <c r="F2" s="254"/>
      <c r="H2" s="95"/>
    </row>
    <row r="3" spans="1:8" ht="18">
      <c r="A3" s="161"/>
    </row>
    <row r="4" spans="1:8">
      <c r="A4" s="139" t="s">
        <v>1</v>
      </c>
    </row>
    <row r="5" spans="1:8" ht="30">
      <c r="A5" s="2" t="s">
        <v>126</v>
      </c>
      <c r="B5" s="3" t="s">
        <v>63</v>
      </c>
      <c r="C5" s="202" t="s">
        <v>638</v>
      </c>
      <c r="D5" s="202" t="s">
        <v>639</v>
      </c>
      <c r="E5" s="202" t="s">
        <v>88</v>
      </c>
      <c r="F5" s="203" t="s">
        <v>47</v>
      </c>
    </row>
    <row r="6" spans="1:8" ht="15" customHeight="1">
      <c r="A6" s="34" t="s">
        <v>306</v>
      </c>
      <c r="B6" s="6" t="s">
        <v>307</v>
      </c>
      <c r="C6" s="194">
        <v>49278</v>
      </c>
      <c r="D6" s="194"/>
      <c r="E6" s="194"/>
      <c r="F6" s="194">
        <f>C6+D6+E6</f>
        <v>49278</v>
      </c>
    </row>
    <row r="7" spans="1:8" ht="15" customHeight="1">
      <c r="A7" s="5" t="s">
        <v>308</v>
      </c>
      <c r="B7" s="6" t="s">
        <v>309</v>
      </c>
      <c r="C7" s="194"/>
      <c r="D7" s="194"/>
      <c r="E7" s="194"/>
      <c r="F7" s="194">
        <f t="shared" ref="F7:F70" si="0">C7+D7+E7</f>
        <v>0</v>
      </c>
    </row>
    <row r="8" spans="1:8" ht="15" customHeight="1">
      <c r="A8" s="5" t="s">
        <v>310</v>
      </c>
      <c r="B8" s="6" t="s">
        <v>311</v>
      </c>
      <c r="C8" s="194">
        <v>7463</v>
      </c>
      <c r="D8" s="194"/>
      <c r="E8" s="194"/>
      <c r="F8" s="194">
        <f t="shared" si="0"/>
        <v>7463</v>
      </c>
    </row>
    <row r="9" spans="1:8" ht="15" customHeight="1">
      <c r="A9" s="5" t="s">
        <v>312</v>
      </c>
      <c r="B9" s="6" t="s">
        <v>313</v>
      </c>
      <c r="C9" s="194">
        <v>1200</v>
      </c>
      <c r="D9" s="194"/>
      <c r="E9" s="194"/>
      <c r="F9" s="194">
        <f t="shared" si="0"/>
        <v>1200</v>
      </c>
    </row>
    <row r="10" spans="1:8" ht="15" customHeight="1">
      <c r="A10" s="5" t="s">
        <v>314</v>
      </c>
      <c r="B10" s="6" t="s">
        <v>315</v>
      </c>
      <c r="C10" s="194">
        <v>3000</v>
      </c>
      <c r="D10" s="194"/>
      <c r="E10" s="194"/>
      <c r="F10" s="194">
        <f t="shared" si="0"/>
        <v>3000</v>
      </c>
    </row>
    <row r="11" spans="1:8" ht="15" customHeight="1">
      <c r="A11" s="5" t="s">
        <v>316</v>
      </c>
      <c r="B11" s="6" t="s">
        <v>317</v>
      </c>
      <c r="C11" s="194"/>
      <c r="D11" s="194"/>
      <c r="E11" s="194"/>
      <c r="F11" s="194">
        <f t="shared" si="0"/>
        <v>0</v>
      </c>
    </row>
    <row r="12" spans="1:8" s="166" customFormat="1" ht="15" customHeight="1">
      <c r="A12" s="7" t="s">
        <v>564</v>
      </c>
      <c r="B12" s="8" t="s">
        <v>318</v>
      </c>
      <c r="C12" s="205">
        <f>SUM(C6:C11)</f>
        <v>60941</v>
      </c>
      <c r="D12" s="205">
        <f>SUM(D6:D11)</f>
        <v>0</v>
      </c>
      <c r="E12" s="205">
        <f>SUM(E6:E11)</f>
        <v>0</v>
      </c>
      <c r="F12" s="205">
        <f t="shared" si="0"/>
        <v>60941</v>
      </c>
    </row>
    <row r="13" spans="1:8" ht="15" customHeight="1">
      <c r="A13" s="5" t="s">
        <v>319</v>
      </c>
      <c r="B13" s="6" t="s">
        <v>320</v>
      </c>
      <c r="C13" s="194"/>
      <c r="D13" s="194"/>
      <c r="E13" s="194"/>
      <c r="F13" s="194">
        <f t="shared" si="0"/>
        <v>0</v>
      </c>
    </row>
    <row r="14" spans="1:8" ht="15" customHeight="1">
      <c r="A14" s="5" t="s">
        <v>321</v>
      </c>
      <c r="B14" s="6" t="s">
        <v>322</v>
      </c>
      <c r="C14" s="194"/>
      <c r="D14" s="194"/>
      <c r="E14" s="194"/>
      <c r="F14" s="194">
        <f t="shared" si="0"/>
        <v>0</v>
      </c>
    </row>
    <row r="15" spans="1:8" ht="15" customHeight="1">
      <c r="A15" s="5" t="s">
        <v>525</v>
      </c>
      <c r="B15" s="6" t="s">
        <v>323</v>
      </c>
      <c r="C15" s="194"/>
      <c r="D15" s="194"/>
      <c r="E15" s="194"/>
      <c r="F15" s="194">
        <f t="shared" si="0"/>
        <v>0</v>
      </c>
    </row>
    <row r="16" spans="1:8" ht="15" customHeight="1">
      <c r="A16" s="5" t="s">
        <v>526</v>
      </c>
      <c r="B16" s="6" t="s">
        <v>324</v>
      </c>
      <c r="C16" s="194"/>
      <c r="D16" s="194"/>
      <c r="E16" s="194"/>
      <c r="F16" s="194">
        <f t="shared" si="0"/>
        <v>0</v>
      </c>
    </row>
    <row r="17" spans="1:6" ht="15" customHeight="1">
      <c r="A17" s="5" t="s">
        <v>527</v>
      </c>
      <c r="B17" s="6" t="s">
        <v>325</v>
      </c>
      <c r="C17" s="194">
        <v>14742</v>
      </c>
      <c r="D17" s="194"/>
      <c r="E17" s="194"/>
      <c r="F17" s="194">
        <f t="shared" si="0"/>
        <v>14742</v>
      </c>
    </row>
    <row r="18" spans="1:6" s="168" customFormat="1" ht="15" customHeight="1">
      <c r="A18" s="42" t="s">
        <v>565</v>
      </c>
      <c r="B18" s="55" t="s">
        <v>326</v>
      </c>
      <c r="C18" s="195">
        <f>C12+C13+C14+C15+C16+C17</f>
        <v>75683</v>
      </c>
      <c r="D18" s="195">
        <f>D12+D13+D14+D15+D16+D17</f>
        <v>0</v>
      </c>
      <c r="E18" s="195">
        <f>E12+E13+E14+E15+E16+E17</f>
        <v>0</v>
      </c>
      <c r="F18" s="195">
        <f t="shared" si="0"/>
        <v>75683</v>
      </c>
    </row>
    <row r="19" spans="1:6" ht="15" customHeight="1">
      <c r="A19" s="5" t="s">
        <v>531</v>
      </c>
      <c r="B19" s="6" t="s">
        <v>335</v>
      </c>
      <c r="C19" s="194"/>
      <c r="D19" s="194"/>
      <c r="E19" s="194"/>
      <c r="F19" s="194">
        <f t="shared" si="0"/>
        <v>0</v>
      </c>
    </row>
    <row r="20" spans="1:6" ht="15" customHeight="1">
      <c r="A20" s="5" t="s">
        <v>532</v>
      </c>
      <c r="B20" s="6" t="s">
        <v>336</v>
      </c>
      <c r="C20" s="194"/>
      <c r="D20" s="194"/>
      <c r="E20" s="194"/>
      <c r="F20" s="194">
        <f t="shared" si="0"/>
        <v>0</v>
      </c>
    </row>
    <row r="21" spans="1:6" s="166" customFormat="1" ht="15" customHeight="1">
      <c r="A21" s="7" t="s">
        <v>567</v>
      </c>
      <c r="B21" s="8" t="s">
        <v>337</v>
      </c>
      <c r="C21" s="205">
        <f>SUM(C19:C20)</f>
        <v>0</v>
      </c>
      <c r="D21" s="205">
        <f>SUM(D19:D20)</f>
        <v>0</v>
      </c>
      <c r="E21" s="205">
        <f>SUM(E19:E20)</f>
        <v>0</v>
      </c>
      <c r="F21" s="205">
        <f t="shared" si="0"/>
        <v>0</v>
      </c>
    </row>
    <row r="22" spans="1:6" ht="15" customHeight="1">
      <c r="A22" s="5" t="s">
        <v>533</v>
      </c>
      <c r="B22" s="6" t="s">
        <v>338</v>
      </c>
      <c r="C22" s="194"/>
      <c r="D22" s="194"/>
      <c r="E22" s="194"/>
      <c r="F22" s="194">
        <f t="shared" si="0"/>
        <v>0</v>
      </c>
    </row>
    <row r="23" spans="1:6" ht="15" customHeight="1">
      <c r="A23" s="5" t="s">
        <v>534</v>
      </c>
      <c r="B23" s="6" t="s">
        <v>339</v>
      </c>
      <c r="C23" s="194"/>
      <c r="D23" s="194"/>
      <c r="E23" s="194"/>
      <c r="F23" s="194">
        <f t="shared" si="0"/>
        <v>0</v>
      </c>
    </row>
    <row r="24" spans="1:6" ht="15" customHeight="1">
      <c r="A24" s="5" t="s">
        <v>535</v>
      </c>
      <c r="B24" s="6" t="s">
        <v>340</v>
      </c>
      <c r="C24" s="194"/>
      <c r="D24" s="194">
        <v>1500</v>
      </c>
      <c r="E24" s="194"/>
      <c r="F24" s="194">
        <f t="shared" si="0"/>
        <v>1500</v>
      </c>
    </row>
    <row r="25" spans="1:6" ht="15" customHeight="1">
      <c r="A25" s="5" t="s">
        <v>536</v>
      </c>
      <c r="B25" s="6" t="s">
        <v>341</v>
      </c>
      <c r="C25" s="194">
        <v>5000</v>
      </c>
      <c r="D25" s="194"/>
      <c r="E25" s="194"/>
      <c r="F25" s="194">
        <f t="shared" si="0"/>
        <v>5000</v>
      </c>
    </row>
    <row r="26" spans="1:6" ht="15" customHeight="1">
      <c r="A26" s="5" t="s">
        <v>537</v>
      </c>
      <c r="B26" s="6" t="s">
        <v>344</v>
      </c>
      <c r="C26" s="194"/>
      <c r="D26" s="194"/>
      <c r="E26" s="194"/>
      <c r="F26" s="194">
        <f t="shared" si="0"/>
        <v>0</v>
      </c>
    </row>
    <row r="27" spans="1:6" ht="15" customHeight="1">
      <c r="A27" s="5" t="s">
        <v>345</v>
      </c>
      <c r="B27" s="6" t="s">
        <v>346</v>
      </c>
      <c r="C27" s="194"/>
      <c r="D27" s="194"/>
      <c r="E27" s="194"/>
      <c r="F27" s="194">
        <f t="shared" si="0"/>
        <v>0</v>
      </c>
    </row>
    <row r="28" spans="1:6" ht="15" customHeight="1">
      <c r="A28" s="5" t="s">
        <v>538</v>
      </c>
      <c r="B28" s="6" t="s">
        <v>347</v>
      </c>
      <c r="C28" s="194">
        <v>1700</v>
      </c>
      <c r="D28" s="194"/>
      <c r="E28" s="194"/>
      <c r="F28" s="194">
        <f t="shared" si="0"/>
        <v>1700</v>
      </c>
    </row>
    <row r="29" spans="1:6" ht="15" customHeight="1">
      <c r="A29" s="5" t="s">
        <v>539</v>
      </c>
      <c r="B29" s="6" t="s">
        <v>352</v>
      </c>
      <c r="C29" s="194">
        <v>700</v>
      </c>
      <c r="D29" s="194"/>
      <c r="E29" s="194"/>
      <c r="F29" s="194">
        <f t="shared" si="0"/>
        <v>700</v>
      </c>
    </row>
    <row r="30" spans="1:6" s="166" customFormat="1" ht="15" customHeight="1">
      <c r="A30" s="7" t="s">
        <v>568</v>
      </c>
      <c r="B30" s="8" t="s">
        <v>355</v>
      </c>
      <c r="C30" s="205">
        <f>SUM(C25:C29)</f>
        <v>7400</v>
      </c>
      <c r="D30" s="205">
        <f>SUM(D25:D29)</f>
        <v>0</v>
      </c>
      <c r="E30" s="205">
        <f>SUM(E25:E29)</f>
        <v>0</v>
      </c>
      <c r="F30" s="205">
        <f t="shared" si="0"/>
        <v>7400</v>
      </c>
    </row>
    <row r="31" spans="1:6" ht="15" customHeight="1">
      <c r="A31" s="5" t="s">
        <v>540</v>
      </c>
      <c r="B31" s="6" t="s">
        <v>356</v>
      </c>
      <c r="C31" s="194"/>
      <c r="D31" s="194"/>
      <c r="E31" s="194"/>
      <c r="F31" s="194">
        <f t="shared" si="0"/>
        <v>0</v>
      </c>
    </row>
    <row r="32" spans="1:6" s="168" customFormat="1" ht="15" customHeight="1">
      <c r="A32" s="42" t="s">
        <v>569</v>
      </c>
      <c r="B32" s="55" t="s">
        <v>357</v>
      </c>
      <c r="C32" s="195">
        <f>C21+C22+C23+C24+C30+C31</f>
        <v>7400</v>
      </c>
      <c r="D32" s="195">
        <f>D21+D22+D23+D24+D30+D31</f>
        <v>1500</v>
      </c>
      <c r="E32" s="195">
        <f>E21+E22+E23+E24+E30+E31</f>
        <v>0</v>
      </c>
      <c r="F32" s="195">
        <f t="shared" si="0"/>
        <v>8900</v>
      </c>
    </row>
    <row r="33" spans="1:6" ht="15" customHeight="1">
      <c r="A33" s="13" t="s">
        <v>358</v>
      </c>
      <c r="B33" s="6" t="s">
        <v>359</v>
      </c>
      <c r="C33" s="194"/>
      <c r="D33" s="194"/>
      <c r="E33" s="194"/>
      <c r="F33" s="194">
        <f t="shared" si="0"/>
        <v>0</v>
      </c>
    </row>
    <row r="34" spans="1:6" ht="15" customHeight="1">
      <c r="A34" s="13" t="s">
        <v>541</v>
      </c>
      <c r="B34" s="6" t="s">
        <v>360</v>
      </c>
      <c r="C34" s="194"/>
      <c r="D34" s="194">
        <v>4928</v>
      </c>
      <c r="E34" s="194"/>
      <c r="F34" s="194">
        <f t="shared" si="0"/>
        <v>4928</v>
      </c>
    </row>
    <row r="35" spans="1:6" ht="15" customHeight="1">
      <c r="A35" s="13" t="s">
        <v>542</v>
      </c>
      <c r="B35" s="6" t="s">
        <v>361</v>
      </c>
      <c r="C35" s="194"/>
      <c r="D35" s="194"/>
      <c r="E35" s="194"/>
      <c r="F35" s="194">
        <f t="shared" si="0"/>
        <v>0</v>
      </c>
    </row>
    <row r="36" spans="1:6" ht="15" customHeight="1">
      <c r="A36" s="13" t="s">
        <v>543</v>
      </c>
      <c r="B36" s="6" t="s">
        <v>362</v>
      </c>
      <c r="C36" s="194">
        <v>15720</v>
      </c>
      <c r="D36" s="194"/>
      <c r="E36" s="194"/>
      <c r="F36" s="194">
        <f t="shared" si="0"/>
        <v>15720</v>
      </c>
    </row>
    <row r="37" spans="1:6" ht="15" customHeight="1">
      <c r="A37" s="13" t="s">
        <v>363</v>
      </c>
      <c r="B37" s="6" t="s">
        <v>364</v>
      </c>
      <c r="C37" s="194">
        <v>4559</v>
      </c>
      <c r="D37" s="194"/>
      <c r="E37" s="194"/>
      <c r="F37" s="194">
        <f t="shared" si="0"/>
        <v>4559</v>
      </c>
    </row>
    <row r="38" spans="1:6" ht="15" customHeight="1">
      <c r="A38" s="13" t="s">
        <v>365</v>
      </c>
      <c r="B38" s="6" t="s">
        <v>366</v>
      </c>
      <c r="C38" s="194">
        <v>5475</v>
      </c>
      <c r="D38" s="194">
        <f>1007+14</f>
        <v>1021</v>
      </c>
      <c r="E38" s="194"/>
      <c r="F38" s="194">
        <f t="shared" si="0"/>
        <v>6496</v>
      </c>
    </row>
    <row r="39" spans="1:6" ht="15" customHeight="1">
      <c r="A39" s="13" t="s">
        <v>367</v>
      </c>
      <c r="B39" s="6" t="s">
        <v>368</v>
      </c>
      <c r="C39" s="194">
        <v>1501</v>
      </c>
      <c r="D39" s="194"/>
      <c r="E39" s="194"/>
      <c r="F39" s="194">
        <f t="shared" si="0"/>
        <v>1501</v>
      </c>
    </row>
    <row r="40" spans="1:6" ht="15" customHeight="1">
      <c r="A40" s="13" t="s">
        <v>544</v>
      </c>
      <c r="B40" s="6" t="s">
        <v>369</v>
      </c>
      <c r="C40" s="194"/>
      <c r="D40" s="194">
        <v>200</v>
      </c>
      <c r="E40" s="194"/>
      <c r="F40" s="194">
        <f t="shared" si="0"/>
        <v>200</v>
      </c>
    </row>
    <row r="41" spans="1:6" ht="15" customHeight="1">
      <c r="A41" s="13" t="s">
        <v>545</v>
      </c>
      <c r="B41" s="6" t="s">
        <v>370</v>
      </c>
      <c r="C41" s="194"/>
      <c r="D41" s="194"/>
      <c r="E41" s="194"/>
      <c r="F41" s="194">
        <f t="shared" si="0"/>
        <v>0</v>
      </c>
    </row>
    <row r="42" spans="1:6" ht="15" customHeight="1">
      <c r="A42" s="13" t="s">
        <v>546</v>
      </c>
      <c r="B42" s="6" t="s">
        <v>371</v>
      </c>
      <c r="C42" s="194"/>
      <c r="D42" s="194"/>
      <c r="E42" s="194"/>
      <c r="F42" s="194">
        <f t="shared" si="0"/>
        <v>0</v>
      </c>
    </row>
    <row r="43" spans="1:6" s="168" customFormat="1" ht="15" customHeight="1">
      <c r="A43" s="54" t="s">
        <v>570</v>
      </c>
      <c r="B43" s="55" t="s">
        <v>372</v>
      </c>
      <c r="C43" s="195">
        <f>SUM(C33:C42)</f>
        <v>27255</v>
      </c>
      <c r="D43" s="195">
        <f>SUM(D33:D42)</f>
        <v>6149</v>
      </c>
      <c r="E43" s="195">
        <f>SUM(E33:E42)</f>
        <v>0</v>
      </c>
      <c r="F43" s="195">
        <f t="shared" si="0"/>
        <v>33404</v>
      </c>
    </row>
    <row r="44" spans="1:6" ht="15" customHeight="1">
      <c r="A44" s="13" t="s">
        <v>381</v>
      </c>
      <c r="B44" s="6" t="s">
        <v>382</v>
      </c>
      <c r="C44" s="194"/>
      <c r="D44" s="194"/>
      <c r="E44" s="194"/>
      <c r="F44" s="194">
        <f t="shared" si="0"/>
        <v>0</v>
      </c>
    </row>
    <row r="45" spans="1:6" ht="15" customHeight="1">
      <c r="A45" s="5" t="s">
        <v>550</v>
      </c>
      <c r="B45" s="6" t="s">
        <v>383</v>
      </c>
      <c r="C45" s="194"/>
      <c r="D45" s="194"/>
      <c r="E45" s="194"/>
      <c r="F45" s="194">
        <f t="shared" si="0"/>
        <v>0</v>
      </c>
    </row>
    <row r="46" spans="1:6" ht="15" customHeight="1">
      <c r="A46" s="13" t="s">
        <v>551</v>
      </c>
      <c r="B46" s="6" t="s">
        <v>384</v>
      </c>
      <c r="C46" s="194"/>
      <c r="D46" s="194"/>
      <c r="E46" s="194"/>
      <c r="F46" s="194">
        <f t="shared" si="0"/>
        <v>0</v>
      </c>
    </row>
    <row r="47" spans="1:6" s="168" customFormat="1" ht="15" customHeight="1">
      <c r="A47" s="42" t="s">
        <v>572</v>
      </c>
      <c r="B47" s="55" t="s">
        <v>385</v>
      </c>
      <c r="C47" s="195">
        <f>SUM(C44:C46)</f>
        <v>0</v>
      </c>
      <c r="D47" s="195">
        <f>SUM(D44:D46)</f>
        <v>0</v>
      </c>
      <c r="E47" s="195">
        <f>SUM(E44:E46)</f>
        <v>0</v>
      </c>
      <c r="F47" s="195">
        <f t="shared" si="0"/>
        <v>0</v>
      </c>
    </row>
    <row r="48" spans="1:6" s="170" customFormat="1" ht="15" customHeight="1">
      <c r="A48" s="63" t="s">
        <v>89</v>
      </c>
      <c r="B48" s="184"/>
      <c r="C48" s="207">
        <f>C47+C43+C32+C18</f>
        <v>110338</v>
      </c>
      <c r="D48" s="207">
        <f>D47+D43+D32+D18</f>
        <v>7649</v>
      </c>
      <c r="E48" s="207">
        <f>E47+E43+E32+E18</f>
        <v>0</v>
      </c>
      <c r="F48" s="207">
        <f t="shared" si="0"/>
        <v>117987</v>
      </c>
    </row>
    <row r="49" spans="1:6" ht="15" customHeight="1">
      <c r="A49" s="5" t="s">
        <v>327</v>
      </c>
      <c r="B49" s="6" t="s">
        <v>328</v>
      </c>
      <c r="C49" s="194"/>
      <c r="D49" s="194"/>
      <c r="E49" s="194"/>
      <c r="F49" s="194">
        <f t="shared" si="0"/>
        <v>0</v>
      </c>
    </row>
    <row r="50" spans="1:6" ht="15" customHeight="1">
      <c r="A50" s="5" t="s">
        <v>329</v>
      </c>
      <c r="B50" s="6" t="s">
        <v>330</v>
      </c>
      <c r="C50" s="194"/>
      <c r="D50" s="194"/>
      <c r="E50" s="194"/>
      <c r="F50" s="194">
        <f t="shared" si="0"/>
        <v>0</v>
      </c>
    </row>
    <row r="51" spans="1:6" ht="15" customHeight="1">
      <c r="A51" s="5" t="s">
        <v>528</v>
      </c>
      <c r="B51" s="6" t="s">
        <v>331</v>
      </c>
      <c r="C51" s="194"/>
      <c r="D51" s="194"/>
      <c r="E51" s="194"/>
      <c r="F51" s="194">
        <f t="shared" si="0"/>
        <v>0</v>
      </c>
    </row>
    <row r="52" spans="1:6" ht="15" customHeight="1">
      <c r="A52" s="5" t="s">
        <v>529</v>
      </c>
      <c r="B52" s="6" t="s">
        <v>332</v>
      </c>
      <c r="C52" s="194"/>
      <c r="D52" s="194"/>
      <c r="E52" s="194"/>
      <c r="F52" s="194">
        <f t="shared" si="0"/>
        <v>0</v>
      </c>
    </row>
    <row r="53" spans="1:6" ht="15" customHeight="1">
      <c r="A53" s="5" t="s">
        <v>530</v>
      </c>
      <c r="B53" s="6" t="s">
        <v>333</v>
      </c>
      <c r="C53" s="194">
        <v>388</v>
      </c>
      <c r="D53" s="194">
        <f>1150+429</f>
        <v>1579</v>
      </c>
      <c r="E53" s="194"/>
      <c r="F53" s="194">
        <f t="shared" si="0"/>
        <v>1967</v>
      </c>
    </row>
    <row r="54" spans="1:6" s="168" customFormat="1" ht="15" customHeight="1">
      <c r="A54" s="42" t="s">
        <v>566</v>
      </c>
      <c r="B54" s="55" t="s">
        <v>334</v>
      </c>
      <c r="C54" s="195">
        <f>SUM(C49:C53)</f>
        <v>388</v>
      </c>
      <c r="D54" s="195">
        <f>SUM(D49:D53)</f>
        <v>1579</v>
      </c>
      <c r="E54" s="195">
        <f>SUM(E49:E53)</f>
        <v>0</v>
      </c>
      <c r="F54" s="195">
        <f t="shared" si="0"/>
        <v>1967</v>
      </c>
    </row>
    <row r="55" spans="1:6" ht="15" customHeight="1">
      <c r="A55" s="13" t="s">
        <v>547</v>
      </c>
      <c r="B55" s="6" t="s">
        <v>373</v>
      </c>
      <c r="C55" s="194"/>
      <c r="D55" s="194"/>
      <c r="E55" s="194"/>
      <c r="F55" s="194">
        <f t="shared" si="0"/>
        <v>0</v>
      </c>
    </row>
    <row r="56" spans="1:6" ht="15" customHeight="1">
      <c r="A56" s="13" t="s">
        <v>548</v>
      </c>
      <c r="B56" s="6" t="s">
        <v>374</v>
      </c>
      <c r="C56" s="194"/>
      <c r="D56" s="194"/>
      <c r="E56" s="194"/>
      <c r="F56" s="194">
        <f t="shared" si="0"/>
        <v>0</v>
      </c>
    </row>
    <row r="57" spans="1:6" ht="15" customHeight="1">
      <c r="A57" s="13" t="s">
        <v>375</v>
      </c>
      <c r="B57" s="6" t="s">
        <v>376</v>
      </c>
      <c r="C57" s="194"/>
      <c r="D57" s="194"/>
      <c r="E57" s="194"/>
      <c r="F57" s="194">
        <f t="shared" si="0"/>
        <v>0</v>
      </c>
    </row>
    <row r="58" spans="1:6" ht="15" customHeight="1">
      <c r="A58" s="13" t="s">
        <v>549</v>
      </c>
      <c r="B58" s="6" t="s">
        <v>377</v>
      </c>
      <c r="C58" s="194"/>
      <c r="D58" s="194"/>
      <c r="E58" s="194"/>
      <c r="F58" s="194">
        <f t="shared" si="0"/>
        <v>0</v>
      </c>
    </row>
    <row r="59" spans="1:6" ht="15" customHeight="1">
      <c r="A59" s="13" t="s">
        <v>378</v>
      </c>
      <c r="B59" s="6" t="s">
        <v>379</v>
      </c>
      <c r="C59" s="194"/>
      <c r="D59" s="194"/>
      <c r="E59" s="194"/>
      <c r="F59" s="194">
        <f t="shared" si="0"/>
        <v>0</v>
      </c>
    </row>
    <row r="60" spans="1:6" s="168" customFormat="1" ht="15" customHeight="1">
      <c r="A60" s="42" t="s">
        <v>571</v>
      </c>
      <c r="B60" s="55" t="s">
        <v>380</v>
      </c>
      <c r="C60" s="195">
        <f>SUM(C55:C59)</f>
        <v>0</v>
      </c>
      <c r="D60" s="195">
        <f>SUM(D55:D59)</f>
        <v>0</v>
      </c>
      <c r="E60" s="195">
        <f>SUM(E55:E59)</f>
        <v>0</v>
      </c>
      <c r="F60" s="195">
        <f t="shared" si="0"/>
        <v>0</v>
      </c>
    </row>
    <row r="61" spans="1:6" ht="15" customHeight="1">
      <c r="A61" s="13" t="s">
        <v>386</v>
      </c>
      <c r="B61" s="6" t="s">
        <v>387</v>
      </c>
      <c r="C61" s="194"/>
      <c r="D61" s="194"/>
      <c r="E61" s="194"/>
      <c r="F61" s="194">
        <f t="shared" si="0"/>
        <v>0</v>
      </c>
    </row>
    <row r="62" spans="1:6" ht="15" customHeight="1">
      <c r="A62" s="5" t="s">
        <v>552</v>
      </c>
      <c r="B62" s="6" t="s">
        <v>388</v>
      </c>
      <c r="C62" s="194"/>
      <c r="D62" s="194"/>
      <c r="E62" s="194"/>
      <c r="F62" s="194">
        <f t="shared" si="0"/>
        <v>0</v>
      </c>
    </row>
    <row r="63" spans="1:6" ht="15" customHeight="1">
      <c r="A63" s="13" t="s">
        <v>553</v>
      </c>
      <c r="B63" s="6" t="s">
        <v>389</v>
      </c>
      <c r="C63" s="194"/>
      <c r="D63" s="194">
        <v>600</v>
      </c>
      <c r="E63" s="194"/>
      <c r="F63" s="194">
        <f t="shared" si="0"/>
        <v>600</v>
      </c>
    </row>
    <row r="64" spans="1:6" s="168" customFormat="1" ht="15" customHeight="1">
      <c r="A64" s="42" t="s">
        <v>574</v>
      </c>
      <c r="B64" s="55" t="s">
        <v>390</v>
      </c>
      <c r="C64" s="195">
        <f>SUM(C61:C63)</f>
        <v>0</v>
      </c>
      <c r="D64" s="195">
        <f>SUM(D61:D63)</f>
        <v>600</v>
      </c>
      <c r="E64" s="195">
        <f>SUM(E61:E63)</f>
        <v>0</v>
      </c>
      <c r="F64" s="195">
        <f t="shared" si="0"/>
        <v>600</v>
      </c>
    </row>
    <row r="65" spans="1:6" s="187" customFormat="1" ht="15" customHeight="1">
      <c r="A65" s="63" t="s">
        <v>90</v>
      </c>
      <c r="B65" s="185"/>
      <c r="C65" s="216">
        <f>C64+C60+C54</f>
        <v>388</v>
      </c>
      <c r="D65" s="216">
        <f>D64+D60+D54</f>
        <v>2179</v>
      </c>
      <c r="E65" s="216">
        <f>E64+E60+E54</f>
        <v>0</v>
      </c>
      <c r="F65" s="216">
        <f t="shared" si="0"/>
        <v>2567</v>
      </c>
    </row>
    <row r="66" spans="1:6" s="172" customFormat="1" ht="15.75">
      <c r="A66" s="52" t="s">
        <v>573</v>
      </c>
      <c r="B66" s="38" t="s">
        <v>391</v>
      </c>
      <c r="C66" s="196">
        <f>C65+C48</f>
        <v>110726</v>
      </c>
      <c r="D66" s="196">
        <f>D65+D48</f>
        <v>9828</v>
      </c>
      <c r="E66" s="196">
        <f>E65+E48</f>
        <v>0</v>
      </c>
      <c r="F66" s="196">
        <f t="shared" si="0"/>
        <v>120554</v>
      </c>
    </row>
    <row r="67" spans="1:6" s="172" customFormat="1" ht="15.75">
      <c r="A67" s="183" t="s">
        <v>91</v>
      </c>
      <c r="B67" s="112"/>
      <c r="C67" s="196">
        <f>C48-'kiadások önkorm'!C74</f>
        <v>41046</v>
      </c>
      <c r="D67" s="196">
        <f>D48-'kiadások önkorm'!D74</f>
        <v>3732</v>
      </c>
      <c r="E67" s="196">
        <f>E48-'kiadások önkorm'!E74</f>
        <v>0</v>
      </c>
      <c r="F67" s="196">
        <f t="shared" si="0"/>
        <v>44778</v>
      </c>
    </row>
    <row r="68" spans="1:6" s="172" customFormat="1" ht="15.75">
      <c r="A68" s="183" t="s">
        <v>92</v>
      </c>
      <c r="B68" s="112"/>
      <c r="C68" s="196">
        <f>C65-'kiadások önkorm'!C97</f>
        <v>-20457</v>
      </c>
      <c r="D68" s="196">
        <f>D65-'kiadások önkorm'!D97</f>
        <v>2179</v>
      </c>
      <c r="E68" s="196">
        <f>E65-'kiadások önkorm'!E97</f>
        <v>0</v>
      </c>
      <c r="F68" s="196">
        <f t="shared" si="0"/>
        <v>-18278</v>
      </c>
    </row>
    <row r="69" spans="1:6">
      <c r="A69" s="40" t="s">
        <v>555</v>
      </c>
      <c r="B69" s="5" t="s">
        <v>392</v>
      </c>
      <c r="C69" s="194"/>
      <c r="D69" s="194"/>
      <c r="E69" s="194"/>
      <c r="F69" s="194">
        <f t="shared" si="0"/>
        <v>0</v>
      </c>
    </row>
    <row r="70" spans="1:6">
      <c r="A70" s="13" t="s">
        <v>393</v>
      </c>
      <c r="B70" s="5" t="s">
        <v>394</v>
      </c>
      <c r="C70" s="194"/>
      <c r="D70" s="194"/>
      <c r="E70" s="194"/>
      <c r="F70" s="194">
        <f t="shared" si="0"/>
        <v>0</v>
      </c>
    </row>
    <row r="71" spans="1:6">
      <c r="A71" s="40" t="s">
        <v>556</v>
      </c>
      <c r="B71" s="5" t="s">
        <v>395</v>
      </c>
      <c r="C71" s="194"/>
      <c r="D71" s="194"/>
      <c r="E71" s="194"/>
      <c r="F71" s="194">
        <f t="shared" ref="F71:F96" si="1">C71+D71+E71</f>
        <v>0</v>
      </c>
    </row>
    <row r="72" spans="1:6" s="166" customFormat="1" ht="12.75">
      <c r="A72" s="15" t="s">
        <v>575</v>
      </c>
      <c r="B72" s="7" t="s">
        <v>396</v>
      </c>
      <c r="C72" s="205">
        <f>SUM(C69:C71)</f>
        <v>0</v>
      </c>
      <c r="D72" s="205">
        <f>SUM(D69:D71)</f>
        <v>0</v>
      </c>
      <c r="E72" s="205">
        <f>SUM(E69:E71)</f>
        <v>0</v>
      </c>
      <c r="F72" s="205">
        <f t="shared" si="1"/>
        <v>0</v>
      </c>
    </row>
    <row r="73" spans="1:6">
      <c r="A73" s="13" t="s">
        <v>557</v>
      </c>
      <c r="B73" s="5" t="s">
        <v>397</v>
      </c>
      <c r="C73" s="194"/>
      <c r="D73" s="194"/>
      <c r="E73" s="194"/>
      <c r="F73" s="194">
        <f t="shared" si="1"/>
        <v>0</v>
      </c>
    </row>
    <row r="74" spans="1:6">
      <c r="A74" s="40" t="s">
        <v>398</v>
      </c>
      <c r="B74" s="5" t="s">
        <v>399</v>
      </c>
      <c r="C74" s="194"/>
      <c r="D74" s="194"/>
      <c r="E74" s="194"/>
      <c r="F74" s="194">
        <f t="shared" si="1"/>
        <v>0</v>
      </c>
    </row>
    <row r="75" spans="1:6">
      <c r="A75" s="13" t="s">
        <v>558</v>
      </c>
      <c r="B75" s="5" t="s">
        <v>400</v>
      </c>
      <c r="C75" s="194"/>
      <c r="D75" s="194"/>
      <c r="E75" s="194"/>
      <c r="F75" s="194">
        <f t="shared" si="1"/>
        <v>0</v>
      </c>
    </row>
    <row r="76" spans="1:6">
      <c r="A76" s="40" t="s">
        <v>401</v>
      </c>
      <c r="B76" s="5" t="s">
        <v>402</v>
      </c>
      <c r="C76" s="194"/>
      <c r="D76" s="194"/>
      <c r="E76" s="194"/>
      <c r="F76" s="194">
        <f t="shared" si="1"/>
        <v>0</v>
      </c>
    </row>
    <row r="77" spans="1:6" s="166" customFormat="1" ht="12.75">
      <c r="A77" s="14" t="s">
        <v>576</v>
      </c>
      <c r="B77" s="7" t="s">
        <v>403</v>
      </c>
      <c r="C77" s="205">
        <f>SUM(C73:C76)</f>
        <v>0</v>
      </c>
      <c r="D77" s="205">
        <f>SUM(D73:D76)</f>
        <v>0</v>
      </c>
      <c r="E77" s="205">
        <f>SUM(E73:E76)</f>
        <v>0</v>
      </c>
      <c r="F77" s="205">
        <f t="shared" si="1"/>
        <v>0</v>
      </c>
    </row>
    <row r="78" spans="1:6">
      <c r="A78" s="5" t="s">
        <v>687</v>
      </c>
      <c r="B78" s="5" t="s">
        <v>404</v>
      </c>
      <c r="C78" s="194">
        <v>767</v>
      </c>
      <c r="D78" s="194"/>
      <c r="E78" s="194"/>
      <c r="F78" s="194">
        <f t="shared" si="1"/>
        <v>767</v>
      </c>
    </row>
    <row r="79" spans="1:6">
      <c r="A79" s="5" t="s">
        <v>688</v>
      </c>
      <c r="B79" s="5" t="s">
        <v>404</v>
      </c>
      <c r="C79" s="194">
        <v>5480</v>
      </c>
      <c r="D79" s="194"/>
      <c r="E79" s="194"/>
      <c r="F79" s="194">
        <f t="shared" si="1"/>
        <v>5480</v>
      </c>
    </row>
    <row r="80" spans="1:6">
      <c r="A80" s="5" t="s">
        <v>685</v>
      </c>
      <c r="B80" s="5" t="s">
        <v>405</v>
      </c>
      <c r="C80" s="194"/>
      <c r="D80" s="194"/>
      <c r="E80" s="194"/>
      <c r="F80" s="194">
        <f t="shared" si="1"/>
        <v>0</v>
      </c>
    </row>
    <row r="81" spans="1:6">
      <c r="A81" s="5" t="s">
        <v>686</v>
      </c>
      <c r="B81" s="5" t="s">
        <v>405</v>
      </c>
      <c r="C81" s="194"/>
      <c r="D81" s="194"/>
      <c r="E81" s="194"/>
      <c r="F81" s="194">
        <f t="shared" si="1"/>
        <v>0</v>
      </c>
    </row>
    <row r="82" spans="1:6" s="166" customFormat="1" ht="12.75">
      <c r="A82" s="7" t="s">
        <v>577</v>
      </c>
      <c r="B82" s="7" t="s">
        <v>406</v>
      </c>
      <c r="C82" s="205">
        <f>SUM(C78:C81)</f>
        <v>6247</v>
      </c>
      <c r="D82" s="205">
        <f>SUM(D78:D81)</f>
        <v>0</v>
      </c>
      <c r="E82" s="205">
        <f>SUM(E78:E81)</f>
        <v>0</v>
      </c>
      <c r="F82" s="205">
        <f t="shared" si="1"/>
        <v>6247</v>
      </c>
    </row>
    <row r="83" spans="1:6">
      <c r="A83" s="40" t="s">
        <v>407</v>
      </c>
      <c r="B83" s="5" t="s">
        <v>408</v>
      </c>
      <c r="C83" s="194"/>
      <c r="D83" s="194"/>
      <c r="E83" s="194"/>
      <c r="F83" s="194">
        <f t="shared" si="1"/>
        <v>0</v>
      </c>
    </row>
    <row r="84" spans="1:6">
      <c r="A84" s="40" t="s">
        <v>409</v>
      </c>
      <c r="B84" s="5" t="s">
        <v>410</v>
      </c>
      <c r="C84" s="194"/>
      <c r="D84" s="194"/>
      <c r="E84" s="194"/>
      <c r="F84" s="194">
        <f t="shared" si="1"/>
        <v>0</v>
      </c>
    </row>
    <row r="85" spans="1:6">
      <c r="A85" s="40" t="s">
        <v>411</v>
      </c>
      <c r="B85" s="5" t="s">
        <v>412</v>
      </c>
      <c r="C85" s="194"/>
      <c r="D85" s="194"/>
      <c r="E85" s="194"/>
      <c r="F85" s="194">
        <f t="shared" si="1"/>
        <v>0</v>
      </c>
    </row>
    <row r="86" spans="1:6">
      <c r="A86" s="40" t="s">
        <v>413</v>
      </c>
      <c r="B86" s="5" t="s">
        <v>414</v>
      </c>
      <c r="C86" s="194"/>
      <c r="D86" s="194"/>
      <c r="E86" s="194"/>
      <c r="F86" s="194">
        <f t="shared" si="1"/>
        <v>0</v>
      </c>
    </row>
    <row r="87" spans="1:6">
      <c r="A87" s="13" t="s">
        <v>559</v>
      </c>
      <c r="B87" s="5" t="s">
        <v>415</v>
      </c>
      <c r="C87" s="194"/>
      <c r="D87" s="194"/>
      <c r="E87" s="194"/>
      <c r="F87" s="194">
        <f t="shared" si="1"/>
        <v>0</v>
      </c>
    </row>
    <row r="88" spans="1:6" s="166" customFormat="1" ht="12.75">
      <c r="A88" s="15" t="s">
        <v>578</v>
      </c>
      <c r="B88" s="7" t="s">
        <v>417</v>
      </c>
      <c r="C88" s="205">
        <f>C72+C77+C82+C83+C84+C85+C86+C87</f>
        <v>6247</v>
      </c>
      <c r="D88" s="205">
        <f>D72+D77+D82+D83+D84+D85+D86+D87</f>
        <v>0</v>
      </c>
      <c r="E88" s="205">
        <f>E72+E77+E82+E83+E84+E85+E86+E87</f>
        <v>0</v>
      </c>
      <c r="F88" s="205">
        <f t="shared" si="1"/>
        <v>6247</v>
      </c>
    </row>
    <row r="89" spans="1:6">
      <c r="A89" s="13" t="s">
        <v>418</v>
      </c>
      <c r="B89" s="5" t="s">
        <v>419</v>
      </c>
      <c r="C89" s="194"/>
      <c r="D89" s="194"/>
      <c r="E89" s="194"/>
      <c r="F89" s="194">
        <f t="shared" si="1"/>
        <v>0</v>
      </c>
    </row>
    <row r="90" spans="1:6">
      <c r="A90" s="13" t="s">
        <v>420</v>
      </c>
      <c r="B90" s="5" t="s">
        <v>421</v>
      </c>
      <c r="C90" s="194"/>
      <c r="D90" s="194"/>
      <c r="E90" s="194"/>
      <c r="F90" s="194">
        <f t="shared" si="1"/>
        <v>0</v>
      </c>
    </row>
    <row r="91" spans="1:6">
      <c r="A91" s="40" t="s">
        <v>422</v>
      </c>
      <c r="B91" s="5" t="s">
        <v>423</v>
      </c>
      <c r="C91" s="194"/>
      <c r="D91" s="194"/>
      <c r="E91" s="194"/>
      <c r="F91" s="194">
        <f t="shared" si="1"/>
        <v>0</v>
      </c>
    </row>
    <row r="92" spans="1:6">
      <c r="A92" s="40" t="s">
        <v>560</v>
      </c>
      <c r="B92" s="5" t="s">
        <v>424</v>
      </c>
      <c r="C92" s="194"/>
      <c r="D92" s="194"/>
      <c r="E92" s="194"/>
      <c r="F92" s="194">
        <f t="shared" si="1"/>
        <v>0</v>
      </c>
    </row>
    <row r="93" spans="1:6" s="166" customFormat="1" ht="12.75">
      <c r="A93" s="14" t="s">
        <v>579</v>
      </c>
      <c r="B93" s="7" t="s">
        <v>425</v>
      </c>
      <c r="C93" s="205">
        <f>SUM(C89:C92)</f>
        <v>0</v>
      </c>
      <c r="D93" s="205">
        <f>SUM(D89:D92)</f>
        <v>0</v>
      </c>
      <c r="E93" s="205">
        <f>SUM(E89:E92)</f>
        <v>0</v>
      </c>
      <c r="F93" s="205">
        <f t="shared" si="1"/>
        <v>0</v>
      </c>
    </row>
    <row r="94" spans="1:6" s="166" customFormat="1" ht="12.75">
      <c r="A94" s="15" t="s">
        <v>426</v>
      </c>
      <c r="B94" s="7" t="s">
        <v>427</v>
      </c>
      <c r="C94" s="205"/>
      <c r="D94" s="205"/>
      <c r="E94" s="205"/>
      <c r="F94" s="205">
        <f t="shared" si="1"/>
        <v>0</v>
      </c>
    </row>
    <row r="95" spans="1:6" s="172" customFormat="1" ht="15.75">
      <c r="A95" s="43" t="s">
        <v>580</v>
      </c>
      <c r="B95" s="44" t="s">
        <v>428</v>
      </c>
      <c r="C95" s="196">
        <f>C94+C93+C88</f>
        <v>6247</v>
      </c>
      <c r="D95" s="196">
        <f>D94+D93+D88</f>
        <v>0</v>
      </c>
      <c r="E95" s="196">
        <f>E94+E93+E88</f>
        <v>0</v>
      </c>
      <c r="F95" s="196">
        <f t="shared" si="1"/>
        <v>6247</v>
      </c>
    </row>
    <row r="96" spans="1:6" s="172" customFormat="1" ht="15.75">
      <c r="A96" s="136" t="s">
        <v>562</v>
      </c>
      <c r="B96" s="136"/>
      <c r="C96" s="196">
        <f>C95+C66</f>
        <v>116973</v>
      </c>
      <c r="D96" s="196">
        <f>D95+D66</f>
        <v>9828</v>
      </c>
      <c r="E96" s="196">
        <f>E95+E66</f>
        <v>0</v>
      </c>
      <c r="F96" s="196">
        <f t="shared" si="1"/>
        <v>126801</v>
      </c>
    </row>
  </sheetData>
  <mergeCells count="2">
    <mergeCell ref="A1:F1"/>
    <mergeCell ref="A2:F2"/>
  </mergeCells>
  <phoneticPr fontId="39" type="noConversion"/>
  <printOptions horizontalCentered="1"/>
  <pageMargins left="0.51181102362204722" right="0.31496062992125984" top="0.74803149606299213" bottom="0.74803149606299213" header="0.31496062992125984" footer="0.31496062992125984"/>
  <pageSetup paperSize="9" scale="60" fitToHeight="2" orientation="portrait" r:id="rId1"/>
  <headerFooter>
    <oddHeader>&amp;C5. melléklet az 1/2015. (II.18.)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6"/>
  <sheetViews>
    <sheetView workbookViewId="0">
      <selection activeCell="F96" sqref="A1:F96"/>
    </sheetView>
  </sheetViews>
  <sheetFormatPr defaultRowHeight="15"/>
  <cols>
    <col min="1" max="1" width="92.5703125" style="160" customWidth="1"/>
    <col min="2" max="2" width="9.140625" style="160"/>
    <col min="3" max="3" width="13" style="160" customWidth="1"/>
    <col min="4" max="4" width="14.140625" style="160" customWidth="1"/>
    <col min="5" max="5" width="15.85546875" style="160" customWidth="1"/>
    <col min="6" max="6" width="14" style="160" customWidth="1"/>
    <col min="7" max="16384" width="9.140625" style="160"/>
  </cols>
  <sheetData>
    <row r="1" spans="1:8" ht="24" customHeight="1">
      <c r="A1" s="248" t="s">
        <v>704</v>
      </c>
      <c r="B1" s="253"/>
      <c r="C1" s="253"/>
      <c r="D1" s="253"/>
      <c r="E1" s="253"/>
      <c r="F1" s="254"/>
    </row>
    <row r="2" spans="1:8" ht="24" customHeight="1">
      <c r="A2" s="255" t="s">
        <v>608</v>
      </c>
      <c r="B2" s="253"/>
      <c r="C2" s="253"/>
      <c r="D2" s="253"/>
      <c r="E2" s="253"/>
      <c r="F2" s="254"/>
      <c r="H2" s="95"/>
    </row>
    <row r="3" spans="1:8" ht="18">
      <c r="A3" s="161"/>
    </row>
    <row r="4" spans="1:8">
      <c r="A4" s="139" t="s">
        <v>706</v>
      </c>
    </row>
    <row r="5" spans="1:8" ht="30">
      <c r="A5" s="2" t="s">
        <v>126</v>
      </c>
      <c r="B5" s="3" t="s">
        <v>63</v>
      </c>
      <c r="C5" s="162" t="s">
        <v>638</v>
      </c>
      <c r="D5" s="162" t="s">
        <v>639</v>
      </c>
      <c r="E5" s="162" t="s">
        <v>88</v>
      </c>
      <c r="F5" s="163" t="s">
        <v>47</v>
      </c>
    </row>
    <row r="6" spans="1:8" ht="15" customHeight="1">
      <c r="A6" s="34" t="s">
        <v>306</v>
      </c>
      <c r="B6" s="6" t="s">
        <v>307</v>
      </c>
      <c r="C6" s="164"/>
      <c r="D6" s="164"/>
      <c r="E6" s="164"/>
      <c r="F6" s="164">
        <f>C6+D6+E6</f>
        <v>0</v>
      </c>
    </row>
    <row r="7" spans="1:8" ht="15" customHeight="1">
      <c r="A7" s="5" t="s">
        <v>308</v>
      </c>
      <c r="B7" s="6" t="s">
        <v>309</v>
      </c>
      <c r="C7" s="164"/>
      <c r="D7" s="164"/>
      <c r="E7" s="164"/>
      <c r="F7" s="164">
        <f t="shared" ref="F7:F70" si="0">C7+D7+E7</f>
        <v>0</v>
      </c>
    </row>
    <row r="8" spans="1:8" ht="15" customHeight="1">
      <c r="A8" s="5" t="s">
        <v>310</v>
      </c>
      <c r="B8" s="6" t="s">
        <v>311</v>
      </c>
      <c r="C8" s="164"/>
      <c r="D8" s="164"/>
      <c r="E8" s="164"/>
      <c r="F8" s="164">
        <f t="shared" si="0"/>
        <v>0</v>
      </c>
    </row>
    <row r="9" spans="1:8" ht="15" customHeight="1">
      <c r="A9" s="5" t="s">
        <v>312</v>
      </c>
      <c r="B9" s="6" t="s">
        <v>313</v>
      </c>
      <c r="C9" s="164"/>
      <c r="D9" s="164"/>
      <c r="E9" s="164"/>
      <c r="F9" s="164">
        <f t="shared" si="0"/>
        <v>0</v>
      </c>
    </row>
    <row r="10" spans="1:8" ht="15" customHeight="1">
      <c r="A10" s="5" t="s">
        <v>314</v>
      </c>
      <c r="B10" s="6" t="s">
        <v>315</v>
      </c>
      <c r="C10" s="164"/>
      <c r="D10" s="164"/>
      <c r="E10" s="164"/>
      <c r="F10" s="164">
        <f t="shared" si="0"/>
        <v>0</v>
      </c>
    </row>
    <row r="11" spans="1:8" ht="15" customHeight="1">
      <c r="A11" s="5" t="s">
        <v>316</v>
      </c>
      <c r="B11" s="6" t="s">
        <v>317</v>
      </c>
      <c r="C11" s="164"/>
      <c r="D11" s="164"/>
      <c r="E11" s="164"/>
      <c r="F11" s="164">
        <f t="shared" si="0"/>
        <v>0</v>
      </c>
    </row>
    <row r="12" spans="1:8" s="166" customFormat="1" ht="15" customHeight="1">
      <c r="A12" s="7" t="s">
        <v>564</v>
      </c>
      <c r="B12" s="8" t="s">
        <v>318</v>
      </c>
      <c r="C12" s="165">
        <f>SUM(C6:C11)</f>
        <v>0</v>
      </c>
      <c r="D12" s="165">
        <f>SUM(D6:D11)</f>
        <v>0</v>
      </c>
      <c r="E12" s="165">
        <f>SUM(E6:E11)</f>
        <v>0</v>
      </c>
      <c r="F12" s="165">
        <f t="shared" si="0"/>
        <v>0</v>
      </c>
    </row>
    <row r="13" spans="1:8" ht="15" customHeight="1">
      <c r="A13" s="5" t="s">
        <v>319</v>
      </c>
      <c r="B13" s="6" t="s">
        <v>320</v>
      </c>
      <c r="C13" s="164"/>
      <c r="D13" s="164"/>
      <c r="E13" s="164"/>
      <c r="F13" s="164">
        <f t="shared" si="0"/>
        <v>0</v>
      </c>
    </row>
    <row r="14" spans="1:8" ht="15" customHeight="1">
      <c r="A14" s="5" t="s">
        <v>321</v>
      </c>
      <c r="B14" s="6" t="s">
        <v>322</v>
      </c>
      <c r="C14" s="164"/>
      <c r="D14" s="164"/>
      <c r="E14" s="164"/>
      <c r="F14" s="164">
        <f t="shared" si="0"/>
        <v>0</v>
      </c>
    </row>
    <row r="15" spans="1:8" ht="15" customHeight="1">
      <c r="A15" s="5" t="s">
        <v>525</v>
      </c>
      <c r="B15" s="6" t="s">
        <v>323</v>
      </c>
      <c r="C15" s="164"/>
      <c r="D15" s="164"/>
      <c r="E15" s="164"/>
      <c r="F15" s="164">
        <f t="shared" si="0"/>
        <v>0</v>
      </c>
    </row>
    <row r="16" spans="1:8" ht="15" customHeight="1">
      <c r="A16" s="5" t="s">
        <v>526</v>
      </c>
      <c r="B16" s="6" t="s">
        <v>324</v>
      </c>
      <c r="C16" s="164"/>
      <c r="D16" s="164"/>
      <c r="E16" s="164"/>
      <c r="F16" s="164">
        <f t="shared" si="0"/>
        <v>0</v>
      </c>
    </row>
    <row r="17" spans="1:6" ht="15" customHeight="1">
      <c r="A17" s="5" t="s">
        <v>527</v>
      </c>
      <c r="B17" s="6" t="s">
        <v>325</v>
      </c>
      <c r="C17" s="164"/>
      <c r="D17" s="164"/>
      <c r="E17" s="164"/>
      <c r="F17" s="164">
        <f t="shared" si="0"/>
        <v>0</v>
      </c>
    </row>
    <row r="18" spans="1:6" s="168" customFormat="1" ht="15" customHeight="1">
      <c r="A18" s="42" t="s">
        <v>565</v>
      </c>
      <c r="B18" s="55" t="s">
        <v>326</v>
      </c>
      <c r="C18" s="167">
        <f>C12+C13+C14+C15+C16+C17</f>
        <v>0</v>
      </c>
      <c r="D18" s="167">
        <f>D12+D13+D14+D15+D16+D17</f>
        <v>0</v>
      </c>
      <c r="E18" s="167">
        <f>E12+E13+E14+E15+E16+E17</f>
        <v>0</v>
      </c>
      <c r="F18" s="167">
        <f t="shared" si="0"/>
        <v>0</v>
      </c>
    </row>
    <row r="19" spans="1:6" ht="15" customHeight="1">
      <c r="A19" s="5" t="s">
        <v>531</v>
      </c>
      <c r="B19" s="6" t="s">
        <v>335</v>
      </c>
      <c r="C19" s="164"/>
      <c r="D19" s="164"/>
      <c r="E19" s="164"/>
      <c r="F19" s="164">
        <f t="shared" si="0"/>
        <v>0</v>
      </c>
    </row>
    <row r="20" spans="1:6" ht="15" customHeight="1">
      <c r="A20" s="5" t="s">
        <v>532</v>
      </c>
      <c r="B20" s="6" t="s">
        <v>336</v>
      </c>
      <c r="C20" s="164"/>
      <c r="D20" s="164"/>
      <c r="E20" s="164"/>
      <c r="F20" s="164">
        <f t="shared" si="0"/>
        <v>0</v>
      </c>
    </row>
    <row r="21" spans="1:6" s="166" customFormat="1" ht="15" customHeight="1">
      <c r="A21" s="7" t="s">
        <v>567</v>
      </c>
      <c r="B21" s="8" t="s">
        <v>337</v>
      </c>
      <c r="C21" s="165">
        <f>SUM(C19:C20)</f>
        <v>0</v>
      </c>
      <c r="D21" s="165">
        <f>SUM(D19:D20)</f>
        <v>0</v>
      </c>
      <c r="E21" s="165">
        <f>SUM(E19:E20)</f>
        <v>0</v>
      </c>
      <c r="F21" s="165">
        <f t="shared" si="0"/>
        <v>0</v>
      </c>
    </row>
    <row r="22" spans="1:6" ht="15" customHeight="1">
      <c r="A22" s="5" t="s">
        <v>533</v>
      </c>
      <c r="B22" s="6" t="s">
        <v>338</v>
      </c>
      <c r="C22" s="164"/>
      <c r="D22" s="164"/>
      <c r="E22" s="164"/>
      <c r="F22" s="164">
        <f t="shared" si="0"/>
        <v>0</v>
      </c>
    </row>
    <row r="23" spans="1:6" ht="15" customHeight="1">
      <c r="A23" s="5" t="s">
        <v>534</v>
      </c>
      <c r="B23" s="6" t="s">
        <v>339</v>
      </c>
      <c r="C23" s="164"/>
      <c r="D23" s="164"/>
      <c r="E23" s="164"/>
      <c r="F23" s="164">
        <f t="shared" si="0"/>
        <v>0</v>
      </c>
    </row>
    <row r="24" spans="1:6" ht="15" customHeight="1">
      <c r="A24" s="5" t="s">
        <v>535</v>
      </c>
      <c r="B24" s="6" t="s">
        <v>340</v>
      </c>
      <c r="C24" s="164"/>
      <c r="D24" s="164"/>
      <c r="E24" s="164"/>
      <c r="F24" s="164">
        <f t="shared" si="0"/>
        <v>0</v>
      </c>
    </row>
    <row r="25" spans="1:6" ht="15" customHeight="1">
      <c r="A25" s="5" t="s">
        <v>536</v>
      </c>
      <c r="B25" s="6" t="s">
        <v>341</v>
      </c>
      <c r="C25" s="164"/>
      <c r="D25" s="164"/>
      <c r="E25" s="164"/>
      <c r="F25" s="164">
        <f t="shared" si="0"/>
        <v>0</v>
      </c>
    </row>
    <row r="26" spans="1:6" ht="15" customHeight="1">
      <c r="A26" s="5" t="s">
        <v>537</v>
      </c>
      <c r="B26" s="6" t="s">
        <v>344</v>
      </c>
      <c r="C26" s="164"/>
      <c r="D26" s="164"/>
      <c r="E26" s="164"/>
      <c r="F26" s="164">
        <f t="shared" si="0"/>
        <v>0</v>
      </c>
    </row>
    <row r="27" spans="1:6" ht="15" customHeight="1">
      <c r="A27" s="5" t="s">
        <v>345</v>
      </c>
      <c r="B27" s="6" t="s">
        <v>346</v>
      </c>
      <c r="C27" s="164"/>
      <c r="D27" s="164"/>
      <c r="E27" s="164"/>
      <c r="F27" s="164">
        <f t="shared" si="0"/>
        <v>0</v>
      </c>
    </row>
    <row r="28" spans="1:6" ht="15" customHeight="1">
      <c r="A28" s="5" t="s">
        <v>538</v>
      </c>
      <c r="B28" s="6" t="s">
        <v>347</v>
      </c>
      <c r="C28" s="164"/>
      <c r="D28" s="164"/>
      <c r="E28" s="164"/>
      <c r="F28" s="164">
        <f t="shared" si="0"/>
        <v>0</v>
      </c>
    </row>
    <row r="29" spans="1:6" ht="15" customHeight="1">
      <c r="A29" s="5" t="s">
        <v>539</v>
      </c>
      <c r="B29" s="6" t="s">
        <v>352</v>
      </c>
      <c r="C29" s="164"/>
      <c r="D29" s="164"/>
      <c r="E29" s="164"/>
      <c r="F29" s="164">
        <f t="shared" si="0"/>
        <v>0</v>
      </c>
    </row>
    <row r="30" spans="1:6" s="166" customFormat="1" ht="15" customHeight="1">
      <c r="A30" s="7" t="s">
        <v>568</v>
      </c>
      <c r="B30" s="8" t="s">
        <v>355</v>
      </c>
      <c r="C30" s="165">
        <f>SUM(C25:C29)</f>
        <v>0</v>
      </c>
      <c r="D30" s="165">
        <f>SUM(D25:D29)</f>
        <v>0</v>
      </c>
      <c r="E30" s="165">
        <f>SUM(E25:E29)</f>
        <v>0</v>
      </c>
      <c r="F30" s="165">
        <f t="shared" si="0"/>
        <v>0</v>
      </c>
    </row>
    <row r="31" spans="1:6" ht="15" customHeight="1">
      <c r="A31" s="5" t="s">
        <v>540</v>
      </c>
      <c r="B31" s="6" t="s">
        <v>356</v>
      </c>
      <c r="C31" s="164"/>
      <c r="D31" s="164"/>
      <c r="E31" s="164"/>
      <c r="F31" s="164">
        <f t="shared" si="0"/>
        <v>0</v>
      </c>
    </row>
    <row r="32" spans="1:6" s="168" customFormat="1" ht="15" customHeight="1">
      <c r="A32" s="42" t="s">
        <v>569</v>
      </c>
      <c r="B32" s="55" t="s">
        <v>357</v>
      </c>
      <c r="C32" s="167">
        <f>C21+C22+C23+C24+C30+C31</f>
        <v>0</v>
      </c>
      <c r="D32" s="167">
        <f>D21+D22+D23+D24+D30+D31</f>
        <v>0</v>
      </c>
      <c r="E32" s="167">
        <f>E21+E22+E23+E24+E30+E31</f>
        <v>0</v>
      </c>
      <c r="F32" s="167">
        <f t="shared" si="0"/>
        <v>0</v>
      </c>
    </row>
    <row r="33" spans="1:6" ht="15" customHeight="1">
      <c r="A33" s="13" t="s">
        <v>358</v>
      </c>
      <c r="B33" s="6" t="s">
        <v>359</v>
      </c>
      <c r="C33" s="164"/>
      <c r="D33" s="164"/>
      <c r="E33" s="164"/>
      <c r="F33" s="164">
        <f t="shared" si="0"/>
        <v>0</v>
      </c>
    </row>
    <row r="34" spans="1:6" ht="15" customHeight="1">
      <c r="A34" s="13" t="s">
        <v>541</v>
      </c>
      <c r="B34" s="6" t="s">
        <v>360</v>
      </c>
      <c r="C34" s="164"/>
      <c r="D34" s="164"/>
      <c r="E34" s="164"/>
      <c r="F34" s="164">
        <f t="shared" si="0"/>
        <v>0</v>
      </c>
    </row>
    <row r="35" spans="1:6" ht="15" customHeight="1">
      <c r="A35" s="13" t="s">
        <v>542</v>
      </c>
      <c r="B35" s="6" t="s">
        <v>361</v>
      </c>
      <c r="C35" s="164"/>
      <c r="D35" s="164"/>
      <c r="E35" s="164"/>
      <c r="F35" s="164">
        <f t="shared" si="0"/>
        <v>0</v>
      </c>
    </row>
    <row r="36" spans="1:6" ht="15" customHeight="1">
      <c r="A36" s="13" t="s">
        <v>543</v>
      </c>
      <c r="B36" s="6" t="s">
        <v>362</v>
      </c>
      <c r="C36" s="164"/>
      <c r="D36" s="164"/>
      <c r="E36" s="164"/>
      <c r="F36" s="164">
        <f t="shared" si="0"/>
        <v>0</v>
      </c>
    </row>
    <row r="37" spans="1:6" ht="15" customHeight="1">
      <c r="A37" s="13" t="s">
        <v>363</v>
      </c>
      <c r="B37" s="6" t="s">
        <v>364</v>
      </c>
      <c r="C37" s="164"/>
      <c r="D37" s="164"/>
      <c r="E37" s="164"/>
      <c r="F37" s="164">
        <f t="shared" si="0"/>
        <v>0</v>
      </c>
    </row>
    <row r="38" spans="1:6" ht="15" customHeight="1">
      <c r="A38" s="13" t="s">
        <v>365</v>
      </c>
      <c r="B38" s="6" t="s">
        <v>366</v>
      </c>
      <c r="C38" s="164"/>
      <c r="D38" s="164"/>
      <c r="E38" s="164"/>
      <c r="F38" s="164">
        <f t="shared" si="0"/>
        <v>0</v>
      </c>
    </row>
    <row r="39" spans="1:6" ht="15" customHeight="1">
      <c r="A39" s="13" t="s">
        <v>367</v>
      </c>
      <c r="B39" s="6" t="s">
        <v>368</v>
      </c>
      <c r="C39" s="164"/>
      <c r="D39" s="164"/>
      <c r="E39" s="164"/>
      <c r="F39" s="164">
        <f t="shared" si="0"/>
        <v>0</v>
      </c>
    </row>
    <row r="40" spans="1:6" ht="15" customHeight="1">
      <c r="A40" s="13" t="s">
        <v>544</v>
      </c>
      <c r="B40" s="6" t="s">
        <v>369</v>
      </c>
      <c r="C40" s="164"/>
      <c r="D40" s="164"/>
      <c r="E40" s="164"/>
      <c r="F40" s="164">
        <f t="shared" si="0"/>
        <v>0</v>
      </c>
    </row>
    <row r="41" spans="1:6" ht="15" customHeight="1">
      <c r="A41" s="13" t="s">
        <v>545</v>
      </c>
      <c r="B41" s="6" t="s">
        <v>370</v>
      </c>
      <c r="C41" s="164"/>
      <c r="D41" s="164"/>
      <c r="E41" s="164"/>
      <c r="F41" s="164">
        <f t="shared" si="0"/>
        <v>0</v>
      </c>
    </row>
    <row r="42" spans="1:6" ht="15" customHeight="1">
      <c r="A42" s="13" t="s">
        <v>546</v>
      </c>
      <c r="B42" s="6" t="s">
        <v>371</v>
      </c>
      <c r="C42" s="164"/>
      <c r="D42" s="164"/>
      <c r="E42" s="164"/>
      <c r="F42" s="164">
        <f t="shared" si="0"/>
        <v>0</v>
      </c>
    </row>
    <row r="43" spans="1:6" s="168" customFormat="1" ht="15" customHeight="1">
      <c r="A43" s="54" t="s">
        <v>570</v>
      </c>
      <c r="B43" s="55" t="s">
        <v>372</v>
      </c>
      <c r="C43" s="167">
        <f>SUM(C33:C42)</f>
        <v>0</v>
      </c>
      <c r="D43" s="167">
        <f>SUM(D33:D42)</f>
        <v>0</v>
      </c>
      <c r="E43" s="167">
        <f>SUM(E33:E42)</f>
        <v>0</v>
      </c>
      <c r="F43" s="167">
        <f t="shared" si="0"/>
        <v>0</v>
      </c>
    </row>
    <row r="44" spans="1:6" ht="15" customHeight="1">
      <c r="A44" s="13" t="s">
        <v>381</v>
      </c>
      <c r="B44" s="6" t="s">
        <v>382</v>
      </c>
      <c r="C44" s="164"/>
      <c r="D44" s="164"/>
      <c r="E44" s="164"/>
      <c r="F44" s="164">
        <f t="shared" si="0"/>
        <v>0</v>
      </c>
    </row>
    <row r="45" spans="1:6" ht="15" customHeight="1">
      <c r="A45" s="5" t="s">
        <v>550</v>
      </c>
      <c r="B45" s="6" t="s">
        <v>383</v>
      </c>
      <c r="C45" s="164"/>
      <c r="D45" s="164"/>
      <c r="E45" s="164"/>
      <c r="F45" s="164">
        <f t="shared" si="0"/>
        <v>0</v>
      </c>
    </row>
    <row r="46" spans="1:6" ht="15" customHeight="1">
      <c r="A46" s="13" t="s">
        <v>551</v>
      </c>
      <c r="B46" s="6" t="s">
        <v>384</v>
      </c>
      <c r="C46" s="164"/>
      <c r="D46" s="164"/>
      <c r="E46" s="164"/>
      <c r="F46" s="164">
        <f t="shared" si="0"/>
        <v>0</v>
      </c>
    </row>
    <row r="47" spans="1:6" s="168" customFormat="1" ht="15" customHeight="1">
      <c r="A47" s="42" t="s">
        <v>572</v>
      </c>
      <c r="B47" s="55" t="s">
        <v>385</v>
      </c>
      <c r="C47" s="167">
        <f>SUM(C44:C46)</f>
        <v>0</v>
      </c>
      <c r="D47" s="167">
        <f>SUM(D44:D46)</f>
        <v>0</v>
      </c>
      <c r="E47" s="167">
        <f>SUM(E44:E46)</f>
        <v>0</v>
      </c>
      <c r="F47" s="167">
        <f t="shared" si="0"/>
        <v>0</v>
      </c>
    </row>
    <row r="48" spans="1:6" s="170" customFormat="1" ht="15" customHeight="1">
      <c r="A48" s="63" t="s">
        <v>89</v>
      </c>
      <c r="B48" s="184"/>
      <c r="C48" s="169">
        <f>C47+C43+C32+C18</f>
        <v>0</v>
      </c>
      <c r="D48" s="169">
        <f>D47+D43+D32+D18</f>
        <v>0</v>
      </c>
      <c r="E48" s="169">
        <f>E47+E43+E32+E18</f>
        <v>0</v>
      </c>
      <c r="F48" s="169">
        <f t="shared" si="0"/>
        <v>0</v>
      </c>
    </row>
    <row r="49" spans="1:6" ht="15" customHeight="1">
      <c r="A49" s="5" t="s">
        <v>327</v>
      </c>
      <c r="B49" s="6" t="s">
        <v>328</v>
      </c>
      <c r="C49" s="164"/>
      <c r="D49" s="164"/>
      <c r="E49" s="164"/>
      <c r="F49" s="164">
        <f t="shared" si="0"/>
        <v>0</v>
      </c>
    </row>
    <row r="50" spans="1:6" ht="15" customHeight="1">
      <c r="A50" s="5" t="s">
        <v>329</v>
      </c>
      <c r="B50" s="6" t="s">
        <v>330</v>
      </c>
      <c r="C50" s="164"/>
      <c r="D50" s="164"/>
      <c r="E50" s="164"/>
      <c r="F50" s="164">
        <f t="shared" si="0"/>
        <v>0</v>
      </c>
    </row>
    <row r="51" spans="1:6" ht="15" customHeight="1">
      <c r="A51" s="5" t="s">
        <v>528</v>
      </c>
      <c r="B51" s="6" t="s">
        <v>331</v>
      </c>
      <c r="C51" s="164"/>
      <c r="D51" s="164"/>
      <c r="E51" s="164"/>
      <c r="F51" s="164">
        <f t="shared" si="0"/>
        <v>0</v>
      </c>
    </row>
    <row r="52" spans="1:6" ht="15" customHeight="1">
      <c r="A52" s="5" t="s">
        <v>529</v>
      </c>
      <c r="B52" s="6" t="s">
        <v>332</v>
      </c>
      <c r="C52" s="164"/>
      <c r="D52" s="164"/>
      <c r="E52" s="164"/>
      <c r="F52" s="164">
        <f t="shared" si="0"/>
        <v>0</v>
      </c>
    </row>
    <row r="53" spans="1:6" ht="15" customHeight="1">
      <c r="A53" s="5" t="s">
        <v>530</v>
      </c>
      <c r="B53" s="6" t="s">
        <v>333</v>
      </c>
      <c r="C53" s="164">
        <v>635</v>
      </c>
      <c r="D53" s="164"/>
      <c r="E53" s="164"/>
      <c r="F53" s="164">
        <f t="shared" si="0"/>
        <v>635</v>
      </c>
    </row>
    <row r="54" spans="1:6" s="168" customFormat="1" ht="15" customHeight="1">
      <c r="A54" s="42" t="s">
        <v>566</v>
      </c>
      <c r="B54" s="55" t="s">
        <v>334</v>
      </c>
      <c r="C54" s="167">
        <f>SUM(C49:C53)</f>
        <v>635</v>
      </c>
      <c r="D54" s="167">
        <f>SUM(D49:D53)</f>
        <v>0</v>
      </c>
      <c r="E54" s="167">
        <f>SUM(E49:E53)</f>
        <v>0</v>
      </c>
      <c r="F54" s="167">
        <f t="shared" si="0"/>
        <v>635</v>
      </c>
    </row>
    <row r="55" spans="1:6" ht="15" customHeight="1">
      <c r="A55" s="13" t="s">
        <v>547</v>
      </c>
      <c r="B55" s="6" t="s">
        <v>373</v>
      </c>
      <c r="C55" s="164"/>
      <c r="D55" s="164"/>
      <c r="E55" s="164"/>
      <c r="F55" s="164">
        <f t="shared" si="0"/>
        <v>0</v>
      </c>
    </row>
    <row r="56" spans="1:6" ht="15" customHeight="1">
      <c r="A56" s="13" t="s">
        <v>548</v>
      </c>
      <c r="B56" s="6" t="s">
        <v>374</v>
      </c>
      <c r="C56" s="164"/>
      <c r="D56" s="164"/>
      <c r="E56" s="164"/>
      <c r="F56" s="164">
        <f t="shared" si="0"/>
        <v>0</v>
      </c>
    </row>
    <row r="57" spans="1:6" ht="15" customHeight="1">
      <c r="A57" s="13" t="s">
        <v>375</v>
      </c>
      <c r="B57" s="6" t="s">
        <v>376</v>
      </c>
      <c r="C57" s="164"/>
      <c r="D57" s="164"/>
      <c r="E57" s="164"/>
      <c r="F57" s="164">
        <f t="shared" si="0"/>
        <v>0</v>
      </c>
    </row>
    <row r="58" spans="1:6" ht="15" customHeight="1">
      <c r="A58" s="13" t="s">
        <v>549</v>
      </c>
      <c r="B58" s="6" t="s">
        <v>377</v>
      </c>
      <c r="C58" s="164"/>
      <c r="D58" s="164"/>
      <c r="E58" s="164"/>
      <c r="F58" s="164">
        <f t="shared" si="0"/>
        <v>0</v>
      </c>
    </row>
    <row r="59" spans="1:6" ht="15" customHeight="1">
      <c r="A59" s="13" t="s">
        <v>378</v>
      </c>
      <c r="B59" s="6" t="s">
        <v>379</v>
      </c>
      <c r="C59" s="164"/>
      <c r="D59" s="164"/>
      <c r="E59" s="164"/>
      <c r="F59" s="164">
        <f t="shared" si="0"/>
        <v>0</v>
      </c>
    </row>
    <row r="60" spans="1:6" s="168" customFormat="1" ht="15" customHeight="1">
      <c r="A60" s="42" t="s">
        <v>571</v>
      </c>
      <c r="B60" s="55" t="s">
        <v>380</v>
      </c>
      <c r="C60" s="167">
        <f>SUM(C55:C59)</f>
        <v>0</v>
      </c>
      <c r="D60" s="167">
        <f>SUM(D55:D59)</f>
        <v>0</v>
      </c>
      <c r="E60" s="167">
        <f>SUM(E55:E59)</f>
        <v>0</v>
      </c>
      <c r="F60" s="167">
        <f t="shared" si="0"/>
        <v>0</v>
      </c>
    </row>
    <row r="61" spans="1:6" ht="15" customHeight="1">
      <c r="A61" s="13" t="s">
        <v>386</v>
      </c>
      <c r="B61" s="6" t="s">
        <v>387</v>
      </c>
      <c r="C61" s="164"/>
      <c r="D61" s="164"/>
      <c r="E61" s="164"/>
      <c r="F61" s="164">
        <f t="shared" si="0"/>
        <v>0</v>
      </c>
    </row>
    <row r="62" spans="1:6" ht="15" customHeight="1">
      <c r="A62" s="5" t="s">
        <v>552</v>
      </c>
      <c r="B62" s="6" t="s">
        <v>388</v>
      </c>
      <c r="C62" s="164"/>
      <c r="D62" s="164"/>
      <c r="E62" s="164"/>
      <c r="F62" s="164">
        <f t="shared" si="0"/>
        <v>0</v>
      </c>
    </row>
    <row r="63" spans="1:6" ht="15" customHeight="1">
      <c r="A63" s="13" t="s">
        <v>553</v>
      </c>
      <c r="B63" s="6" t="s">
        <v>389</v>
      </c>
      <c r="C63" s="164"/>
      <c r="D63" s="164"/>
      <c r="E63" s="164"/>
      <c r="F63" s="164">
        <f t="shared" si="0"/>
        <v>0</v>
      </c>
    </row>
    <row r="64" spans="1:6" s="168" customFormat="1" ht="15" customHeight="1">
      <c r="A64" s="42" t="s">
        <v>574</v>
      </c>
      <c r="B64" s="55" t="s">
        <v>390</v>
      </c>
      <c r="C64" s="167">
        <f>SUM(C61:C63)</f>
        <v>0</v>
      </c>
      <c r="D64" s="167">
        <f>SUM(D61:D63)</f>
        <v>0</v>
      </c>
      <c r="E64" s="167">
        <f>SUM(E61:E63)</f>
        <v>0</v>
      </c>
      <c r="F64" s="167">
        <f t="shared" si="0"/>
        <v>0</v>
      </c>
    </row>
    <row r="65" spans="1:6" s="187" customFormat="1" ht="15" customHeight="1">
      <c r="A65" s="63" t="s">
        <v>90</v>
      </c>
      <c r="B65" s="185"/>
      <c r="C65" s="186">
        <f>C64+C60+C54</f>
        <v>635</v>
      </c>
      <c r="D65" s="186">
        <f>D64+D60+D54</f>
        <v>0</v>
      </c>
      <c r="E65" s="186">
        <f>E64+E60+E54</f>
        <v>0</v>
      </c>
      <c r="F65" s="186">
        <f t="shared" si="0"/>
        <v>635</v>
      </c>
    </row>
    <row r="66" spans="1:6" s="172" customFormat="1" ht="15.75">
      <c r="A66" s="52" t="s">
        <v>573</v>
      </c>
      <c r="B66" s="38" t="s">
        <v>391</v>
      </c>
      <c r="C66" s="171">
        <f>C65+C48</f>
        <v>635</v>
      </c>
      <c r="D66" s="171">
        <f>D65+D48</f>
        <v>0</v>
      </c>
      <c r="E66" s="171">
        <f>E65+E48</f>
        <v>0</v>
      </c>
      <c r="F66" s="171">
        <f t="shared" si="0"/>
        <v>635</v>
      </c>
    </row>
    <row r="67" spans="1:6" s="172" customFormat="1" ht="15.75">
      <c r="A67" s="183" t="s">
        <v>91</v>
      </c>
      <c r="B67" s="112"/>
      <c r="C67" s="171">
        <f>C48-'kiadások kv szerv'!C74</f>
        <v>-32747</v>
      </c>
      <c r="D67" s="171">
        <f>D48-'kiadások kv szerv'!D74</f>
        <v>0</v>
      </c>
      <c r="E67" s="171">
        <f>E48-'kiadások kv szerv'!E74</f>
        <v>0</v>
      </c>
      <c r="F67" s="171">
        <f t="shared" si="0"/>
        <v>-32747</v>
      </c>
    </row>
    <row r="68" spans="1:6" s="172" customFormat="1" ht="15.75">
      <c r="A68" s="183" t="s">
        <v>92</v>
      </c>
      <c r="B68" s="112"/>
      <c r="C68" s="171">
        <f>C65-'kiadások kv szerv'!C97</f>
        <v>0</v>
      </c>
      <c r="D68" s="171">
        <f>D65-'kiadások önkorm'!D97</f>
        <v>0</v>
      </c>
      <c r="E68" s="171">
        <f>E65-'kiadások önkorm'!E97</f>
        <v>0</v>
      </c>
      <c r="F68" s="171">
        <f t="shared" si="0"/>
        <v>0</v>
      </c>
    </row>
    <row r="69" spans="1:6">
      <c r="A69" s="40" t="s">
        <v>555</v>
      </c>
      <c r="B69" s="5" t="s">
        <v>392</v>
      </c>
      <c r="C69" s="164"/>
      <c r="D69" s="164"/>
      <c r="E69" s="164"/>
      <c r="F69" s="164">
        <f t="shared" si="0"/>
        <v>0</v>
      </c>
    </row>
    <row r="70" spans="1:6">
      <c r="A70" s="13" t="s">
        <v>393</v>
      </c>
      <c r="B70" s="5" t="s">
        <v>394</v>
      </c>
      <c r="C70" s="164"/>
      <c r="D70" s="164"/>
      <c r="E70" s="164"/>
      <c r="F70" s="164">
        <f t="shared" si="0"/>
        <v>0</v>
      </c>
    </row>
    <row r="71" spans="1:6">
      <c r="A71" s="40" t="s">
        <v>556</v>
      </c>
      <c r="B71" s="5" t="s">
        <v>395</v>
      </c>
      <c r="C71" s="164"/>
      <c r="D71" s="164"/>
      <c r="E71" s="164"/>
      <c r="F71" s="164">
        <f t="shared" ref="F71:F96" si="1">C71+D71+E71</f>
        <v>0</v>
      </c>
    </row>
    <row r="72" spans="1:6" s="166" customFormat="1" ht="12.75">
      <c r="A72" s="15" t="s">
        <v>575</v>
      </c>
      <c r="B72" s="7" t="s">
        <v>396</v>
      </c>
      <c r="C72" s="165">
        <f>SUM(C69:C71)</f>
        <v>0</v>
      </c>
      <c r="D72" s="165">
        <f>SUM(D69:D71)</f>
        <v>0</v>
      </c>
      <c r="E72" s="165">
        <f>SUM(E69:E71)</f>
        <v>0</v>
      </c>
      <c r="F72" s="165">
        <f t="shared" si="1"/>
        <v>0</v>
      </c>
    </row>
    <row r="73" spans="1:6">
      <c r="A73" s="13" t="s">
        <v>557</v>
      </c>
      <c r="B73" s="5" t="s">
        <v>397</v>
      </c>
      <c r="C73" s="164"/>
      <c r="D73" s="164"/>
      <c r="E73" s="164"/>
      <c r="F73" s="164">
        <f t="shared" si="1"/>
        <v>0</v>
      </c>
    </row>
    <row r="74" spans="1:6">
      <c r="A74" s="40" t="s">
        <v>398</v>
      </c>
      <c r="B74" s="5" t="s">
        <v>399</v>
      </c>
      <c r="C74" s="164"/>
      <c r="D74" s="164"/>
      <c r="E74" s="164"/>
      <c r="F74" s="164">
        <f t="shared" si="1"/>
        <v>0</v>
      </c>
    </row>
    <row r="75" spans="1:6">
      <c r="A75" s="13" t="s">
        <v>558</v>
      </c>
      <c r="B75" s="5" t="s">
        <v>400</v>
      </c>
      <c r="C75" s="164"/>
      <c r="D75" s="164"/>
      <c r="E75" s="164"/>
      <c r="F75" s="164">
        <f t="shared" si="1"/>
        <v>0</v>
      </c>
    </row>
    <row r="76" spans="1:6">
      <c r="A76" s="40" t="s">
        <v>401</v>
      </c>
      <c r="B76" s="5" t="s">
        <v>402</v>
      </c>
      <c r="C76" s="164"/>
      <c r="D76" s="164"/>
      <c r="E76" s="164"/>
      <c r="F76" s="164">
        <f t="shared" si="1"/>
        <v>0</v>
      </c>
    </row>
    <row r="77" spans="1:6" s="166" customFormat="1" ht="12.75">
      <c r="A77" s="14" t="s">
        <v>576</v>
      </c>
      <c r="B77" s="7" t="s">
        <v>403</v>
      </c>
      <c r="C77" s="165">
        <f>SUM(C73:C76)</f>
        <v>0</v>
      </c>
      <c r="D77" s="165">
        <f>SUM(D73:D76)</f>
        <v>0</v>
      </c>
      <c r="E77" s="165">
        <f>SUM(E73:E76)</f>
        <v>0</v>
      </c>
      <c r="F77" s="165">
        <f t="shared" si="1"/>
        <v>0</v>
      </c>
    </row>
    <row r="78" spans="1:6">
      <c r="A78" s="5" t="s">
        <v>687</v>
      </c>
      <c r="B78" s="5" t="s">
        <v>404</v>
      </c>
      <c r="C78" s="164"/>
      <c r="D78" s="164"/>
      <c r="E78" s="164"/>
      <c r="F78" s="164">
        <f t="shared" si="1"/>
        <v>0</v>
      </c>
    </row>
    <row r="79" spans="1:6">
      <c r="A79" s="5" t="s">
        <v>688</v>
      </c>
      <c r="B79" s="5" t="s">
        <v>404</v>
      </c>
      <c r="C79" s="164"/>
      <c r="D79" s="164"/>
      <c r="E79" s="164"/>
      <c r="F79" s="164">
        <f t="shared" si="1"/>
        <v>0</v>
      </c>
    </row>
    <row r="80" spans="1:6">
      <c r="A80" s="5" t="s">
        <v>685</v>
      </c>
      <c r="B80" s="5" t="s">
        <v>405</v>
      </c>
      <c r="C80" s="164"/>
      <c r="D80" s="164"/>
      <c r="E80" s="164"/>
      <c r="F80" s="164">
        <f t="shared" si="1"/>
        <v>0</v>
      </c>
    </row>
    <row r="81" spans="1:6">
      <c r="A81" s="5" t="s">
        <v>686</v>
      </c>
      <c r="B81" s="5" t="s">
        <v>405</v>
      </c>
      <c r="C81" s="164"/>
      <c r="D81" s="164"/>
      <c r="E81" s="164"/>
      <c r="F81" s="164">
        <f t="shared" si="1"/>
        <v>0</v>
      </c>
    </row>
    <row r="82" spans="1:6" s="166" customFormat="1" ht="12.75">
      <c r="A82" s="7" t="s">
        <v>577</v>
      </c>
      <c r="B82" s="7" t="s">
        <v>406</v>
      </c>
      <c r="C82" s="165">
        <f>SUM(C78:C81)</f>
        <v>0</v>
      </c>
      <c r="D82" s="165">
        <f>SUM(D78:D81)</f>
        <v>0</v>
      </c>
      <c r="E82" s="165">
        <f>SUM(E78:E81)</f>
        <v>0</v>
      </c>
      <c r="F82" s="165">
        <f t="shared" si="1"/>
        <v>0</v>
      </c>
    </row>
    <row r="83" spans="1:6">
      <c r="A83" s="40" t="s">
        <v>407</v>
      </c>
      <c r="B83" s="5" t="s">
        <v>408</v>
      </c>
      <c r="C83" s="164"/>
      <c r="D83" s="164"/>
      <c r="E83" s="164"/>
      <c r="F83" s="164">
        <f t="shared" si="1"/>
        <v>0</v>
      </c>
    </row>
    <row r="84" spans="1:6">
      <c r="A84" s="40" t="s">
        <v>409</v>
      </c>
      <c r="B84" s="5" t="s">
        <v>410</v>
      </c>
      <c r="C84" s="164"/>
      <c r="D84" s="164"/>
      <c r="E84" s="164"/>
      <c r="F84" s="164">
        <f t="shared" si="1"/>
        <v>0</v>
      </c>
    </row>
    <row r="85" spans="1:6">
      <c r="A85" s="40" t="s">
        <v>411</v>
      </c>
      <c r="B85" s="5" t="s">
        <v>412</v>
      </c>
      <c r="C85" s="164">
        <v>32747</v>
      </c>
      <c r="D85" s="164"/>
      <c r="E85" s="164"/>
      <c r="F85" s="164">
        <f t="shared" si="1"/>
        <v>32747</v>
      </c>
    </row>
    <row r="86" spans="1:6">
      <c r="A86" s="40" t="s">
        <v>413</v>
      </c>
      <c r="B86" s="5" t="s">
        <v>414</v>
      </c>
      <c r="C86" s="164"/>
      <c r="D86" s="164"/>
      <c r="E86" s="164"/>
      <c r="F86" s="164">
        <f t="shared" si="1"/>
        <v>0</v>
      </c>
    </row>
    <row r="87" spans="1:6">
      <c r="A87" s="13" t="s">
        <v>559</v>
      </c>
      <c r="B87" s="5" t="s">
        <v>415</v>
      </c>
      <c r="C87" s="164"/>
      <c r="D87" s="164"/>
      <c r="E87" s="164"/>
      <c r="F87" s="164">
        <f t="shared" si="1"/>
        <v>0</v>
      </c>
    </row>
    <row r="88" spans="1:6" s="166" customFormat="1" ht="12.75">
      <c r="A88" s="15" t="s">
        <v>578</v>
      </c>
      <c r="B88" s="7" t="s">
        <v>417</v>
      </c>
      <c r="C88" s="165">
        <f>C72+C77+C82+C83+C84+C85+C86+C87</f>
        <v>32747</v>
      </c>
      <c r="D88" s="165">
        <f>D72+D77+D82+D83+D84+D85+D86+D87</f>
        <v>0</v>
      </c>
      <c r="E88" s="165">
        <f>E72+E77+E82+E83+E84+E85+E86+E87</f>
        <v>0</v>
      </c>
      <c r="F88" s="165">
        <f t="shared" si="1"/>
        <v>32747</v>
      </c>
    </row>
    <row r="89" spans="1:6">
      <c r="A89" s="13" t="s">
        <v>418</v>
      </c>
      <c r="B89" s="5" t="s">
        <v>419</v>
      </c>
      <c r="C89" s="164"/>
      <c r="D89" s="164"/>
      <c r="E89" s="164"/>
      <c r="F89" s="164">
        <f t="shared" si="1"/>
        <v>0</v>
      </c>
    </row>
    <row r="90" spans="1:6">
      <c r="A90" s="13" t="s">
        <v>420</v>
      </c>
      <c r="B90" s="5" t="s">
        <v>421</v>
      </c>
      <c r="C90" s="164"/>
      <c r="D90" s="164"/>
      <c r="E90" s="164"/>
      <c r="F90" s="164">
        <f t="shared" si="1"/>
        <v>0</v>
      </c>
    </row>
    <row r="91" spans="1:6">
      <c r="A91" s="40" t="s">
        <v>422</v>
      </c>
      <c r="B91" s="5" t="s">
        <v>423</v>
      </c>
      <c r="C91" s="164"/>
      <c r="D91" s="164"/>
      <c r="E91" s="164"/>
      <c r="F91" s="164">
        <f t="shared" si="1"/>
        <v>0</v>
      </c>
    </row>
    <row r="92" spans="1:6">
      <c r="A92" s="40" t="s">
        <v>560</v>
      </c>
      <c r="B92" s="5" t="s">
        <v>424</v>
      </c>
      <c r="C92" s="164"/>
      <c r="D92" s="164"/>
      <c r="E92" s="164"/>
      <c r="F92" s="164">
        <f t="shared" si="1"/>
        <v>0</v>
      </c>
    </row>
    <row r="93" spans="1:6" s="166" customFormat="1" ht="12.75">
      <c r="A93" s="14" t="s">
        <v>579</v>
      </c>
      <c r="B93" s="7" t="s">
        <v>425</v>
      </c>
      <c r="C93" s="165">
        <f>SUM(C89:C92)</f>
        <v>0</v>
      </c>
      <c r="D93" s="165">
        <f>SUM(D89:D92)</f>
        <v>0</v>
      </c>
      <c r="E93" s="165">
        <f>SUM(E89:E92)</f>
        <v>0</v>
      </c>
      <c r="F93" s="165">
        <f t="shared" si="1"/>
        <v>0</v>
      </c>
    </row>
    <row r="94" spans="1:6" s="166" customFormat="1" ht="12.75">
      <c r="A94" s="15" t="s">
        <v>426</v>
      </c>
      <c r="B94" s="7" t="s">
        <v>427</v>
      </c>
      <c r="C94" s="165"/>
      <c r="D94" s="165"/>
      <c r="E94" s="165"/>
      <c r="F94" s="165">
        <f t="shared" si="1"/>
        <v>0</v>
      </c>
    </row>
    <row r="95" spans="1:6" s="172" customFormat="1" ht="15.75">
      <c r="A95" s="43" t="s">
        <v>580</v>
      </c>
      <c r="B95" s="44" t="s">
        <v>428</v>
      </c>
      <c r="C95" s="171">
        <f>C94+C93+C88</f>
        <v>32747</v>
      </c>
      <c r="D95" s="171">
        <f>D94+D93+D88</f>
        <v>0</v>
      </c>
      <c r="E95" s="171">
        <f>E94+E93+E88</f>
        <v>0</v>
      </c>
      <c r="F95" s="171">
        <f t="shared" si="1"/>
        <v>32747</v>
      </c>
    </row>
    <row r="96" spans="1:6" s="172" customFormat="1" ht="15.75">
      <c r="A96" s="136" t="s">
        <v>562</v>
      </c>
      <c r="B96" s="136"/>
      <c r="C96" s="171">
        <f>C95+C66</f>
        <v>33382</v>
      </c>
      <c r="D96" s="171">
        <f>D95+D66</f>
        <v>0</v>
      </c>
      <c r="E96" s="171">
        <f>E95+E66</f>
        <v>0</v>
      </c>
      <c r="F96" s="171">
        <f t="shared" si="1"/>
        <v>33382</v>
      </c>
    </row>
  </sheetData>
  <mergeCells count="2">
    <mergeCell ref="A1:F1"/>
    <mergeCell ref="A2:F2"/>
  </mergeCells>
  <phoneticPr fontId="39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58" fitToHeight="2" orientation="portrait" r:id="rId1"/>
  <headerFooter>
    <oddHeader>&amp;C6. melléklet a 1/2015. (II.18.)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6"/>
  <sheetViews>
    <sheetView workbookViewId="0">
      <selection activeCell="A30" sqref="A30"/>
    </sheetView>
  </sheetViews>
  <sheetFormatPr defaultRowHeight="15"/>
  <cols>
    <col min="1" max="1" width="92.5703125" style="160" customWidth="1"/>
    <col min="2" max="2" width="9.140625" style="160"/>
    <col min="3" max="3" width="13" style="199" customWidth="1"/>
    <col min="4" max="4" width="14.140625" style="199" customWidth="1"/>
    <col min="5" max="5" width="15.85546875" style="199" customWidth="1"/>
    <col min="6" max="6" width="14" style="199" customWidth="1"/>
    <col min="7" max="16384" width="9.140625" style="160"/>
  </cols>
  <sheetData>
    <row r="1" spans="1:8" ht="24" customHeight="1">
      <c r="A1" s="248" t="s">
        <v>704</v>
      </c>
      <c r="B1" s="253"/>
      <c r="C1" s="253"/>
      <c r="D1" s="253"/>
      <c r="E1" s="253"/>
      <c r="F1" s="254"/>
    </row>
    <row r="2" spans="1:8" ht="24" customHeight="1">
      <c r="A2" s="255" t="s">
        <v>608</v>
      </c>
      <c r="B2" s="253"/>
      <c r="C2" s="253"/>
      <c r="D2" s="253"/>
      <c r="E2" s="253"/>
      <c r="F2" s="254"/>
      <c r="H2" s="95"/>
    </row>
    <row r="3" spans="1:8" ht="18">
      <c r="A3" s="161"/>
    </row>
    <row r="4" spans="1:8">
      <c r="A4" s="139" t="s">
        <v>707</v>
      </c>
    </row>
    <row r="5" spans="1:8" ht="30">
      <c r="A5" s="2" t="s">
        <v>126</v>
      </c>
      <c r="B5" s="3" t="s">
        <v>63</v>
      </c>
      <c r="C5" s="202" t="s">
        <v>638</v>
      </c>
      <c r="D5" s="202" t="s">
        <v>639</v>
      </c>
      <c r="E5" s="202" t="s">
        <v>88</v>
      </c>
      <c r="F5" s="203" t="s">
        <v>47</v>
      </c>
    </row>
    <row r="6" spans="1:8" ht="15" customHeight="1">
      <c r="A6" s="34" t="s">
        <v>306</v>
      </c>
      <c r="B6" s="6" t="s">
        <v>307</v>
      </c>
      <c r="C6" s="194">
        <v>49278</v>
      </c>
      <c r="D6" s="194"/>
      <c r="E6" s="194"/>
      <c r="F6" s="194">
        <f>C6+D6+E6</f>
        <v>49278</v>
      </c>
    </row>
    <row r="7" spans="1:8" ht="15" customHeight="1">
      <c r="A7" s="5" t="s">
        <v>308</v>
      </c>
      <c r="B7" s="6" t="s">
        <v>309</v>
      </c>
      <c r="C7" s="194"/>
      <c r="D7" s="194"/>
      <c r="E7" s="194"/>
      <c r="F7" s="194">
        <f t="shared" ref="F7:F70" si="0">C7+D7+E7</f>
        <v>0</v>
      </c>
    </row>
    <row r="8" spans="1:8" ht="15" customHeight="1">
      <c r="A8" s="5" t="s">
        <v>310</v>
      </c>
      <c r="B8" s="6" t="s">
        <v>311</v>
      </c>
      <c r="C8" s="194">
        <v>7463</v>
      </c>
      <c r="D8" s="194"/>
      <c r="E8" s="194"/>
      <c r="F8" s="194">
        <f t="shared" si="0"/>
        <v>7463</v>
      </c>
    </row>
    <row r="9" spans="1:8" ht="15" customHeight="1">
      <c r="A9" s="5" t="s">
        <v>312</v>
      </c>
      <c r="B9" s="6" t="s">
        <v>313</v>
      </c>
      <c r="C9" s="194">
        <v>1200</v>
      </c>
      <c r="D9" s="194"/>
      <c r="E9" s="194"/>
      <c r="F9" s="194">
        <f t="shared" si="0"/>
        <v>1200</v>
      </c>
    </row>
    <row r="10" spans="1:8" ht="15" customHeight="1">
      <c r="A10" s="5" t="s">
        <v>314</v>
      </c>
      <c r="B10" s="6" t="s">
        <v>315</v>
      </c>
      <c r="C10" s="194">
        <v>3000</v>
      </c>
      <c r="D10" s="194"/>
      <c r="E10" s="194"/>
      <c r="F10" s="194">
        <f t="shared" si="0"/>
        <v>3000</v>
      </c>
    </row>
    <row r="11" spans="1:8" ht="15" customHeight="1">
      <c r="A11" s="5" t="s">
        <v>316</v>
      </c>
      <c r="B11" s="6" t="s">
        <v>317</v>
      </c>
      <c r="C11" s="194"/>
      <c r="D11" s="194"/>
      <c r="E11" s="194"/>
      <c r="F11" s="194">
        <f t="shared" si="0"/>
        <v>0</v>
      </c>
    </row>
    <row r="12" spans="1:8" s="166" customFormat="1" ht="15" customHeight="1">
      <c r="A12" s="7" t="s">
        <v>564</v>
      </c>
      <c r="B12" s="8" t="s">
        <v>318</v>
      </c>
      <c r="C12" s="205">
        <f>SUM(C6:C11)</f>
        <v>60941</v>
      </c>
      <c r="D12" s="205">
        <f>SUM(D6:D11)</f>
        <v>0</v>
      </c>
      <c r="E12" s="205">
        <f>SUM(E6:E11)</f>
        <v>0</v>
      </c>
      <c r="F12" s="205">
        <f t="shared" si="0"/>
        <v>60941</v>
      </c>
    </row>
    <row r="13" spans="1:8" ht="15" customHeight="1">
      <c r="A13" s="5" t="s">
        <v>319</v>
      </c>
      <c r="B13" s="6" t="s">
        <v>320</v>
      </c>
      <c r="C13" s="194"/>
      <c r="D13" s="194"/>
      <c r="E13" s="194"/>
      <c r="F13" s="194">
        <f t="shared" si="0"/>
        <v>0</v>
      </c>
    </row>
    <row r="14" spans="1:8" ht="15" customHeight="1">
      <c r="A14" s="5" t="s">
        <v>321</v>
      </c>
      <c r="B14" s="6" t="s">
        <v>322</v>
      </c>
      <c r="C14" s="194"/>
      <c r="D14" s="194"/>
      <c r="E14" s="194"/>
      <c r="F14" s="194">
        <f t="shared" si="0"/>
        <v>0</v>
      </c>
    </row>
    <row r="15" spans="1:8" ht="15" customHeight="1">
      <c r="A15" s="5" t="s">
        <v>525</v>
      </c>
      <c r="B15" s="6" t="s">
        <v>323</v>
      </c>
      <c r="C15" s="194"/>
      <c r="D15" s="194"/>
      <c r="E15" s="194"/>
      <c r="F15" s="194">
        <f t="shared" si="0"/>
        <v>0</v>
      </c>
    </row>
    <row r="16" spans="1:8" ht="15" customHeight="1">
      <c r="A16" s="5" t="s">
        <v>526</v>
      </c>
      <c r="B16" s="6" t="s">
        <v>324</v>
      </c>
      <c r="C16" s="194"/>
      <c r="D16" s="194"/>
      <c r="E16" s="194"/>
      <c r="F16" s="194">
        <f t="shared" si="0"/>
        <v>0</v>
      </c>
    </row>
    <row r="17" spans="1:6" ht="15" customHeight="1">
      <c r="A17" s="5" t="s">
        <v>527</v>
      </c>
      <c r="B17" s="6" t="s">
        <v>325</v>
      </c>
      <c r="C17" s="194">
        <v>14742</v>
      </c>
      <c r="D17" s="194"/>
      <c r="E17" s="194"/>
      <c r="F17" s="194">
        <f t="shared" si="0"/>
        <v>14742</v>
      </c>
    </row>
    <row r="18" spans="1:6" s="168" customFormat="1" ht="15" customHeight="1">
      <c r="A18" s="42" t="s">
        <v>565</v>
      </c>
      <c r="B18" s="55" t="s">
        <v>326</v>
      </c>
      <c r="C18" s="195">
        <f>C12+C13+C14+C15+C16+C17</f>
        <v>75683</v>
      </c>
      <c r="D18" s="195">
        <f>D12+D13+D14+D15+D16+D17</f>
        <v>0</v>
      </c>
      <c r="E18" s="195">
        <f>E12+E13+E14+E15+E16+E17</f>
        <v>0</v>
      </c>
      <c r="F18" s="195">
        <f t="shared" si="0"/>
        <v>75683</v>
      </c>
    </row>
    <row r="19" spans="1:6" ht="15" customHeight="1">
      <c r="A19" s="5" t="s">
        <v>531</v>
      </c>
      <c r="B19" s="6" t="s">
        <v>335</v>
      </c>
      <c r="C19" s="194"/>
      <c r="D19" s="194"/>
      <c r="E19" s="194"/>
      <c r="F19" s="194">
        <f t="shared" si="0"/>
        <v>0</v>
      </c>
    </row>
    <row r="20" spans="1:6" ht="15" customHeight="1">
      <c r="A20" s="5" t="s">
        <v>532</v>
      </c>
      <c r="B20" s="6" t="s">
        <v>336</v>
      </c>
      <c r="C20" s="194"/>
      <c r="D20" s="194"/>
      <c r="E20" s="194"/>
      <c r="F20" s="194">
        <f t="shared" si="0"/>
        <v>0</v>
      </c>
    </row>
    <row r="21" spans="1:6" s="166" customFormat="1" ht="15" customHeight="1">
      <c r="A21" s="7" t="s">
        <v>567</v>
      </c>
      <c r="B21" s="8" t="s">
        <v>337</v>
      </c>
      <c r="C21" s="205">
        <f>SUM(C19:C20)</f>
        <v>0</v>
      </c>
      <c r="D21" s="205">
        <f>SUM(D19:D20)</f>
        <v>0</v>
      </c>
      <c r="E21" s="205">
        <f>SUM(E19:E20)</f>
        <v>0</v>
      </c>
      <c r="F21" s="205">
        <f t="shared" si="0"/>
        <v>0</v>
      </c>
    </row>
    <row r="22" spans="1:6" ht="15" customHeight="1">
      <c r="A22" s="5" t="s">
        <v>533</v>
      </c>
      <c r="B22" s="6" t="s">
        <v>338</v>
      </c>
      <c r="C22" s="194"/>
      <c r="D22" s="194"/>
      <c r="E22" s="194"/>
      <c r="F22" s="194">
        <f t="shared" si="0"/>
        <v>0</v>
      </c>
    </row>
    <row r="23" spans="1:6" ht="15" customHeight="1">
      <c r="A23" s="5" t="s">
        <v>534</v>
      </c>
      <c r="B23" s="6" t="s">
        <v>339</v>
      </c>
      <c r="C23" s="194"/>
      <c r="D23" s="194"/>
      <c r="E23" s="194"/>
      <c r="F23" s="194">
        <f t="shared" si="0"/>
        <v>0</v>
      </c>
    </row>
    <row r="24" spans="1:6" ht="15" customHeight="1">
      <c r="A24" s="5" t="s">
        <v>535</v>
      </c>
      <c r="B24" s="6" t="s">
        <v>340</v>
      </c>
      <c r="C24" s="194"/>
      <c r="D24" s="194">
        <v>1500</v>
      </c>
      <c r="E24" s="194"/>
      <c r="F24" s="194">
        <f t="shared" si="0"/>
        <v>1500</v>
      </c>
    </row>
    <row r="25" spans="1:6" ht="15" customHeight="1">
      <c r="A25" s="5" t="s">
        <v>536</v>
      </c>
      <c r="B25" s="6" t="s">
        <v>341</v>
      </c>
      <c r="C25" s="194">
        <v>5000</v>
      </c>
      <c r="D25" s="194"/>
      <c r="E25" s="194"/>
      <c r="F25" s="194">
        <f t="shared" si="0"/>
        <v>5000</v>
      </c>
    </row>
    <row r="26" spans="1:6" ht="15" customHeight="1">
      <c r="A26" s="5" t="s">
        <v>537</v>
      </c>
      <c r="B26" s="6" t="s">
        <v>344</v>
      </c>
      <c r="C26" s="194"/>
      <c r="D26" s="194"/>
      <c r="E26" s="194"/>
      <c r="F26" s="194">
        <f t="shared" si="0"/>
        <v>0</v>
      </c>
    </row>
    <row r="27" spans="1:6" ht="15" customHeight="1">
      <c r="A27" s="5" t="s">
        <v>345</v>
      </c>
      <c r="B27" s="6" t="s">
        <v>346</v>
      </c>
      <c r="C27" s="194"/>
      <c r="D27" s="194"/>
      <c r="E27" s="194"/>
      <c r="F27" s="194">
        <f t="shared" si="0"/>
        <v>0</v>
      </c>
    </row>
    <row r="28" spans="1:6" ht="15" customHeight="1">
      <c r="A28" s="5" t="s">
        <v>538</v>
      </c>
      <c r="B28" s="6" t="s">
        <v>347</v>
      </c>
      <c r="C28" s="194">
        <v>1700</v>
      </c>
      <c r="D28" s="194"/>
      <c r="E28" s="194"/>
      <c r="F28" s="194">
        <f t="shared" si="0"/>
        <v>1700</v>
      </c>
    </row>
    <row r="29" spans="1:6" ht="15" customHeight="1">
      <c r="A29" s="5" t="s">
        <v>539</v>
      </c>
      <c r="B29" s="6" t="s">
        <v>352</v>
      </c>
      <c r="C29" s="194">
        <v>700</v>
      </c>
      <c r="D29" s="194"/>
      <c r="E29" s="194"/>
      <c r="F29" s="194">
        <f t="shared" si="0"/>
        <v>700</v>
      </c>
    </row>
    <row r="30" spans="1:6" s="166" customFormat="1" ht="15" customHeight="1">
      <c r="A30" s="7" t="s">
        <v>568</v>
      </c>
      <c r="B30" s="8" t="s">
        <v>355</v>
      </c>
      <c r="C30" s="205">
        <f>SUM(C25:C29)</f>
        <v>7400</v>
      </c>
      <c r="D30" s="205">
        <f>SUM(D25:D29)</f>
        <v>0</v>
      </c>
      <c r="E30" s="205">
        <f>SUM(E25:E29)</f>
        <v>0</v>
      </c>
      <c r="F30" s="205">
        <f t="shared" si="0"/>
        <v>7400</v>
      </c>
    </row>
    <row r="31" spans="1:6" ht="15" customHeight="1">
      <c r="A31" s="5" t="s">
        <v>540</v>
      </c>
      <c r="B31" s="6" t="s">
        <v>356</v>
      </c>
      <c r="C31" s="194"/>
      <c r="D31" s="194"/>
      <c r="E31" s="194"/>
      <c r="F31" s="194">
        <f t="shared" si="0"/>
        <v>0</v>
      </c>
    </row>
    <row r="32" spans="1:6" s="168" customFormat="1" ht="15" customHeight="1">
      <c r="A32" s="42" t="s">
        <v>569</v>
      </c>
      <c r="B32" s="55" t="s">
        <v>357</v>
      </c>
      <c r="C32" s="195">
        <f>C21+C22+C23+C24+C30+C31</f>
        <v>7400</v>
      </c>
      <c r="D32" s="195">
        <f>D21+D22+D23+D24+D30+D31</f>
        <v>1500</v>
      </c>
      <c r="E32" s="195">
        <f>E21+E22+E23+E24+E30+E31</f>
        <v>0</v>
      </c>
      <c r="F32" s="195">
        <f t="shared" si="0"/>
        <v>8900</v>
      </c>
    </row>
    <row r="33" spans="1:6" ht="15" customHeight="1">
      <c r="A33" s="13" t="s">
        <v>358</v>
      </c>
      <c r="B33" s="6" t="s">
        <v>359</v>
      </c>
      <c r="C33" s="194"/>
      <c r="D33" s="194"/>
      <c r="E33" s="194"/>
      <c r="F33" s="194">
        <f t="shared" si="0"/>
        <v>0</v>
      </c>
    </row>
    <row r="34" spans="1:6" ht="15" customHeight="1">
      <c r="A34" s="13" t="s">
        <v>541</v>
      </c>
      <c r="B34" s="6" t="s">
        <v>360</v>
      </c>
      <c r="C34" s="194"/>
      <c r="D34" s="194">
        <v>4928</v>
      </c>
      <c r="E34" s="194"/>
      <c r="F34" s="194">
        <f t="shared" si="0"/>
        <v>4928</v>
      </c>
    </row>
    <row r="35" spans="1:6" ht="15" customHeight="1">
      <c r="A35" s="13" t="s">
        <v>542</v>
      </c>
      <c r="B35" s="6" t="s">
        <v>361</v>
      </c>
      <c r="C35" s="194"/>
      <c r="D35" s="194"/>
      <c r="E35" s="194"/>
      <c r="F35" s="194">
        <f t="shared" si="0"/>
        <v>0</v>
      </c>
    </row>
    <row r="36" spans="1:6" ht="15" customHeight="1">
      <c r="A36" s="13" t="s">
        <v>543</v>
      </c>
      <c r="B36" s="6" t="s">
        <v>362</v>
      </c>
      <c r="C36" s="194">
        <v>15720</v>
      </c>
      <c r="D36" s="194"/>
      <c r="E36" s="194"/>
      <c r="F36" s="194">
        <f t="shared" si="0"/>
        <v>15720</v>
      </c>
    </row>
    <row r="37" spans="1:6" ht="15" customHeight="1">
      <c r="A37" s="13" t="s">
        <v>363</v>
      </c>
      <c r="B37" s="6" t="s">
        <v>364</v>
      </c>
      <c r="C37" s="194">
        <v>4559</v>
      </c>
      <c r="D37" s="194"/>
      <c r="E37" s="194"/>
      <c r="F37" s="194">
        <f t="shared" si="0"/>
        <v>4559</v>
      </c>
    </row>
    <row r="38" spans="1:6" ht="15" customHeight="1">
      <c r="A38" s="13" t="s">
        <v>365</v>
      </c>
      <c r="B38" s="6" t="s">
        <v>366</v>
      </c>
      <c r="C38" s="194">
        <v>5475</v>
      </c>
      <c r="D38" s="194">
        <v>1021</v>
      </c>
      <c r="E38" s="194"/>
      <c r="F38" s="194">
        <f t="shared" si="0"/>
        <v>6496</v>
      </c>
    </row>
    <row r="39" spans="1:6" ht="15" customHeight="1">
      <c r="A39" s="13" t="s">
        <v>367</v>
      </c>
      <c r="B39" s="6" t="s">
        <v>368</v>
      </c>
      <c r="C39" s="194">
        <v>1501</v>
      </c>
      <c r="D39" s="194"/>
      <c r="E39" s="194"/>
      <c r="F39" s="194">
        <f t="shared" si="0"/>
        <v>1501</v>
      </c>
    </row>
    <row r="40" spans="1:6" ht="15" customHeight="1">
      <c r="A40" s="13" t="s">
        <v>544</v>
      </c>
      <c r="B40" s="6" t="s">
        <v>369</v>
      </c>
      <c r="C40" s="194"/>
      <c r="D40" s="194">
        <v>200</v>
      </c>
      <c r="E40" s="194"/>
      <c r="F40" s="194">
        <f t="shared" si="0"/>
        <v>200</v>
      </c>
    </row>
    <row r="41" spans="1:6" ht="15" customHeight="1">
      <c r="A41" s="13" t="s">
        <v>545</v>
      </c>
      <c r="B41" s="6" t="s">
        <v>370</v>
      </c>
      <c r="C41" s="194"/>
      <c r="D41" s="194"/>
      <c r="E41" s="194"/>
      <c r="F41" s="194">
        <f t="shared" si="0"/>
        <v>0</v>
      </c>
    </row>
    <row r="42" spans="1:6" ht="15" customHeight="1">
      <c r="A42" s="13" t="s">
        <v>546</v>
      </c>
      <c r="B42" s="6" t="s">
        <v>371</v>
      </c>
      <c r="C42" s="194"/>
      <c r="D42" s="194"/>
      <c r="E42" s="194"/>
      <c r="F42" s="194">
        <f t="shared" si="0"/>
        <v>0</v>
      </c>
    </row>
    <row r="43" spans="1:6" s="168" customFormat="1" ht="15" customHeight="1">
      <c r="A43" s="54" t="s">
        <v>570</v>
      </c>
      <c r="B43" s="55" t="s">
        <v>372</v>
      </c>
      <c r="C43" s="195">
        <f>SUM(C33:C42)</f>
        <v>27255</v>
      </c>
      <c r="D43" s="195">
        <f>SUM(D33:D42)</f>
        <v>6149</v>
      </c>
      <c r="E43" s="195">
        <f>SUM(E33:E42)</f>
        <v>0</v>
      </c>
      <c r="F43" s="195">
        <f t="shared" si="0"/>
        <v>33404</v>
      </c>
    </row>
    <row r="44" spans="1:6" ht="15" customHeight="1">
      <c r="A44" s="13" t="s">
        <v>381</v>
      </c>
      <c r="B44" s="6" t="s">
        <v>382</v>
      </c>
      <c r="C44" s="194"/>
      <c r="D44" s="194"/>
      <c r="E44" s="194"/>
      <c r="F44" s="194">
        <f t="shared" si="0"/>
        <v>0</v>
      </c>
    </row>
    <row r="45" spans="1:6" ht="15" customHeight="1">
      <c r="A45" s="5" t="s">
        <v>550</v>
      </c>
      <c r="B45" s="6" t="s">
        <v>383</v>
      </c>
      <c r="C45" s="194"/>
      <c r="D45" s="194"/>
      <c r="E45" s="194"/>
      <c r="F45" s="194">
        <f t="shared" si="0"/>
        <v>0</v>
      </c>
    </row>
    <row r="46" spans="1:6" ht="15" customHeight="1">
      <c r="A46" s="13" t="s">
        <v>551</v>
      </c>
      <c r="B46" s="6" t="s">
        <v>384</v>
      </c>
      <c r="C46" s="194"/>
      <c r="D46" s="194"/>
      <c r="E46" s="194"/>
      <c r="F46" s="194">
        <f t="shared" si="0"/>
        <v>0</v>
      </c>
    </row>
    <row r="47" spans="1:6" s="168" customFormat="1" ht="15" customHeight="1">
      <c r="A47" s="42" t="s">
        <v>572</v>
      </c>
      <c r="B47" s="55" t="s">
        <v>385</v>
      </c>
      <c r="C47" s="195">
        <f>SUM(C44:C46)</f>
        <v>0</v>
      </c>
      <c r="D47" s="195">
        <f>SUM(D44:D46)</f>
        <v>0</v>
      </c>
      <c r="E47" s="195">
        <f>SUM(E44:E46)</f>
        <v>0</v>
      </c>
      <c r="F47" s="195">
        <f t="shared" si="0"/>
        <v>0</v>
      </c>
    </row>
    <row r="48" spans="1:6" s="170" customFormat="1" ht="15" customHeight="1">
      <c r="A48" s="63" t="s">
        <v>89</v>
      </c>
      <c r="B48" s="184"/>
      <c r="C48" s="207">
        <f>C47+C43+C32+C18</f>
        <v>110338</v>
      </c>
      <c r="D48" s="207">
        <f>D47+D43+D32+D18</f>
        <v>7649</v>
      </c>
      <c r="E48" s="207">
        <f>E47+E43+E32+E18</f>
        <v>0</v>
      </c>
      <c r="F48" s="207">
        <f t="shared" si="0"/>
        <v>117987</v>
      </c>
    </row>
    <row r="49" spans="1:6" ht="15" customHeight="1">
      <c r="A49" s="5" t="s">
        <v>327</v>
      </c>
      <c r="B49" s="6" t="s">
        <v>328</v>
      </c>
      <c r="C49" s="194"/>
      <c r="D49" s="194"/>
      <c r="E49" s="194"/>
      <c r="F49" s="194">
        <f t="shared" si="0"/>
        <v>0</v>
      </c>
    </row>
    <row r="50" spans="1:6" ht="15" customHeight="1">
      <c r="A50" s="5" t="s">
        <v>329</v>
      </c>
      <c r="B50" s="6" t="s">
        <v>330</v>
      </c>
      <c r="C50" s="194"/>
      <c r="D50" s="194"/>
      <c r="E50" s="194"/>
      <c r="F50" s="194">
        <f t="shared" si="0"/>
        <v>0</v>
      </c>
    </row>
    <row r="51" spans="1:6" ht="15" customHeight="1">
      <c r="A51" s="5" t="s">
        <v>528</v>
      </c>
      <c r="B51" s="6" t="s">
        <v>331</v>
      </c>
      <c r="C51" s="194"/>
      <c r="D51" s="194"/>
      <c r="E51" s="194"/>
      <c r="F51" s="194">
        <f t="shared" si="0"/>
        <v>0</v>
      </c>
    </row>
    <row r="52" spans="1:6" ht="15" customHeight="1">
      <c r="A52" s="5" t="s">
        <v>529</v>
      </c>
      <c r="B52" s="6" t="s">
        <v>332</v>
      </c>
      <c r="C52" s="194"/>
      <c r="D52" s="194"/>
      <c r="E52" s="194"/>
      <c r="F52" s="194">
        <f t="shared" si="0"/>
        <v>0</v>
      </c>
    </row>
    <row r="53" spans="1:6" ht="15" customHeight="1">
      <c r="A53" s="5" t="s">
        <v>530</v>
      </c>
      <c r="B53" s="6" t="s">
        <v>333</v>
      </c>
      <c r="C53" s="194">
        <f>388+635</f>
        <v>1023</v>
      </c>
      <c r="D53" s="194">
        <v>1579</v>
      </c>
      <c r="E53" s="194"/>
      <c r="F53" s="194">
        <f t="shared" si="0"/>
        <v>2602</v>
      </c>
    </row>
    <row r="54" spans="1:6" s="168" customFormat="1" ht="15" customHeight="1">
      <c r="A54" s="42" t="s">
        <v>566</v>
      </c>
      <c r="B54" s="55" t="s">
        <v>334</v>
      </c>
      <c r="C54" s="195">
        <f>SUM(C49:C53)</f>
        <v>1023</v>
      </c>
      <c r="D54" s="195">
        <f>SUM(D49:D53)</f>
        <v>1579</v>
      </c>
      <c r="E54" s="195">
        <f>SUM(E49:E53)</f>
        <v>0</v>
      </c>
      <c r="F54" s="195">
        <f t="shared" si="0"/>
        <v>2602</v>
      </c>
    </row>
    <row r="55" spans="1:6" ht="15" customHeight="1">
      <c r="A55" s="13" t="s">
        <v>547</v>
      </c>
      <c r="B55" s="6" t="s">
        <v>373</v>
      </c>
      <c r="C55" s="194"/>
      <c r="D55" s="194"/>
      <c r="E55" s="194"/>
      <c r="F55" s="194">
        <f t="shared" si="0"/>
        <v>0</v>
      </c>
    </row>
    <row r="56" spans="1:6" ht="15" customHeight="1">
      <c r="A56" s="13" t="s">
        <v>548</v>
      </c>
      <c r="B56" s="6" t="s">
        <v>374</v>
      </c>
      <c r="C56" s="194"/>
      <c r="D56" s="194"/>
      <c r="E56" s="194"/>
      <c r="F56" s="194">
        <f t="shared" si="0"/>
        <v>0</v>
      </c>
    </row>
    <row r="57" spans="1:6" ht="15" customHeight="1">
      <c r="A57" s="13" t="s">
        <v>375</v>
      </c>
      <c r="B57" s="6" t="s">
        <v>376</v>
      </c>
      <c r="C57" s="194"/>
      <c r="D57" s="194"/>
      <c r="E57" s="194"/>
      <c r="F57" s="194">
        <f t="shared" si="0"/>
        <v>0</v>
      </c>
    </row>
    <row r="58" spans="1:6" ht="15" customHeight="1">
      <c r="A58" s="13" t="s">
        <v>549</v>
      </c>
      <c r="B58" s="6" t="s">
        <v>377</v>
      </c>
      <c r="C58" s="194"/>
      <c r="D58" s="194"/>
      <c r="E58" s="194"/>
      <c r="F58" s="194">
        <f t="shared" si="0"/>
        <v>0</v>
      </c>
    </row>
    <row r="59" spans="1:6" ht="15" customHeight="1">
      <c r="A59" s="13" t="s">
        <v>378</v>
      </c>
      <c r="B59" s="6" t="s">
        <v>379</v>
      </c>
      <c r="C59" s="194"/>
      <c r="D59" s="194"/>
      <c r="E59" s="194"/>
      <c r="F59" s="194">
        <f t="shared" si="0"/>
        <v>0</v>
      </c>
    </row>
    <row r="60" spans="1:6" s="168" customFormat="1" ht="15" customHeight="1">
      <c r="A60" s="42" t="s">
        <v>571</v>
      </c>
      <c r="B60" s="55" t="s">
        <v>380</v>
      </c>
      <c r="C60" s="195">
        <f>SUM(C55:C59)</f>
        <v>0</v>
      </c>
      <c r="D60" s="195">
        <f>SUM(D55:D59)</f>
        <v>0</v>
      </c>
      <c r="E60" s="195">
        <f>SUM(E55:E59)</f>
        <v>0</v>
      </c>
      <c r="F60" s="195">
        <f t="shared" si="0"/>
        <v>0</v>
      </c>
    </row>
    <row r="61" spans="1:6" ht="15" customHeight="1">
      <c r="A61" s="13" t="s">
        <v>386</v>
      </c>
      <c r="B61" s="6" t="s">
        <v>387</v>
      </c>
      <c r="C61" s="194"/>
      <c r="D61" s="194"/>
      <c r="E61" s="194"/>
      <c r="F61" s="194">
        <f t="shared" si="0"/>
        <v>0</v>
      </c>
    </row>
    <row r="62" spans="1:6" ht="15" customHeight="1">
      <c r="A62" s="5" t="s">
        <v>552</v>
      </c>
      <c r="B62" s="6" t="s">
        <v>388</v>
      </c>
      <c r="C62" s="194"/>
      <c r="D62" s="194"/>
      <c r="E62" s="194"/>
      <c r="F62" s="194">
        <f t="shared" si="0"/>
        <v>0</v>
      </c>
    </row>
    <row r="63" spans="1:6" ht="15" customHeight="1">
      <c r="A63" s="13" t="s">
        <v>553</v>
      </c>
      <c r="B63" s="6" t="s">
        <v>389</v>
      </c>
      <c r="C63" s="194"/>
      <c r="D63" s="194">
        <v>600</v>
      </c>
      <c r="E63" s="194"/>
      <c r="F63" s="194">
        <f t="shared" si="0"/>
        <v>600</v>
      </c>
    </row>
    <row r="64" spans="1:6" s="168" customFormat="1" ht="15" customHeight="1">
      <c r="A64" s="42" t="s">
        <v>574</v>
      </c>
      <c r="B64" s="55" t="s">
        <v>390</v>
      </c>
      <c r="C64" s="195">
        <f>SUM(C61:C63)</f>
        <v>0</v>
      </c>
      <c r="D64" s="195">
        <f>SUM(D61:D63)</f>
        <v>600</v>
      </c>
      <c r="E64" s="195">
        <f>SUM(E61:E63)</f>
        <v>0</v>
      </c>
      <c r="F64" s="195">
        <f t="shared" si="0"/>
        <v>600</v>
      </c>
    </row>
    <row r="65" spans="1:6" s="187" customFormat="1" ht="15" customHeight="1">
      <c r="A65" s="63" t="s">
        <v>90</v>
      </c>
      <c r="B65" s="185"/>
      <c r="C65" s="216">
        <f>C64+C60+C54</f>
        <v>1023</v>
      </c>
      <c r="D65" s="216">
        <f>D64+D60+D54</f>
        <v>2179</v>
      </c>
      <c r="E65" s="216">
        <f>E64+E60+E54</f>
        <v>0</v>
      </c>
      <c r="F65" s="216">
        <f t="shared" si="0"/>
        <v>3202</v>
      </c>
    </row>
    <row r="66" spans="1:6" s="172" customFormat="1" ht="15.75">
      <c r="A66" s="52" t="s">
        <v>573</v>
      </c>
      <c r="B66" s="38" t="s">
        <v>391</v>
      </c>
      <c r="C66" s="196">
        <f>C65+C48</f>
        <v>111361</v>
      </c>
      <c r="D66" s="196">
        <f>D65+D48</f>
        <v>9828</v>
      </c>
      <c r="E66" s="196">
        <f>E65+E48</f>
        <v>0</v>
      </c>
      <c r="F66" s="196">
        <f t="shared" si="0"/>
        <v>121189</v>
      </c>
    </row>
    <row r="67" spans="1:6" s="172" customFormat="1" ht="15.75">
      <c r="A67" s="183" t="s">
        <v>91</v>
      </c>
      <c r="B67" s="112"/>
      <c r="C67" s="196">
        <f>C48-'kiadások összetolt'!C74</f>
        <v>8299</v>
      </c>
      <c r="D67" s="196">
        <f>D48-'kiadások összetolt'!D74</f>
        <v>3732</v>
      </c>
      <c r="E67" s="196">
        <f>E48-'kiadások összetolt'!E74</f>
        <v>0</v>
      </c>
      <c r="F67" s="196">
        <f>F48-'kiadások összetolt'!F74</f>
        <v>12031</v>
      </c>
    </row>
    <row r="68" spans="1:6" s="172" customFormat="1" ht="15.75">
      <c r="A68" s="183" t="s">
        <v>92</v>
      </c>
      <c r="B68" s="112"/>
      <c r="C68" s="196">
        <f>C65-'kiadások összetolt'!C97</f>
        <v>-20457</v>
      </c>
      <c r="D68" s="196">
        <f>D65-'kiadások önkorm'!D97</f>
        <v>2179</v>
      </c>
      <c r="E68" s="196">
        <f>E65-'kiadások önkorm'!E97</f>
        <v>0</v>
      </c>
      <c r="F68" s="196">
        <f t="shared" si="0"/>
        <v>-18278</v>
      </c>
    </row>
    <row r="69" spans="1:6">
      <c r="A69" s="40" t="s">
        <v>555</v>
      </c>
      <c r="B69" s="5" t="s">
        <v>392</v>
      </c>
      <c r="C69" s="194"/>
      <c r="D69" s="194"/>
      <c r="E69" s="194"/>
      <c r="F69" s="194">
        <f t="shared" si="0"/>
        <v>0</v>
      </c>
    </row>
    <row r="70" spans="1:6">
      <c r="A70" s="13" t="s">
        <v>393</v>
      </c>
      <c r="B70" s="5" t="s">
        <v>394</v>
      </c>
      <c r="C70" s="194"/>
      <c r="D70" s="194"/>
      <c r="E70" s="194"/>
      <c r="F70" s="194">
        <f t="shared" si="0"/>
        <v>0</v>
      </c>
    </row>
    <row r="71" spans="1:6">
      <c r="A71" s="40" t="s">
        <v>556</v>
      </c>
      <c r="B71" s="5" t="s">
        <v>395</v>
      </c>
      <c r="C71" s="194"/>
      <c r="D71" s="194"/>
      <c r="E71" s="194"/>
      <c r="F71" s="194">
        <f t="shared" ref="F71:F96" si="1">C71+D71+E71</f>
        <v>0</v>
      </c>
    </row>
    <row r="72" spans="1:6" s="166" customFormat="1" ht="12.75">
      <c r="A72" s="15" t="s">
        <v>575</v>
      </c>
      <c r="B72" s="7" t="s">
        <v>396</v>
      </c>
      <c r="C72" s="205">
        <f>SUM(C69:C71)</f>
        <v>0</v>
      </c>
      <c r="D72" s="205">
        <f>SUM(D69:D71)</f>
        <v>0</v>
      </c>
      <c r="E72" s="205">
        <f>SUM(E69:E71)</f>
        <v>0</v>
      </c>
      <c r="F72" s="205">
        <f t="shared" si="1"/>
        <v>0</v>
      </c>
    </row>
    <row r="73" spans="1:6">
      <c r="A73" s="13" t="s">
        <v>557</v>
      </c>
      <c r="B73" s="5" t="s">
        <v>397</v>
      </c>
      <c r="C73" s="194"/>
      <c r="D73" s="194"/>
      <c r="E73" s="194"/>
      <c r="F73" s="194">
        <f t="shared" si="1"/>
        <v>0</v>
      </c>
    </row>
    <row r="74" spans="1:6">
      <c r="A74" s="40" t="s">
        <v>398</v>
      </c>
      <c r="B74" s="5" t="s">
        <v>399</v>
      </c>
      <c r="C74" s="194"/>
      <c r="D74" s="194"/>
      <c r="E74" s="194"/>
      <c r="F74" s="194">
        <f t="shared" si="1"/>
        <v>0</v>
      </c>
    </row>
    <row r="75" spans="1:6">
      <c r="A75" s="13" t="s">
        <v>558</v>
      </c>
      <c r="B75" s="5" t="s">
        <v>400</v>
      </c>
      <c r="C75" s="194"/>
      <c r="D75" s="194"/>
      <c r="E75" s="194"/>
      <c r="F75" s="194">
        <f t="shared" si="1"/>
        <v>0</v>
      </c>
    </row>
    <row r="76" spans="1:6">
      <c r="A76" s="40" t="s">
        <v>401</v>
      </c>
      <c r="B76" s="5" t="s">
        <v>402</v>
      </c>
      <c r="C76" s="194"/>
      <c r="D76" s="194"/>
      <c r="E76" s="194"/>
      <c r="F76" s="194">
        <f t="shared" si="1"/>
        <v>0</v>
      </c>
    </row>
    <row r="77" spans="1:6" s="166" customFormat="1" ht="12.75">
      <c r="A77" s="14" t="s">
        <v>576</v>
      </c>
      <c r="B77" s="7" t="s">
        <v>403</v>
      </c>
      <c r="C77" s="205">
        <f>SUM(C73:C76)</f>
        <v>0</v>
      </c>
      <c r="D77" s="205">
        <f>SUM(D73:D76)</f>
        <v>0</v>
      </c>
      <c r="E77" s="205">
        <f>SUM(E73:E76)</f>
        <v>0</v>
      </c>
      <c r="F77" s="205">
        <f t="shared" si="1"/>
        <v>0</v>
      </c>
    </row>
    <row r="78" spans="1:6">
      <c r="A78" s="5" t="s">
        <v>687</v>
      </c>
      <c r="B78" s="5" t="s">
        <v>404</v>
      </c>
      <c r="C78" s="194">
        <v>767</v>
      </c>
      <c r="D78" s="194"/>
      <c r="E78" s="194"/>
      <c r="F78" s="194">
        <f t="shared" si="1"/>
        <v>767</v>
      </c>
    </row>
    <row r="79" spans="1:6">
      <c r="A79" s="5" t="s">
        <v>688</v>
      </c>
      <c r="B79" s="5" t="s">
        <v>404</v>
      </c>
      <c r="C79" s="194">
        <v>5480</v>
      </c>
      <c r="D79" s="194"/>
      <c r="E79" s="194"/>
      <c r="F79" s="194">
        <f t="shared" si="1"/>
        <v>5480</v>
      </c>
    </row>
    <row r="80" spans="1:6">
      <c r="A80" s="5" t="s">
        <v>685</v>
      </c>
      <c r="B80" s="5" t="s">
        <v>405</v>
      </c>
      <c r="C80" s="194"/>
      <c r="D80" s="194"/>
      <c r="E80" s="194"/>
      <c r="F80" s="194">
        <f t="shared" si="1"/>
        <v>0</v>
      </c>
    </row>
    <row r="81" spans="1:6">
      <c r="A81" s="5" t="s">
        <v>686</v>
      </c>
      <c r="B81" s="5" t="s">
        <v>405</v>
      </c>
      <c r="C81" s="194"/>
      <c r="D81" s="194"/>
      <c r="E81" s="194"/>
      <c r="F81" s="194">
        <f t="shared" si="1"/>
        <v>0</v>
      </c>
    </row>
    <row r="82" spans="1:6" s="166" customFormat="1" ht="12.75">
      <c r="A82" s="7" t="s">
        <v>577</v>
      </c>
      <c r="B82" s="7" t="s">
        <v>406</v>
      </c>
      <c r="C82" s="205">
        <f>SUM(C78:C81)</f>
        <v>6247</v>
      </c>
      <c r="D82" s="205">
        <f>SUM(D78:D81)</f>
        <v>0</v>
      </c>
      <c r="E82" s="205">
        <f>SUM(E78:E81)</f>
        <v>0</v>
      </c>
      <c r="F82" s="205">
        <f t="shared" si="1"/>
        <v>6247</v>
      </c>
    </row>
    <row r="83" spans="1:6">
      <c r="A83" s="40" t="s">
        <v>407</v>
      </c>
      <c r="B83" s="5" t="s">
        <v>408</v>
      </c>
      <c r="C83" s="194"/>
      <c r="D83" s="194"/>
      <c r="E83" s="194"/>
      <c r="F83" s="194">
        <f t="shared" si="1"/>
        <v>0</v>
      </c>
    </row>
    <row r="84" spans="1:6">
      <c r="A84" s="40" t="s">
        <v>409</v>
      </c>
      <c r="B84" s="5" t="s">
        <v>410</v>
      </c>
      <c r="C84" s="194"/>
      <c r="D84" s="194"/>
      <c r="E84" s="194"/>
      <c r="F84" s="194">
        <f t="shared" si="1"/>
        <v>0</v>
      </c>
    </row>
    <row r="85" spans="1:6">
      <c r="A85" s="40" t="s">
        <v>411</v>
      </c>
      <c r="B85" s="5" t="s">
        <v>412</v>
      </c>
      <c r="C85" s="194"/>
      <c r="D85" s="194"/>
      <c r="E85" s="194"/>
      <c r="F85" s="194">
        <f t="shared" si="1"/>
        <v>0</v>
      </c>
    </row>
    <row r="86" spans="1:6">
      <c r="A86" s="40" t="s">
        <v>413</v>
      </c>
      <c r="B86" s="5" t="s">
        <v>414</v>
      </c>
      <c r="C86" s="194"/>
      <c r="D86" s="194"/>
      <c r="E86" s="194"/>
      <c r="F86" s="194">
        <f t="shared" si="1"/>
        <v>0</v>
      </c>
    </row>
    <row r="87" spans="1:6">
      <c r="A87" s="13" t="s">
        <v>559</v>
      </c>
      <c r="B87" s="5" t="s">
        <v>415</v>
      </c>
      <c r="C87" s="194"/>
      <c r="D87" s="194"/>
      <c r="E87" s="194"/>
      <c r="F87" s="194">
        <f t="shared" si="1"/>
        <v>0</v>
      </c>
    </row>
    <row r="88" spans="1:6" s="166" customFormat="1" ht="12.75">
      <c r="A88" s="15" t="s">
        <v>578</v>
      </c>
      <c r="B88" s="7" t="s">
        <v>417</v>
      </c>
      <c r="C88" s="205">
        <f>C72+C77+C82+C83+C84+C85+C86+C87</f>
        <v>6247</v>
      </c>
      <c r="D88" s="205">
        <f>D72+D77+D82+D83+D84+D85+D86+D87</f>
        <v>0</v>
      </c>
      <c r="E88" s="205">
        <f>E72+E77+E82+E83+E84+E85+E86+E87</f>
        <v>0</v>
      </c>
      <c r="F88" s="205">
        <f t="shared" si="1"/>
        <v>6247</v>
      </c>
    </row>
    <row r="89" spans="1:6">
      <c r="A89" s="13" t="s">
        <v>418</v>
      </c>
      <c r="B89" s="5" t="s">
        <v>419</v>
      </c>
      <c r="C89" s="194"/>
      <c r="D89" s="194"/>
      <c r="E89" s="194"/>
      <c r="F89" s="194">
        <f t="shared" si="1"/>
        <v>0</v>
      </c>
    </row>
    <row r="90" spans="1:6">
      <c r="A90" s="13" t="s">
        <v>420</v>
      </c>
      <c r="B90" s="5" t="s">
        <v>421</v>
      </c>
      <c r="C90" s="194"/>
      <c r="D90" s="194"/>
      <c r="E90" s="194"/>
      <c r="F90" s="194">
        <f t="shared" si="1"/>
        <v>0</v>
      </c>
    </row>
    <row r="91" spans="1:6">
      <c r="A91" s="40" t="s">
        <v>422</v>
      </c>
      <c r="B91" s="5" t="s">
        <v>423</v>
      </c>
      <c r="C91" s="194"/>
      <c r="D91" s="194"/>
      <c r="E91" s="194"/>
      <c r="F91" s="194">
        <f t="shared" si="1"/>
        <v>0</v>
      </c>
    </row>
    <row r="92" spans="1:6">
      <c r="A92" s="40" t="s">
        <v>560</v>
      </c>
      <c r="B92" s="5" t="s">
        <v>424</v>
      </c>
      <c r="C92" s="194"/>
      <c r="D92" s="194"/>
      <c r="E92" s="194"/>
      <c r="F92" s="194">
        <f t="shared" si="1"/>
        <v>0</v>
      </c>
    </row>
    <row r="93" spans="1:6" s="166" customFormat="1" ht="12.75">
      <c r="A93" s="14" t="s">
        <v>579</v>
      </c>
      <c r="B93" s="7" t="s">
        <v>425</v>
      </c>
      <c r="C93" s="205">
        <f>SUM(C89:C92)</f>
        <v>0</v>
      </c>
      <c r="D93" s="205">
        <f>SUM(D89:D92)</f>
        <v>0</v>
      </c>
      <c r="E93" s="205">
        <f>SUM(E89:E92)</f>
        <v>0</v>
      </c>
      <c r="F93" s="205">
        <f t="shared" si="1"/>
        <v>0</v>
      </c>
    </row>
    <row r="94" spans="1:6" s="166" customFormat="1" ht="12.75">
      <c r="A94" s="15" t="s">
        <v>426</v>
      </c>
      <c r="B94" s="7" t="s">
        <v>427</v>
      </c>
      <c r="C94" s="205"/>
      <c r="D94" s="205"/>
      <c r="E94" s="205"/>
      <c r="F94" s="205">
        <f t="shared" si="1"/>
        <v>0</v>
      </c>
    </row>
    <row r="95" spans="1:6" s="172" customFormat="1" ht="15.75">
      <c r="A95" s="43" t="s">
        <v>580</v>
      </c>
      <c r="B95" s="44" t="s">
        <v>428</v>
      </c>
      <c r="C95" s="196">
        <f>C94+C93+C88</f>
        <v>6247</v>
      </c>
      <c r="D95" s="196">
        <f>D94+D93+D88</f>
        <v>0</v>
      </c>
      <c r="E95" s="196">
        <f>E94+E93+E88</f>
        <v>0</v>
      </c>
      <c r="F95" s="196">
        <f t="shared" si="1"/>
        <v>6247</v>
      </c>
    </row>
    <row r="96" spans="1:6" s="172" customFormat="1" ht="15.75">
      <c r="A96" s="136" t="s">
        <v>562</v>
      </c>
      <c r="B96" s="136"/>
      <c r="C96" s="196">
        <f>C95+C66</f>
        <v>117608</v>
      </c>
      <c r="D96" s="196">
        <f>D95+D66</f>
        <v>9828</v>
      </c>
      <c r="E96" s="196">
        <f>E95+E66</f>
        <v>0</v>
      </c>
      <c r="F96" s="196">
        <f t="shared" si="1"/>
        <v>127436</v>
      </c>
    </row>
  </sheetData>
  <mergeCells count="2">
    <mergeCell ref="A1:F1"/>
    <mergeCell ref="A2:F2"/>
  </mergeCells>
  <phoneticPr fontId="39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58" fitToHeight="2" orientation="portrait" r:id="rId1"/>
  <headerFooter>
    <oddHeader>&amp;C7. melléklet az 1/2015. (II.18.)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9"/>
  <sheetViews>
    <sheetView workbookViewId="0">
      <selection activeCell="D69" sqref="A1:D69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ht="22.5" customHeight="1">
      <c r="A1" s="248" t="s">
        <v>704</v>
      </c>
      <c r="B1" s="246"/>
      <c r="C1" s="246"/>
      <c r="D1" s="246"/>
    </row>
    <row r="2" spans="1:4" ht="48.75" customHeight="1">
      <c r="A2" s="247" t="s">
        <v>60</v>
      </c>
      <c r="B2" s="246"/>
      <c r="C2" s="246"/>
      <c r="D2" s="249"/>
    </row>
    <row r="3" spans="1:4" ht="21" customHeight="1">
      <c r="A3" s="71"/>
      <c r="B3" s="72"/>
      <c r="C3" s="72"/>
    </row>
    <row r="4" spans="1:4">
      <c r="A4" s="4" t="s">
        <v>1</v>
      </c>
    </row>
    <row r="5" spans="1:4" ht="25.5">
      <c r="A5" s="46" t="s">
        <v>693</v>
      </c>
      <c r="B5" s="3" t="s">
        <v>127</v>
      </c>
      <c r="C5" s="93" t="s">
        <v>52</v>
      </c>
      <c r="D5" s="93" t="s">
        <v>54</v>
      </c>
    </row>
    <row r="6" spans="1:4">
      <c r="A6" s="12" t="s">
        <v>482</v>
      </c>
      <c r="B6" s="5" t="s">
        <v>264</v>
      </c>
      <c r="C6" s="30"/>
      <c r="D6" s="30"/>
    </row>
    <row r="7" spans="1:4">
      <c r="A7" s="19" t="s">
        <v>265</v>
      </c>
      <c r="B7" s="19" t="s">
        <v>264</v>
      </c>
      <c r="C7" s="30"/>
      <c r="D7" s="30"/>
    </row>
    <row r="8" spans="1:4">
      <c r="A8" s="19" t="s">
        <v>266</v>
      </c>
      <c r="B8" s="19" t="s">
        <v>264</v>
      </c>
      <c r="C8" s="30"/>
      <c r="D8" s="30"/>
    </row>
    <row r="9" spans="1:4" ht="30">
      <c r="A9" s="12" t="s">
        <v>267</v>
      </c>
      <c r="B9" s="5" t="s">
        <v>268</v>
      </c>
      <c r="C9" s="30"/>
      <c r="D9" s="30"/>
    </row>
    <row r="10" spans="1:4">
      <c r="A10" s="12" t="s">
        <v>481</v>
      </c>
      <c r="B10" s="5" t="s">
        <v>269</v>
      </c>
      <c r="C10" s="30"/>
      <c r="D10" s="30"/>
    </row>
    <row r="11" spans="1:4">
      <c r="A11" s="19" t="s">
        <v>265</v>
      </c>
      <c r="B11" s="19" t="s">
        <v>269</v>
      </c>
      <c r="C11" s="30"/>
      <c r="D11" s="30"/>
    </row>
    <row r="12" spans="1:4">
      <c r="A12" s="19" t="s">
        <v>266</v>
      </c>
      <c r="B12" s="19" t="s">
        <v>270</v>
      </c>
      <c r="C12" s="30"/>
      <c r="D12" s="30"/>
    </row>
    <row r="13" spans="1:4">
      <c r="A13" s="11" t="s">
        <v>480</v>
      </c>
      <c r="B13" s="7" t="s">
        <v>271</v>
      </c>
      <c r="C13" s="30"/>
      <c r="D13" s="30"/>
    </row>
    <row r="14" spans="1:4">
      <c r="A14" s="21" t="s">
        <v>485</v>
      </c>
      <c r="B14" s="5" t="s">
        <v>272</v>
      </c>
      <c r="C14" s="30"/>
      <c r="D14" s="30"/>
    </row>
    <row r="15" spans="1:4">
      <c r="A15" s="19" t="s">
        <v>273</v>
      </c>
      <c r="B15" s="19" t="s">
        <v>272</v>
      </c>
      <c r="C15" s="30"/>
      <c r="D15" s="30"/>
    </row>
    <row r="16" spans="1:4">
      <c r="A16" s="19" t="s">
        <v>274</v>
      </c>
      <c r="B16" s="19" t="s">
        <v>272</v>
      </c>
      <c r="C16" s="30"/>
      <c r="D16" s="30"/>
    </row>
    <row r="17" spans="1:4">
      <c r="A17" s="21" t="s">
        <v>486</v>
      </c>
      <c r="B17" s="5" t="s">
        <v>275</v>
      </c>
      <c r="C17" s="30"/>
      <c r="D17" s="30"/>
    </row>
    <row r="18" spans="1:4">
      <c r="A18" s="19" t="s">
        <v>266</v>
      </c>
      <c r="B18" s="19" t="s">
        <v>275</v>
      </c>
      <c r="C18" s="30"/>
      <c r="D18" s="30"/>
    </row>
    <row r="19" spans="1:4">
      <c r="A19" s="13" t="s">
        <v>276</v>
      </c>
      <c r="B19" s="5" t="s">
        <v>277</v>
      </c>
      <c r="C19" s="30"/>
      <c r="D19" s="30"/>
    </row>
    <row r="20" spans="1:4">
      <c r="A20" s="13" t="s">
        <v>487</v>
      </c>
      <c r="B20" s="5" t="s">
        <v>278</v>
      </c>
      <c r="C20" s="30"/>
      <c r="D20" s="30"/>
    </row>
    <row r="21" spans="1:4">
      <c r="A21" s="19" t="s">
        <v>274</v>
      </c>
      <c r="B21" s="19" t="s">
        <v>278</v>
      </c>
      <c r="C21" s="30"/>
      <c r="D21" s="30"/>
    </row>
    <row r="22" spans="1:4">
      <c r="A22" s="19" t="s">
        <v>266</v>
      </c>
      <c r="B22" s="19" t="s">
        <v>278</v>
      </c>
      <c r="C22" s="30"/>
      <c r="D22" s="30"/>
    </row>
    <row r="23" spans="1:4">
      <c r="A23" s="22" t="s">
        <v>483</v>
      </c>
      <c r="B23" s="7" t="s">
        <v>279</v>
      </c>
      <c r="C23" s="30"/>
      <c r="D23" s="30"/>
    </row>
    <row r="24" spans="1:4">
      <c r="A24" s="21" t="s">
        <v>280</v>
      </c>
      <c r="B24" s="5" t="s">
        <v>281</v>
      </c>
      <c r="C24" s="30"/>
      <c r="D24" s="30"/>
    </row>
    <row r="25" spans="1:4">
      <c r="A25" s="21" t="s">
        <v>282</v>
      </c>
      <c r="B25" s="5" t="s">
        <v>283</v>
      </c>
      <c r="C25" s="30"/>
      <c r="D25" s="30"/>
    </row>
    <row r="26" spans="1:4">
      <c r="A26" s="21" t="s">
        <v>286</v>
      </c>
      <c r="B26" s="5" t="s">
        <v>287</v>
      </c>
      <c r="C26" s="30"/>
      <c r="D26" s="30"/>
    </row>
    <row r="27" spans="1:4">
      <c r="A27" s="21" t="s">
        <v>288</v>
      </c>
      <c r="B27" s="5" t="s">
        <v>289</v>
      </c>
      <c r="C27" s="30"/>
      <c r="D27" s="30"/>
    </row>
    <row r="28" spans="1:4">
      <c r="A28" s="21" t="s">
        <v>290</v>
      </c>
      <c r="B28" s="5" t="s">
        <v>291</v>
      </c>
      <c r="C28" s="30"/>
      <c r="D28" s="30"/>
    </row>
    <row r="29" spans="1:4">
      <c r="A29" s="50" t="s">
        <v>484</v>
      </c>
      <c r="B29" s="51" t="s">
        <v>292</v>
      </c>
      <c r="C29" s="30">
        <v>0</v>
      </c>
      <c r="D29" s="30">
        <v>0</v>
      </c>
    </row>
    <row r="30" spans="1:4">
      <c r="A30" s="21" t="s">
        <v>293</v>
      </c>
      <c r="B30" s="5" t="s">
        <v>294</v>
      </c>
      <c r="C30" s="30"/>
      <c r="D30" s="30"/>
    </row>
    <row r="31" spans="1:4">
      <c r="A31" s="12" t="s">
        <v>295</v>
      </c>
      <c r="B31" s="5" t="s">
        <v>296</v>
      </c>
      <c r="C31" s="30"/>
      <c r="D31" s="30"/>
    </row>
    <row r="32" spans="1:4">
      <c r="A32" s="21" t="s">
        <v>488</v>
      </c>
      <c r="B32" s="5" t="s">
        <v>297</v>
      </c>
      <c r="C32" s="30"/>
      <c r="D32" s="30"/>
    </row>
    <row r="33" spans="1:4">
      <c r="A33" s="19" t="s">
        <v>266</v>
      </c>
      <c r="B33" s="19" t="s">
        <v>297</v>
      </c>
      <c r="C33" s="30"/>
      <c r="D33" s="30"/>
    </row>
    <row r="34" spans="1:4">
      <c r="A34" s="21" t="s">
        <v>489</v>
      </c>
      <c r="B34" s="5" t="s">
        <v>298</v>
      </c>
      <c r="C34" s="30"/>
      <c r="D34" s="30"/>
    </row>
    <row r="35" spans="1:4">
      <c r="A35" s="19" t="s">
        <v>299</v>
      </c>
      <c r="B35" s="19" t="s">
        <v>298</v>
      </c>
      <c r="C35" s="30"/>
      <c r="D35" s="30"/>
    </row>
    <row r="36" spans="1:4">
      <c r="A36" s="19" t="s">
        <v>300</v>
      </c>
      <c r="B36" s="19" t="s">
        <v>298</v>
      </c>
      <c r="C36" s="30"/>
      <c r="D36" s="30"/>
    </row>
    <row r="37" spans="1:4">
      <c r="A37" s="19" t="s">
        <v>301</v>
      </c>
      <c r="B37" s="19" t="s">
        <v>298</v>
      </c>
      <c r="C37" s="30"/>
      <c r="D37" s="30"/>
    </row>
    <row r="38" spans="1:4">
      <c r="A38" s="19" t="s">
        <v>266</v>
      </c>
      <c r="B38" s="19" t="s">
        <v>298</v>
      </c>
      <c r="C38" s="30"/>
      <c r="D38" s="30"/>
    </row>
    <row r="39" spans="1:4">
      <c r="A39" s="50" t="s">
        <v>490</v>
      </c>
      <c r="B39" s="51" t="s">
        <v>302</v>
      </c>
      <c r="C39" s="30">
        <v>0</v>
      </c>
      <c r="D39" s="30">
        <v>0</v>
      </c>
    </row>
    <row r="42" spans="1:4" ht="25.5">
      <c r="A42" s="46" t="s">
        <v>693</v>
      </c>
      <c r="B42" s="3" t="s">
        <v>127</v>
      </c>
      <c r="C42" s="93" t="s">
        <v>52</v>
      </c>
      <c r="D42" s="93" t="s">
        <v>53</v>
      </c>
    </row>
    <row r="43" spans="1:4">
      <c r="A43" s="21" t="s">
        <v>555</v>
      </c>
      <c r="B43" s="5" t="s">
        <v>392</v>
      </c>
      <c r="C43" s="30"/>
      <c r="D43" s="30"/>
    </row>
    <row r="44" spans="1:4">
      <c r="A44" s="58" t="s">
        <v>265</v>
      </c>
      <c r="B44" s="58" t="s">
        <v>392</v>
      </c>
      <c r="C44" s="30"/>
      <c r="D44" s="30"/>
    </row>
    <row r="45" spans="1:4" ht="30">
      <c r="A45" s="12" t="s">
        <v>393</v>
      </c>
      <c r="B45" s="5" t="s">
        <v>394</v>
      </c>
      <c r="C45" s="30"/>
      <c r="D45" s="30"/>
    </row>
    <row r="46" spans="1:4">
      <c r="A46" s="21" t="s">
        <v>604</v>
      </c>
      <c r="B46" s="5" t="s">
        <v>395</v>
      </c>
      <c r="C46" s="30"/>
      <c r="D46" s="30"/>
    </row>
    <row r="47" spans="1:4">
      <c r="A47" s="58" t="s">
        <v>265</v>
      </c>
      <c r="B47" s="58" t="s">
        <v>395</v>
      </c>
      <c r="C47" s="30"/>
      <c r="D47" s="30"/>
    </row>
    <row r="48" spans="1:4">
      <c r="A48" s="11" t="s">
        <v>575</v>
      </c>
      <c r="B48" s="7" t="s">
        <v>396</v>
      </c>
      <c r="C48" s="30"/>
      <c r="D48" s="30"/>
    </row>
    <row r="49" spans="1:4">
      <c r="A49" s="12" t="s">
        <v>605</v>
      </c>
      <c r="B49" s="5" t="s">
        <v>397</v>
      </c>
      <c r="C49" s="30"/>
      <c r="D49" s="30"/>
    </row>
    <row r="50" spans="1:4">
      <c r="A50" s="58" t="s">
        <v>273</v>
      </c>
      <c r="B50" s="58" t="s">
        <v>397</v>
      </c>
      <c r="C50" s="30"/>
      <c r="D50" s="30"/>
    </row>
    <row r="51" spans="1:4">
      <c r="A51" s="21" t="s">
        <v>398</v>
      </c>
      <c r="B51" s="5" t="s">
        <v>399</v>
      </c>
      <c r="C51" s="30"/>
      <c r="D51" s="30"/>
    </row>
    <row r="52" spans="1:4">
      <c r="A52" s="13" t="s">
        <v>606</v>
      </c>
      <c r="B52" s="5" t="s">
        <v>400</v>
      </c>
      <c r="C52" s="30"/>
      <c r="D52" s="30"/>
    </row>
    <row r="53" spans="1:4">
      <c r="A53" s="58" t="s">
        <v>274</v>
      </c>
      <c r="B53" s="58" t="s">
        <v>400</v>
      </c>
      <c r="C53" s="30"/>
      <c r="D53" s="30"/>
    </row>
    <row r="54" spans="1:4">
      <c r="A54" s="21" t="s">
        <v>401</v>
      </c>
      <c r="B54" s="5" t="s">
        <v>402</v>
      </c>
      <c r="C54" s="30"/>
      <c r="D54" s="30"/>
    </row>
    <row r="55" spans="1:4">
      <c r="A55" s="22" t="s">
        <v>576</v>
      </c>
      <c r="B55" s="7" t="s">
        <v>403</v>
      </c>
      <c r="C55" s="30"/>
      <c r="D55" s="30"/>
    </row>
    <row r="56" spans="1:4">
      <c r="A56" s="22" t="s">
        <v>407</v>
      </c>
      <c r="B56" s="7" t="s">
        <v>408</v>
      </c>
      <c r="C56" s="30"/>
      <c r="D56" s="30"/>
    </row>
    <row r="57" spans="1:4">
      <c r="A57" s="22" t="s">
        <v>409</v>
      </c>
      <c r="B57" s="7" t="s">
        <v>410</v>
      </c>
      <c r="C57" s="30"/>
      <c r="D57" s="30"/>
    </row>
    <row r="58" spans="1:4">
      <c r="A58" s="22" t="s">
        <v>413</v>
      </c>
      <c r="B58" s="7" t="s">
        <v>414</v>
      </c>
      <c r="C58" s="30"/>
      <c r="D58" s="30"/>
    </row>
    <row r="59" spans="1:4">
      <c r="A59" s="11" t="s">
        <v>0</v>
      </c>
      <c r="B59" s="7" t="s">
        <v>415</v>
      </c>
      <c r="C59" s="30"/>
      <c r="D59" s="30"/>
    </row>
    <row r="60" spans="1:4">
      <c r="A60" s="15" t="s">
        <v>416</v>
      </c>
      <c r="B60" s="7" t="s">
        <v>415</v>
      </c>
      <c r="C60" s="30"/>
      <c r="D60" s="30"/>
    </row>
    <row r="61" spans="1:4">
      <c r="A61" s="96" t="s">
        <v>578</v>
      </c>
      <c r="B61" s="51" t="s">
        <v>417</v>
      </c>
      <c r="C61" s="30">
        <v>0</v>
      </c>
      <c r="D61" s="30">
        <v>0</v>
      </c>
    </row>
    <row r="62" spans="1:4">
      <c r="A62" s="12" t="s">
        <v>418</v>
      </c>
      <c r="B62" s="5" t="s">
        <v>419</v>
      </c>
      <c r="C62" s="30"/>
      <c r="D62" s="30"/>
    </row>
    <row r="63" spans="1:4">
      <c r="A63" s="13" t="s">
        <v>420</v>
      </c>
      <c r="B63" s="5" t="s">
        <v>421</v>
      </c>
      <c r="C63" s="30"/>
      <c r="D63" s="30"/>
    </row>
    <row r="64" spans="1:4">
      <c r="A64" s="21" t="s">
        <v>422</v>
      </c>
      <c r="B64" s="5" t="s">
        <v>423</v>
      </c>
      <c r="C64" s="30"/>
      <c r="D64" s="30"/>
    </row>
    <row r="65" spans="1:4">
      <c r="A65" s="21" t="s">
        <v>560</v>
      </c>
      <c r="B65" s="5" t="s">
        <v>424</v>
      </c>
      <c r="C65" s="30"/>
      <c r="D65" s="30"/>
    </row>
    <row r="66" spans="1:4">
      <c r="A66" s="58" t="s">
        <v>299</v>
      </c>
      <c r="B66" s="58" t="s">
        <v>424</v>
      </c>
      <c r="C66" s="30"/>
      <c r="D66" s="30"/>
    </row>
    <row r="67" spans="1:4">
      <c r="A67" s="58" t="s">
        <v>300</v>
      </c>
      <c r="B67" s="58" t="s">
        <v>424</v>
      </c>
      <c r="C67" s="30"/>
      <c r="D67" s="30"/>
    </row>
    <row r="68" spans="1:4">
      <c r="A68" s="59" t="s">
        <v>301</v>
      </c>
      <c r="B68" s="59" t="s">
        <v>424</v>
      </c>
      <c r="C68" s="30"/>
      <c r="D68" s="30"/>
    </row>
    <row r="69" spans="1:4">
      <c r="A69" s="50" t="s">
        <v>579</v>
      </c>
      <c r="B69" s="51" t="s">
        <v>425</v>
      </c>
      <c r="C69" s="30">
        <v>0</v>
      </c>
      <c r="D69" s="30">
        <v>0</v>
      </c>
    </row>
  </sheetData>
  <mergeCells count="2">
    <mergeCell ref="A1:D1"/>
    <mergeCell ref="A2:D2"/>
  </mergeCells>
  <phoneticPr fontId="39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63" orientation="portrait" r:id="rId1"/>
  <headerFooter>
    <oddHeader>&amp;C8. melléklet az 1/2015. (II.18.)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workbookViewId="0">
      <selection activeCell="D32" sqref="A1:D32"/>
    </sheetView>
  </sheetViews>
  <sheetFormatPr defaultRowHeight="15"/>
  <cols>
    <col min="1" max="1" width="86.28515625" customWidth="1"/>
    <col min="2" max="2" width="28" style="160" customWidth="1"/>
    <col min="3" max="3" width="29.140625" style="160" customWidth="1"/>
    <col min="4" max="4" width="18.42578125" style="160" customWidth="1"/>
  </cols>
  <sheetData>
    <row r="1" spans="1:4" ht="25.5" customHeight="1">
      <c r="A1" s="248" t="s">
        <v>704</v>
      </c>
      <c r="B1" s="259"/>
      <c r="C1" s="259"/>
      <c r="D1" s="259"/>
    </row>
    <row r="2" spans="1:4" ht="23.25" customHeight="1">
      <c r="A2" s="247" t="s">
        <v>637</v>
      </c>
      <c r="B2" s="260"/>
      <c r="C2" s="260"/>
      <c r="D2" s="260"/>
    </row>
    <row r="3" spans="1:4">
      <c r="A3" s="1"/>
    </row>
    <row r="4" spans="1:4">
      <c r="A4" s="1"/>
    </row>
    <row r="5" spans="1:4" ht="51" customHeight="1">
      <c r="A5" s="61" t="s">
        <v>636</v>
      </c>
      <c r="B5" s="188" t="s">
        <v>683</v>
      </c>
      <c r="C5" s="188" t="s">
        <v>684</v>
      </c>
      <c r="D5" s="119" t="s">
        <v>3</v>
      </c>
    </row>
    <row r="6" spans="1:4" ht="15" customHeight="1">
      <c r="A6" s="62" t="s">
        <v>610</v>
      </c>
      <c r="B6" s="150"/>
      <c r="C6" s="150">
        <v>1</v>
      </c>
      <c r="D6" s="164">
        <f>B6+C6</f>
        <v>1</v>
      </c>
    </row>
    <row r="7" spans="1:4" ht="15" customHeight="1">
      <c r="A7" s="62" t="s">
        <v>611</v>
      </c>
      <c r="B7" s="150"/>
      <c r="C7" s="150"/>
      <c r="D7" s="164">
        <f t="shared" ref="D7:D32" si="0">B7+C7</f>
        <v>0</v>
      </c>
    </row>
    <row r="8" spans="1:4" ht="15" customHeight="1">
      <c r="A8" s="62" t="s">
        <v>612</v>
      </c>
      <c r="B8" s="150"/>
      <c r="C8" s="150">
        <v>7</v>
      </c>
      <c r="D8" s="164">
        <f t="shared" si="0"/>
        <v>7</v>
      </c>
    </row>
    <row r="9" spans="1:4" ht="15" customHeight="1">
      <c r="A9" s="62" t="s">
        <v>613</v>
      </c>
      <c r="B9" s="150"/>
      <c r="C9" s="150"/>
      <c r="D9" s="164">
        <f t="shared" si="0"/>
        <v>0</v>
      </c>
    </row>
    <row r="10" spans="1:4" s="128" customFormat="1" ht="15" customHeight="1">
      <c r="A10" s="61" t="s">
        <v>631</v>
      </c>
      <c r="B10" s="137">
        <f>SUM(B6:B9)</f>
        <v>0</v>
      </c>
      <c r="C10" s="137">
        <f>SUM(C6:C9)</f>
        <v>8</v>
      </c>
      <c r="D10" s="167">
        <f t="shared" si="0"/>
        <v>8</v>
      </c>
    </row>
    <row r="11" spans="1:4" ht="15" customHeight="1">
      <c r="A11" s="62" t="s">
        <v>614</v>
      </c>
      <c r="B11" s="150"/>
      <c r="C11" s="150"/>
      <c r="D11" s="164">
        <f t="shared" si="0"/>
        <v>0</v>
      </c>
    </row>
    <row r="12" spans="1:4" ht="33" customHeight="1">
      <c r="A12" s="62" t="s">
        <v>615</v>
      </c>
      <c r="B12" s="150"/>
      <c r="C12" s="150"/>
      <c r="D12" s="164">
        <f t="shared" si="0"/>
        <v>0</v>
      </c>
    </row>
    <row r="13" spans="1:4" ht="15" customHeight="1">
      <c r="A13" s="62" t="s">
        <v>616</v>
      </c>
      <c r="B13" s="150"/>
      <c r="C13" s="150"/>
      <c r="D13" s="164">
        <f t="shared" si="0"/>
        <v>0</v>
      </c>
    </row>
    <row r="14" spans="1:4" ht="15" customHeight="1">
      <c r="A14" s="62" t="s">
        <v>617</v>
      </c>
      <c r="B14" s="150"/>
      <c r="C14" s="150"/>
      <c r="D14" s="164">
        <f t="shared" si="0"/>
        <v>0</v>
      </c>
    </row>
    <row r="15" spans="1:4" ht="15" customHeight="1">
      <c r="A15" s="62" t="s">
        <v>618</v>
      </c>
      <c r="B15" s="150">
        <v>2</v>
      </c>
      <c r="C15" s="150"/>
      <c r="D15" s="164">
        <f t="shared" si="0"/>
        <v>2</v>
      </c>
    </row>
    <row r="16" spans="1:4" ht="15" customHeight="1">
      <c r="A16" s="62" t="s">
        <v>619</v>
      </c>
      <c r="B16" s="150">
        <v>1</v>
      </c>
      <c r="C16" s="150"/>
      <c r="D16" s="164">
        <f t="shared" si="0"/>
        <v>1</v>
      </c>
    </row>
    <row r="17" spans="1:4" ht="15" customHeight="1">
      <c r="A17" s="62" t="s">
        <v>620</v>
      </c>
      <c r="B17" s="150"/>
      <c r="C17" s="150"/>
      <c r="D17" s="164">
        <f t="shared" si="0"/>
        <v>0</v>
      </c>
    </row>
    <row r="18" spans="1:4" s="128" customFormat="1" ht="15" customHeight="1">
      <c r="A18" s="61" t="s">
        <v>632</v>
      </c>
      <c r="B18" s="137">
        <f>SUM(B11:B17)</f>
        <v>3</v>
      </c>
      <c r="C18" s="137">
        <f>SUM(C11:C17)</f>
        <v>0</v>
      </c>
      <c r="D18" s="167">
        <f t="shared" si="0"/>
        <v>3</v>
      </c>
    </row>
    <row r="19" spans="1:4" ht="15" customHeight="1">
      <c r="A19" s="62" t="s">
        <v>621</v>
      </c>
      <c r="B19" s="150"/>
      <c r="C19" s="150"/>
      <c r="D19" s="164">
        <f t="shared" si="0"/>
        <v>0</v>
      </c>
    </row>
    <row r="20" spans="1:4" ht="15" customHeight="1">
      <c r="A20" s="62" t="s">
        <v>622</v>
      </c>
      <c r="B20" s="150"/>
      <c r="C20" s="150"/>
      <c r="D20" s="164">
        <f t="shared" si="0"/>
        <v>0</v>
      </c>
    </row>
    <row r="21" spans="1:4" ht="15" customHeight="1">
      <c r="A21" s="62" t="s">
        <v>623</v>
      </c>
      <c r="B21" s="150">
        <v>10</v>
      </c>
      <c r="C21" s="150"/>
      <c r="D21" s="164">
        <f t="shared" si="0"/>
        <v>10</v>
      </c>
    </row>
    <row r="22" spans="1:4" s="128" customFormat="1" ht="15" customHeight="1">
      <c r="A22" s="61" t="s">
        <v>633</v>
      </c>
      <c r="B22" s="137">
        <f>SUM(B19:B21)</f>
        <v>10</v>
      </c>
      <c r="C22" s="137">
        <f>SUM(C19:C21)</f>
        <v>0</v>
      </c>
      <c r="D22" s="167">
        <f t="shared" si="0"/>
        <v>10</v>
      </c>
    </row>
    <row r="23" spans="1:4" ht="15" customHeight="1">
      <c r="A23" s="62" t="s">
        <v>624</v>
      </c>
      <c r="B23" s="150">
        <v>1</v>
      </c>
      <c r="C23" s="150"/>
      <c r="D23" s="164">
        <f t="shared" si="0"/>
        <v>1</v>
      </c>
    </row>
    <row r="24" spans="1:4" ht="15" customHeight="1">
      <c r="A24" s="62" t="s">
        <v>625</v>
      </c>
      <c r="B24" s="150">
        <v>3</v>
      </c>
      <c r="C24" s="150"/>
      <c r="D24" s="164">
        <f t="shared" si="0"/>
        <v>3</v>
      </c>
    </row>
    <row r="25" spans="1:4" ht="15" customHeight="1">
      <c r="A25" s="62" t="s">
        <v>626</v>
      </c>
      <c r="B25" s="150">
        <v>1</v>
      </c>
      <c r="C25" s="150"/>
      <c r="D25" s="164">
        <f t="shared" si="0"/>
        <v>1</v>
      </c>
    </row>
    <row r="26" spans="1:4" s="128" customFormat="1" ht="15" customHeight="1">
      <c r="A26" s="61" t="s">
        <v>634</v>
      </c>
      <c r="B26" s="137">
        <f>SUM(B23:B25)</f>
        <v>5</v>
      </c>
      <c r="C26" s="137">
        <f>SUM(C23:C25)</f>
        <v>0</v>
      </c>
      <c r="D26" s="167">
        <f t="shared" si="0"/>
        <v>5</v>
      </c>
    </row>
    <row r="27" spans="1:4" s="128" customFormat="1" ht="37.5" customHeight="1">
      <c r="A27" s="61" t="s">
        <v>635</v>
      </c>
      <c r="B27" s="56">
        <f>B26+B22+B18+B10</f>
        <v>18</v>
      </c>
      <c r="C27" s="56">
        <f>C26+C22+C18+C10</f>
        <v>8</v>
      </c>
      <c r="D27" s="167">
        <f t="shared" si="0"/>
        <v>26</v>
      </c>
    </row>
    <row r="28" spans="1:4" ht="30" customHeight="1">
      <c r="A28" s="62" t="s">
        <v>627</v>
      </c>
      <c r="B28" s="150"/>
      <c r="C28" s="150"/>
      <c r="D28" s="164">
        <f t="shared" si="0"/>
        <v>0</v>
      </c>
    </row>
    <row r="29" spans="1:4" ht="32.25" customHeight="1">
      <c r="A29" s="62" t="s">
        <v>628</v>
      </c>
      <c r="B29" s="150"/>
      <c r="C29" s="150"/>
      <c r="D29" s="164">
        <f t="shared" si="0"/>
        <v>0</v>
      </c>
    </row>
    <row r="30" spans="1:4" ht="33.75" customHeight="1">
      <c r="A30" s="62" t="s">
        <v>629</v>
      </c>
      <c r="B30" s="150"/>
      <c r="C30" s="150"/>
      <c r="D30" s="164">
        <f t="shared" si="0"/>
        <v>0</v>
      </c>
    </row>
    <row r="31" spans="1:4" ht="18.75" customHeight="1">
      <c r="A31" s="62" t="s">
        <v>630</v>
      </c>
      <c r="B31" s="150"/>
      <c r="C31" s="150"/>
      <c r="D31" s="164">
        <f t="shared" si="0"/>
        <v>0</v>
      </c>
    </row>
    <row r="32" spans="1:4" s="128" customFormat="1" ht="33" customHeight="1">
      <c r="A32" s="61" t="s">
        <v>93</v>
      </c>
      <c r="B32" s="137">
        <f>SUM(B28:B30)</f>
        <v>0</v>
      </c>
      <c r="C32" s="137">
        <f>SUM(C28:C30)</f>
        <v>0</v>
      </c>
      <c r="D32" s="167">
        <f t="shared" si="0"/>
        <v>0</v>
      </c>
    </row>
    <row r="33" spans="1:3">
      <c r="A33" s="256"/>
      <c r="B33" s="257"/>
      <c r="C33" s="257"/>
    </row>
    <row r="34" spans="1:3">
      <c r="A34" s="258"/>
      <c r="B34" s="257"/>
      <c r="C34" s="257"/>
    </row>
  </sheetData>
  <mergeCells count="4">
    <mergeCell ref="A33:C33"/>
    <mergeCell ref="A34:C34"/>
    <mergeCell ref="A1:D1"/>
    <mergeCell ref="A2:D2"/>
  </mergeCells>
  <phoneticPr fontId="39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57" orientation="portrait" r:id="rId1"/>
  <headerFooter>
    <oddHeader>&amp;C9. melléklet az 1/2015. (II.18.)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69</vt:i4>
      </vt:variant>
    </vt:vector>
  </HeadingPairs>
  <TitlesOfParts>
    <vt:vector size="96" baseType="lpstr">
      <vt:lpstr>kiemelt ei</vt:lpstr>
      <vt:lpstr>kiadások önkorm</vt:lpstr>
      <vt:lpstr>kiadások kv szerv</vt:lpstr>
      <vt:lpstr>kiadások összetolt</vt:lpstr>
      <vt:lpstr>bevételek önkormányzat</vt:lpstr>
      <vt:lpstr>bevételek kv szerv</vt:lpstr>
      <vt:lpstr>bevételek összetolt</vt:lpstr>
      <vt:lpstr>hitelek</vt:lpstr>
      <vt:lpstr>létszám</vt:lpstr>
      <vt:lpstr>átvett</vt:lpstr>
      <vt:lpstr>helyi adók</vt:lpstr>
      <vt:lpstr>átadott</vt:lpstr>
      <vt:lpstr>beruházások felújítások</vt:lpstr>
      <vt:lpstr>EU projektek</vt:lpstr>
      <vt:lpstr>stabilitási 2</vt:lpstr>
      <vt:lpstr>tartalékok</vt:lpstr>
      <vt:lpstr>szociális kiadások</vt:lpstr>
      <vt:lpstr>finanszírozás</vt:lpstr>
      <vt:lpstr>MÉRLEG</vt:lpstr>
      <vt:lpstr>MÉRLEG (2)</vt:lpstr>
      <vt:lpstr>MÉRLEG (3)</vt:lpstr>
      <vt:lpstr>TÖBB ÉVES</vt:lpstr>
      <vt:lpstr>GÖRDÜLŐ bevételek teljes</vt:lpstr>
      <vt:lpstr>GÖRDÜLŐ kiadások teljes</vt:lpstr>
      <vt:lpstr>KÖZVETETT</vt:lpstr>
      <vt:lpstr>EI FELHASZN TERV</vt:lpstr>
      <vt:lpstr>EI FELHASZN TERV (3)</vt:lpstr>
      <vt:lpstr>'stabilitási 2'!foot_4_place</vt:lpstr>
      <vt:lpstr>átadott!Nyomtatási_cím</vt:lpstr>
      <vt:lpstr>'bevételek kv szerv'!Nyomtatási_cím</vt:lpstr>
      <vt:lpstr>'bevételek önkormányzat'!Nyomtatási_cím</vt:lpstr>
      <vt:lpstr>'bevételek összetolt'!Nyomtatási_cím</vt:lpstr>
      <vt:lpstr>'EI FELHASZN TERV'!Nyomtatási_cím</vt:lpstr>
      <vt:lpstr>'EI FELHASZN TERV (3)'!Nyomtatási_cím</vt:lpstr>
      <vt:lpstr>'kiadások kv szerv'!Nyomtatási_cím</vt:lpstr>
      <vt:lpstr>'kiadások önkorm'!Nyomtatási_cím</vt:lpstr>
      <vt:lpstr>'kiadások összetolt'!Nyomtatási_cím</vt:lpstr>
      <vt:lpstr>átadott!Nyomtatási_terület</vt:lpstr>
      <vt:lpstr>átvett!Nyomtatási_terület</vt:lpstr>
      <vt:lpstr>'beruházások felújítások'!Nyomtatási_terület</vt:lpstr>
      <vt:lpstr>'bevételek kv szerv'!Nyomtatási_terület</vt:lpstr>
      <vt:lpstr>'bevételek önkormányzat'!Nyomtatási_terület</vt:lpstr>
      <vt:lpstr>'bevételek összetolt'!Nyomtatási_terület</vt:lpstr>
      <vt:lpstr>'EI FELHASZN TERV'!Nyomtatási_terület</vt:lpstr>
      <vt:lpstr>'EI FELHASZN TERV (3)'!Nyomtatási_terület</vt:lpstr>
      <vt:lpstr>'EU projektek'!Nyomtatási_terület</vt:lpstr>
      <vt:lpstr>finanszírozás!Nyomtatási_terület</vt:lpstr>
      <vt:lpstr>'GÖRDÜLŐ bevételek teljes'!Nyomtatási_terület</vt:lpstr>
      <vt:lpstr>'GÖRDÜLŐ kiadások teljes'!Nyomtatási_terület</vt:lpstr>
      <vt:lpstr>hitelek!Nyomtatási_terület</vt:lpstr>
      <vt:lpstr>'kiadások kv szerv'!Nyomtatási_terület</vt:lpstr>
      <vt:lpstr>'kiadások önkorm'!Nyomtatási_terület</vt:lpstr>
      <vt:lpstr>'kiadások összetolt'!Nyomtatási_terület</vt:lpstr>
      <vt:lpstr>'kiemelt ei'!Nyomtatási_terület</vt:lpstr>
      <vt:lpstr>KÖZVETETT!Nyomtatási_terület</vt:lpstr>
      <vt:lpstr>létszám!Nyomtatási_terület</vt:lpstr>
      <vt:lpstr>MÉRLEG!Nyomtatási_terület</vt:lpstr>
      <vt:lpstr>'MÉRLEG (2)'!Nyomtatási_terület</vt:lpstr>
      <vt:lpstr>'MÉRLEG (3)'!Nyomtatási_terület</vt:lpstr>
      <vt:lpstr>'stabilitási 2'!Nyomtatási_terület</vt:lpstr>
      <vt:lpstr>'szociális kiadások'!Nyomtatási_terület</vt:lpstr>
      <vt:lpstr>tartalékok!Nyomtatási_terület</vt:lpstr>
      <vt:lpstr>'TÖBB ÉVES'!Nyomtatási_terület</vt:lpstr>
      <vt:lpstr>KÖZVETETT!pr232</vt:lpstr>
      <vt:lpstr>'MÉRLEG (2)'!pr232</vt:lpstr>
      <vt:lpstr>'MÉRLEG (3)'!pr232</vt:lpstr>
      <vt:lpstr>'TÖBB ÉVES'!pr232</vt:lpstr>
      <vt:lpstr>KÖZVETETT!pr233</vt:lpstr>
      <vt:lpstr>'MÉRLEG (2)'!pr233</vt:lpstr>
      <vt:lpstr>'MÉRLEG (3)'!pr233</vt:lpstr>
      <vt:lpstr>'TÖBB ÉVES'!pr233</vt:lpstr>
      <vt:lpstr>KÖZVETETT!pr234</vt:lpstr>
      <vt:lpstr>'MÉRLEG (2)'!pr234</vt:lpstr>
      <vt:lpstr>'MÉRLEG (3)'!pr234</vt:lpstr>
      <vt:lpstr>'TÖBB ÉVES'!pr234</vt:lpstr>
      <vt:lpstr>KÖZVETETT!pr235</vt:lpstr>
      <vt:lpstr>'MÉRLEG (2)'!pr235</vt:lpstr>
      <vt:lpstr>'MÉRLEG (3)'!pr235</vt:lpstr>
      <vt:lpstr>'TÖBB ÉVES'!pr235</vt:lpstr>
      <vt:lpstr>KÖZVETETT!pr236</vt:lpstr>
      <vt:lpstr>'MÉRLEG (2)'!pr236</vt:lpstr>
      <vt:lpstr>'MÉRLEG (3)'!pr236</vt:lpstr>
      <vt:lpstr>'TÖBB ÉVES'!pr236</vt:lpstr>
      <vt:lpstr>'MÉRLEG (2)'!pr312</vt:lpstr>
      <vt:lpstr>'MÉRLEG (3)'!pr312</vt:lpstr>
      <vt:lpstr>'TÖBB ÉVES'!pr312</vt:lpstr>
      <vt:lpstr>'MÉRLEG (2)'!pr313</vt:lpstr>
      <vt:lpstr>'MÉRLEG (3)'!pr313</vt:lpstr>
      <vt:lpstr>'TÖBB ÉVES'!pr313</vt:lpstr>
      <vt:lpstr>KÖZVETETT!pr314</vt:lpstr>
      <vt:lpstr>'MÉRLEG (2)'!pr314</vt:lpstr>
      <vt:lpstr>'MÉRLEG (3)'!pr314</vt:lpstr>
      <vt:lpstr>'TÖBB ÉVES'!pr314</vt:lpstr>
      <vt:lpstr>'MÉRLEG (2)'!pr315</vt:lpstr>
      <vt:lpstr>'MÉRLEG (3)'!pr315</vt:lpstr>
      <vt:lpstr>'TÖBB ÉVES'!pr315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Laci</cp:lastModifiedBy>
  <cp:lastPrinted>2015-03-20T10:34:43Z</cp:lastPrinted>
  <dcterms:created xsi:type="dcterms:W3CDTF">2014-01-03T21:48:14Z</dcterms:created>
  <dcterms:modified xsi:type="dcterms:W3CDTF">2015-03-20T10:36:54Z</dcterms:modified>
</cp:coreProperties>
</file>