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tabRatio="727" firstSheet="22" activeTab="29"/>
  </bookViews>
  <sheets>
    <sheet name="1.1. sz. mell." sheetId="1" r:id="rId1"/>
    <sheet name="1.2. sz. mell." sheetId="2" r:id="rId2"/>
    <sheet name="1.3. sz. mell." sheetId="3" r:id="rId3"/>
    <sheet name="1.4. sz. mell." sheetId="4" r:id="rId4"/>
    <sheet name="2.1. sz. mell.  " sheetId="5" r:id="rId5"/>
    <sheet name="2.2. sz. mell.  " sheetId="6" r:id="rId6"/>
    <sheet name="4. sz. mell." sheetId="7" r:id="rId7"/>
    <sheet name="6. sz. mell." sheetId="8" r:id="rId8"/>
    <sheet name="7. sz. mell." sheetId="9" r:id="rId9"/>
    <sheet name="8_1. sz. mell. " sheetId="10" r:id="rId10"/>
    <sheet name="8_2. sz. mell." sheetId="11" r:id="rId11"/>
    <sheet name="9.1. sz. mell." sheetId="12" r:id="rId12"/>
    <sheet name="9.1.1. sz. mell. " sheetId="13" r:id="rId13"/>
    <sheet name="9.1.2. sz. mell. " sheetId="14" r:id="rId14"/>
    <sheet name="9.1.3. sz. mell." sheetId="15" r:id="rId15"/>
    <sheet name="9.2. sz. mell." sheetId="16" r:id="rId16"/>
    <sheet name="9.2.1. sz. mell." sheetId="17" r:id="rId17"/>
    <sheet name="9.2.2. sz.  mell." sheetId="18" r:id="rId18"/>
    <sheet name="9.2.3. sz. mell." sheetId="19" r:id="rId19"/>
    <sheet name="9.3. sz. mell." sheetId="20" r:id="rId20"/>
    <sheet name="9.3.1. sz. mell." sheetId="21" r:id="rId21"/>
    <sheet name="9.3.2. sz. mell." sheetId="22" r:id="rId22"/>
    <sheet name="9.3.3. sz. mell" sheetId="23" r:id="rId23"/>
    <sheet name="10. sz. mell." sheetId="24" r:id="rId24"/>
    <sheet name="1. sz. tájékoztató t." sheetId="25" r:id="rId25"/>
    <sheet name="2. sz. tájékoztató t." sheetId="26" r:id="rId26"/>
    <sheet name="3. sz. tájékoztató t." sheetId="27" r:id="rId27"/>
    <sheet name="4. sz. tájékoztató t." sheetId="28" r:id="rId28"/>
    <sheet name="5. sz. tájékoztató t." sheetId="29" r:id="rId29"/>
    <sheet name="6. sz. tájékoztató t." sheetId="30" r:id="rId30"/>
    <sheet name="Munka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fn.CONCAT" hidden="1">#NAME?</definedName>
    <definedName name="_xlfn.IFERROR" hidden="1">#NAME?</definedName>
    <definedName name="adat">#REF!</definedName>
    <definedName name="css">#REF!</definedName>
    <definedName name="css_k">'[4]Családsegítés'!$C$27:$C$86</definedName>
    <definedName name="css_k_">#REF!</definedName>
    <definedName name="FEJ">#REF!</definedName>
    <definedName name="FGL">'[5]flag_1'!#REF!</definedName>
    <definedName name="fgl1">'[5]flag_1'!#REF!</definedName>
    <definedName name="FLAG">'[5]flag_1'!#REF!</definedName>
    <definedName name="flag1">'[5]flag_1'!#REF!</definedName>
    <definedName name="gyj">#REF!</definedName>
    <definedName name="gyj_k">'[4]Gyermekjóléti'!$C$27:$C$86</definedName>
    <definedName name="gyj_k_">#REF!</definedName>
    <definedName name="K_LSZA_BECS_1">#REF!</definedName>
    <definedName name="kjz">#REF!</definedName>
    <definedName name="kjz_k">'[4]körjegyzőség'!$C$9:$C$28</definedName>
    <definedName name="kjz_k_">#REF!</definedName>
    <definedName name="KSH_R">#REF!</definedName>
    <definedName name="KSZ1">'[5]flag_1'!#REF!</definedName>
    <definedName name="ksz11">'[5]flag_1'!#REF!</definedName>
    <definedName name="nev_c">#REF!</definedName>
    <definedName name="nev_g">#REF!</definedName>
    <definedName name="nev_k">#REF!</definedName>
    <definedName name="_xlnm.Print_Titles" localSheetId="11">'9.1. sz. mell.'!$1:$6</definedName>
    <definedName name="_xlnm.Print_Titles" localSheetId="12">'9.1.1. sz. mell. '!$1:$6</definedName>
    <definedName name="_xlnm.Print_Titles" localSheetId="13">'9.1.2. sz. mell. '!$1:$6</definedName>
    <definedName name="_xlnm.Print_Titles" localSheetId="14">'9.1.3. sz. mell.'!$1:$6</definedName>
    <definedName name="_xlnm.Print_Titles" localSheetId="15">'9.2. sz. mell.'!$1:$6</definedName>
    <definedName name="_xlnm.Print_Titles" localSheetId="16">'9.2.1. sz. mell.'!$1:$6</definedName>
    <definedName name="_xlnm.Print_Titles" localSheetId="17">'9.2.2. sz.  mell.'!$1:$6</definedName>
    <definedName name="_xlnm.Print_Titles" localSheetId="18">'9.2.3. sz. mell.'!$1:$6</definedName>
    <definedName name="_xlnm.Print_Titles" localSheetId="19">'9.3. sz. mell.'!$1:$6</definedName>
    <definedName name="_xlnm.Print_Titles" localSheetId="20">'9.3.1. sz. mell.'!$1:$6</definedName>
    <definedName name="_xlnm.Print_Titles" localSheetId="21">'9.3.2. sz. mell.'!$1:$6</definedName>
    <definedName name="_xlnm.Print_Titles" localSheetId="22">'9.3.3. sz. mell'!$1:$6</definedName>
    <definedName name="_xlnm.Print_Area" localSheetId="24">'1. sz. tájékoztató t.'!$A$1:$E$147</definedName>
    <definedName name="_xlnm.Print_Area" localSheetId="0">'1.1. sz. mell.'!$A$1:$C$159</definedName>
    <definedName name="_xlnm.Print_Area" localSheetId="1">'1.2. sz. mell.'!$A$1:$C$159</definedName>
    <definedName name="_xlnm.Print_Area" localSheetId="2">'1.3. sz. mell.'!$A$1:$C$159</definedName>
    <definedName name="_xlnm.Print_Area" localSheetId="3">'1.4. sz. mell.'!$A$1:$C$159</definedName>
    <definedName name="PUK">#REF!</definedName>
    <definedName name="TAM_jogc_feldkod">'[6]NATUR_select'!$C$16:$D$287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<sst xmlns="http://schemas.openxmlformats.org/spreadsheetml/2006/main" count="4422" uniqueCount="656">
  <si>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</si>
  <si>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</si>
  <si>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</si>
  <si>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</si>
  <si>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</si>
  <si>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</si>
  <si>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</si>
  <si>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</si>
  <si>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</si>
  <si>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</si>
  <si>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</si>
  <si>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</si>
  <si>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</si>
  <si>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</si>
  <si>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</si>
  <si>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</si>
  <si>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</si>
  <si>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</si>
  <si>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</si>
  <si>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</si>
  <si>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</si>
  <si>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</si>
  <si>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</si>
  <si>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</si>
  <si>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</si>
  <si>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</si>
  <si>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</si>
  <si>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</si>
  <si>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</si>
  <si>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</si>
  <si>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</si>
  <si>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</si>
  <si>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</si>
  <si>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</si>
  <si>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</si>
  <si>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</si>
  <si>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</si>
  <si>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</si>
  <si>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</si>
  <si>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</si>
  <si>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</si>
  <si>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</si>
  <si>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</si>
  <si>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</si>
  <si>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</si>
  <si>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</si>
  <si>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</si>
  <si>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</si>
  <si>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</si>
  <si>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</si>
  <si>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</si>
  <si>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</si>
  <si>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</si>
  <si>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</si>
  <si>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</si>
  <si>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</si>
  <si>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</si>
  <si>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</si>
  <si>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</si>
  <si>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</si>
  <si>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</si>
  <si>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</si>
  <si>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</si>
  <si>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</si>
  <si>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</si>
  <si>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</si>
  <si>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</si>
  <si>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</si>
  <si>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</si>
  <si>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</si>
  <si>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</si>
  <si>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</si>
  <si>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</si>
  <si>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</si>
  <si>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</si>
  <si>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</si>
  <si>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</si>
  <si>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</si>
  <si>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</si>
  <si>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</si>
  <si>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</si>
  <si>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</si>
  <si>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</si>
  <si>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</si>
  <si>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</si>
  <si>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</si>
  <si>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</si>
  <si>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</si>
  <si>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</si>
  <si>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</si>
  <si>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</si>
  <si>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</si>
  <si>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</si>
  <si>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</si>
  <si>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</si>
  <si>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</si>
  <si>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</si>
  <si>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</si>
  <si>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</si>
  <si>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</si>
  <si>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</si>
  <si>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</si>
  <si>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</si>
  <si>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</si>
  <si>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</si>
  <si>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</si>
  <si>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</si>
  <si>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</si>
  <si>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</si>
  <si>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</si>
  <si>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</si>
  <si>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</si>
  <si>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</si>
  <si>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</si>
  <si>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</si>
  <si>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</si>
  <si>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</si>
  <si>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</si>
  <si>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</si>
  <si>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</si>
  <si>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</si>
  <si>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</si>
  <si>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</si>
  <si>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</si>
  <si>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</si>
  <si>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</si>
  <si>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</si>
  <si>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</si>
  <si>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</si>
  <si>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</si>
  <si>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</si>
  <si>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</si>
  <si>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</si>
  <si>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</si>
  <si>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</si>
  <si>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</si>
  <si>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</si>
  <si>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</si>
  <si>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</si>
  <si>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</si>
  <si>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</si>
  <si>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</si>
  <si>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</si>
  <si>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</si>
  <si>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</si>
  <si>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</si>
  <si>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</si>
  <si>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</si>
  <si>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</si>
  <si>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</si>
  <si>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</si>
  <si>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</si>
  <si>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</si>
  <si>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</si>
  <si>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</si>
  <si>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</si>
  <si>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</si>
  <si>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</si>
  <si>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</si>
  <si>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</si>
  <si>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</si>
  <si>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</si>
  <si>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</si>
  <si>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</si>
  <si>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</si>
  <si>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</si>
  <si>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</si>
  <si>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</si>
  <si>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</si>
  <si>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</si>
  <si>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</si>
  <si>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</si>
  <si>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</si>
  <si>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</si>
  <si>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</si>
  <si>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</si>
  <si>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</si>
  <si>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</si>
  <si>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</si>
  <si>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</si>
  <si>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</si>
  <si>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</si>
  <si>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</si>
  <si>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</si>
  <si>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</si>
  <si>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</si>
  <si>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</si>
  <si>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</si>
  <si>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</si>
  <si>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</si>
  <si>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</si>
  <si>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</si>
  <si>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</si>
  <si>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</si>
  <si>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</si>
  <si>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</si>
  <si>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Nem kötelező!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</si>
  <si>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</si>
  <si>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</si>
  <si>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</si>
  <si>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</si>
  <si>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</si>
  <si>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</si>
  <si>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</si>
  <si>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</si>
  <si>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</si>
  <si>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</si>
  <si>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</si>
  <si>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</si>
  <si>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</si>
  <si>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</si>
  <si>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</si>
  <si>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</si>
  <si>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</si>
  <si>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</si>
  <si>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</si>
  <si>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</si>
  <si>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</si>
  <si>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</si>
  <si>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</si>
  <si>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</si>
  <si>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</si>
  <si>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</si>
  <si>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</si>
  <si>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</si>
  <si>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</si>
  <si>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</si>
  <si>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</si>
  <si>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</si>
  <si>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</si>
  <si>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</si>
  <si>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</si>
  <si>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</si>
  <si>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</si>
  <si>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</si>
  <si>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</si>
  <si>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</si>
  <si>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</si>
  <si>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</si>
  <si>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</si>
  <si>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</si>
  <si>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</si>
  <si>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</si>
  <si>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</si>
  <si>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</si>
  <si>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</si>
  <si>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</si>
  <si>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</si>
  <si>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</si>
  <si>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</si>
  <si>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</si>
  <si>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</si>
  <si>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</si>
  <si>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</si>
  <si>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</si>
  <si>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</si>
  <si>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</si>
  <si>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</si>
  <si>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</si>
  <si>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</si>
  <si>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</si>
  <si>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</si>
  <si>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</si>
  <si>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</si>
  <si>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</si>
  <si>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</si>
  <si>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</si>
  <si>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</si>
  <si>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</si>
  <si>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</si>
  <si>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</si>
  <si>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</si>
  <si>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</si>
  <si>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</si>
  <si>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</si>
  <si>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</si>
  <si>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</si>
  <si>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</si>
  <si>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</si>
  <si>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</si>
  <si>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</si>
  <si>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</si>
  <si>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</si>
  <si>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</si>
  <si>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</si>
  <si>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</si>
  <si>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</si>
  <si>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</si>
  <si>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</si>
  <si>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</si>
  <si>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</si>
  <si>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</si>
  <si>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</si>
  <si>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</si>
  <si>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</si>
  <si>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</si>
  <si>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</si>
  <si>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</si>
  <si>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</si>
  <si>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</si>
  <si>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</si>
  <si>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</si>
  <si>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</si>
  <si>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</si>
  <si>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</si>
  <si>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</si>
  <si>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</si>
  <si>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</si>
  <si>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</si>
  <si>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</si>
  <si>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</si>
  <si>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</si>
  <si>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</si>
  <si>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</si>
  <si>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</si>
  <si>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</si>
  <si>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</si>
  <si>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</si>
  <si>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</si>
  <si>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</si>
  <si>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</si>
  <si>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</si>
  <si>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</si>
  <si>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</si>
  <si>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</si>
  <si>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</si>
  <si>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</si>
  <si>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</si>
  <si>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</si>
  <si>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</si>
  <si>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</si>
  <si>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</si>
  <si>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</si>
  <si>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</si>
  <si>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</si>
  <si>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</si>
  <si>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</si>
  <si>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</si>
  <si>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</si>
  <si>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</si>
  <si>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</si>
  <si>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</si>
  <si>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</si>
  <si>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</si>
  <si>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</si>
  <si>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</si>
  <si>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</si>
  <si>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</si>
  <si>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</si>
  <si>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</si>
  <si>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</si>
  <si>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</si>
  <si>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</si>
  <si>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</si>
  <si>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</si>
  <si>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</si>
  <si>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</si>
  <si>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</si>
  <si>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</si>
  <si>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</si>
  <si>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</si>
  <si>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</si>
  <si>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</si>
  <si>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</si>
  <si>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</si>
  <si>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</si>
  <si>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</si>
  <si>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</si>
  <si>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</si>
  <si>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</si>
  <si>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</si>
  <si>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</si>
  <si>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</si>
  <si>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</si>
  <si>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</si>
  <si>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</si>
  <si>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</si>
  <si>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</si>
  <si>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</si>
  <si>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</si>
  <si>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</si>
  <si>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</si>
  <si>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</si>
  <si>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</si>
  <si>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</si>
  <si>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</si>
  <si>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</si>
  <si>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</si>
  <si>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</si>
  <si>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</si>
  <si>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</si>
  <si>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</si>
  <si>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</si>
  <si>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</si>
  <si>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</si>
  <si>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</si>
  <si>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</si>
  <si>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</si>
  <si>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</si>
  <si>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</si>
  <si>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</si>
  <si>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</si>
  <si>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</si>
  <si>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</si>
  <si>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</si>
  <si>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</si>
  <si>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</si>
  <si>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</si>
  <si>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</si>
  <si>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</si>
  <si>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</si>
  <si>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</si>
  <si>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</si>
  <si>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</si>
  <si>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</si>
  <si>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</si>
  <si>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</si>
  <si>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</si>
  <si>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</si>
  <si>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</si>
  <si>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</si>
  <si>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</si>
  <si>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</si>
  <si>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</si>
  <si>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</si>
  <si>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</si>
  <si>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</si>
  <si>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</si>
  <si>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</si>
  <si>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</si>
  <si>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</si>
  <si>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</si>
  <si>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</si>
  <si>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</si>
  <si>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</si>
  <si>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</si>
  <si>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</si>
  <si>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</si>
  <si>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</si>
  <si>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</si>
  <si>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</si>
  <si>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</si>
  <si>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</si>
  <si>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</si>
  <si>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</si>
  <si>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</si>
  <si>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</si>
  <si>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</si>
  <si>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</si>
  <si>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</si>
  <si>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</si>
  <si>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</si>
  <si>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</si>
  <si>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</si>
  <si>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</si>
  <si>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</si>
  <si>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</si>
  <si>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</si>
  <si>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</si>
  <si>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</si>
  <si>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</si>
  <si>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</si>
  <si>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</si>
  <si>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</si>
  <si>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</si>
  <si>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</si>
  <si>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</si>
  <si>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</si>
  <si>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</si>
  <si>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</si>
  <si>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</si>
  <si>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</si>
  <si>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</si>
  <si>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</si>
  <si>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</si>
  <si>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</si>
  <si>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</si>
  <si>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</si>
  <si>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</si>
  <si>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</si>
  <si>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</si>
  <si>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</si>
  <si>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</si>
  <si>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</si>
  <si>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</si>
  <si>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</si>
  <si>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</si>
  <si>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</si>
  <si>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</si>
  <si>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</si>
  <si>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</si>
  <si>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</si>
  <si>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</si>
  <si>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</si>
  <si>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</si>
  <si>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</si>
  <si>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</si>
  <si>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</si>
  <si>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</si>
  <si>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</si>
  <si>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</si>
  <si>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</si>
  <si>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</si>
  <si>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</si>
  <si>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</si>
  <si>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</si>
  <si>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</si>
  <si>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</si>
  <si>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</si>
  <si>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</si>
  <si>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</si>
  <si>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</si>
  <si>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</si>
  <si>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</si>
  <si>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</si>
  <si>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</si>
  <si>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</si>
  <si>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</si>
  <si>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</si>
  <si>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</si>
  <si>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</si>
  <si>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</si>
  <si>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</si>
  <si>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</si>
  <si>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</si>
  <si>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</si>
  <si>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</si>
  <si>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</si>
  <si>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</si>
  <si>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</si>
  <si>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2016.</t>
  </si>
  <si>
    <t>2017.</t>
  </si>
  <si>
    <t>2018.</t>
  </si>
  <si>
    <t>Győrzámoly Önkormányzat saját bevételeinek részletezése az adósságot keletkeztető ügyletből származó tárgyévi fizetési kötelezettség megállapításához</t>
  </si>
  <si>
    <t>Tanuszoda építésének előkészítése</t>
  </si>
  <si>
    <t>Győrzámoly Község Önkormányzata</t>
  </si>
  <si>
    <t>Gygőrzámoly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</si>
  <si>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</si>
  <si>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</si>
  <si>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</si>
  <si>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</si>
  <si>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>11737007-15366667</t>
  </si>
  <si>
    <t>csak törvényi</t>
  </si>
  <si>
    <t>Talajterhelési díj</t>
  </si>
  <si>
    <t>Pótlék, bírság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</si>
  <si>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</si>
  <si>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</si>
  <si>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</si>
  <si>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</si>
  <si>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</si>
  <si>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</si>
  <si>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</si>
  <si>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</si>
  <si>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</si>
  <si>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Felújítási kiadások felújításonként------------------------------------------------------------</t>
  </si>
  <si>
    <t>2019.</t>
  </si>
  <si>
    <t>Közhatalmi bevételek-Értékesítési és forgalmi adók (HIPA)</t>
  </si>
  <si>
    <t>Beruházási kiadások beruházásonként-----------------------------------------------</t>
  </si>
  <si>
    <t>……….</t>
  </si>
  <si>
    <t>Hármashatár Alapítvány</t>
  </si>
  <si>
    <t>Településrendezési terv módosítása</t>
  </si>
  <si>
    <t>2018. év</t>
  </si>
  <si>
    <t>Hosszú lejáratú hitel törlesztés (tőke+kamat)</t>
  </si>
  <si>
    <t xml:space="preserve">VP-6-7.4.1.1-16 Tornacsarnok és Tűzoltószertár-Falumúzeum </t>
  </si>
  <si>
    <t>Településképet meghatározó épületek energetikai korszerűsítése, felújítása</t>
  </si>
  <si>
    <t>Tornacsarnok és Tűzoltószertár-Falumúzeum energetikai felújítása VP-6-7.4.1.1-16 számú pályázatból</t>
  </si>
  <si>
    <t>Egyéb belső finanszírozási bevételek-államháztartáson belüli megelőlegezések</t>
  </si>
  <si>
    <t>Forintban</t>
  </si>
  <si>
    <t xml:space="preserve"> </t>
  </si>
  <si>
    <t>2018. évi előirányzat</t>
  </si>
  <si>
    <t xml:space="preserve">Forintban </t>
  </si>
  <si>
    <t>2018. évi eredeti előirányzat</t>
  </si>
  <si>
    <t>2020.</t>
  </si>
  <si>
    <t>Felhasználás 2017. XII. 31-ig</t>
  </si>
  <si>
    <t>2018. utáni szükséglet</t>
  </si>
  <si>
    <t>Nyírfa ligettől délre eső utca úttervének elkészítése</t>
  </si>
  <si>
    <t>Dergiták útja, Nyírfa liget, Búzavirág és Mórvető utcák kialakítása és építése</t>
  </si>
  <si>
    <t>2017-ben kialakított építési telkek közművesítése (40 db)</t>
  </si>
  <si>
    <t>2018-ban tervezett telekkialakítások költsége</t>
  </si>
  <si>
    <t>Közvilágítás építése Dergiták útja, Nyírfa liget, Búzavirág és Mórvető utcák</t>
  </si>
  <si>
    <t>Helyi termelői piac kialakítása pályázat önrésze (VP6-7.2.1-7.4.1.3-17)</t>
  </si>
  <si>
    <t>III. sz. OTR állomás tervezése</t>
  </si>
  <si>
    <t>Térfigyelő kamerák telepítése pályázat önrésze (VP6-19.2.1-81-1-17)</t>
  </si>
  <si>
    <t>2 db autóbuszváró telepítése</t>
  </si>
  <si>
    <t xml:space="preserve">2018. </t>
  </si>
  <si>
    <t>Óvoda udvar bővítéséhez területvásárlás</t>
  </si>
  <si>
    <t>Konyhai gépek, eszközök beszerzése pályázat önrésze (VP6-7.2.1-7.4.1.3-17)</t>
  </si>
  <si>
    <t>Bölcsőde 3. csoportjának kialakítása Szent I. u. 11. sz. alatti régió óvoda épület földszintjén</t>
  </si>
  <si>
    <t>Kerítés építése a sportpályán</t>
  </si>
  <si>
    <t>Sportpadló beszerzése a Tornacsarnokba</t>
  </si>
  <si>
    <t xml:space="preserve">Óvodai csoportszobák lambériázása a Szent I. u. 11. sz. alatti épületben </t>
  </si>
  <si>
    <t xml:space="preserve"> Forintban</t>
  </si>
  <si>
    <t>2018. év utáni szükséglet</t>
  </si>
  <si>
    <t>Konyha felújítás pályázat önrésze (VP6-7.2.1-7.4.1.3-17)</t>
  </si>
  <si>
    <t>Falumúzeum és Tűzoltószertár energetikai felújítása VP pályázatból (VP-6-7.4.1.1-16 kódszámú pályázat) önerő</t>
  </si>
  <si>
    <t>Tornacsarnok energetikai korszerűsítése VP pályázatból  (VP-6-7.4.1.1-16 kódszámú pályázat) önerő</t>
  </si>
  <si>
    <t>Majori út felújítása</t>
  </si>
  <si>
    <t>2019. év</t>
  </si>
  <si>
    <t>2020. után</t>
  </si>
  <si>
    <t>TOP-4.1.1-15-GM1-2016-00014 pályázat</t>
  </si>
  <si>
    <t>Önkormányzaton kívüli EU-s projektekhez történő hozzájárulás 2018.</t>
  </si>
  <si>
    <t>Térfigyelő kamerák telepítése LEADER pályázat</t>
  </si>
  <si>
    <t xml:space="preserve">VP6-19.2.1-81-1-17 </t>
  </si>
  <si>
    <t>Egészségház létesítése a Rákóczi u. 49. sz. alatt</t>
  </si>
  <si>
    <t>VP6-7.2.1-7.4.1.3-17</t>
  </si>
  <si>
    <t>Győrzámoly, 2018. ……………. hó ………… nap</t>
  </si>
  <si>
    <t>2016. évi tény</t>
  </si>
  <si>
    <t>2017. évi várható</t>
  </si>
  <si>
    <t>2018. évi általános működés és ágazati feladatok támogatásának alakulása jogcímenként</t>
  </si>
  <si>
    <t>2018. évi támogatás összesen</t>
  </si>
  <si>
    <t>Működési célú költségvetési támogatások és kiegészítő támogatások</t>
  </si>
  <si>
    <t>2018. évben céljelleggel juttatott támogatásokról</t>
  </si>
  <si>
    <t>2018. előtti kifizetés</t>
  </si>
  <si>
    <t>Kertítés építése a sportpályán</t>
  </si>
  <si>
    <t>Konyha felújítás és gépbeszerzés, helyi piac kialakítása</t>
  </si>
  <si>
    <t>2018. évi módosított előirányzat</t>
  </si>
  <si>
    <t>I</t>
  </si>
  <si>
    <t>Módosított előriányzat</t>
  </si>
  <si>
    <t>Módosított előirányzat</t>
  </si>
  <si>
    <t>Módosított előrányzazat</t>
  </si>
  <si>
    <t>2018. évi módosított előírányzat</t>
  </si>
  <si>
    <t>Győrzámolyért Alapítvány</t>
  </si>
  <si>
    <t>Győrzámoly. Határ út burkolat felújítás. és a Szabadság út - Dr. Pécsi Gy. utca közötti névtelen utca burkolatának felújítása</t>
  </si>
  <si>
    <t>forintban</t>
  </si>
  <si>
    <t xml:space="preserve"> forintban</t>
  </si>
  <si>
    <t>033/49 hrsz-ú út melletti ingatlanok víz-szennyvízcsatorna ellátása (közmű építés)</t>
  </si>
  <si>
    <t>Pannon Takarék épületének megvásárlása</t>
  </si>
  <si>
    <t>033/27 hrsz-ú út megvásárlása és más célú hasznosítása a 033/49 hrsz-ú út melletti ingatlanok viziközművének építése érdekében</t>
  </si>
  <si>
    <t>Fűnyíró, fűkasza beszerzése közfoglalkoztatási program keretében</t>
  </si>
  <si>
    <t>Általános iskola bővítése 2 tanteremmel és eszközbeszerzés (fordított áfás, ami dologi kiadás)</t>
  </si>
  <si>
    <t>Egészségház létesítése és eszközbeszerzés a Rákóczi u. 49. sz. alatt (TOP-4.1.1-15-GM1-2016-00014 pályázat)  (fordított áfás, ami dologi kiadás)</t>
  </si>
  <si>
    <t>Római Katolikus Plébánia Győrzámoly</t>
  </si>
  <si>
    <t>Térfigyelő kamerák telepítése önrésze (VP6-19.2.1-81-1-17)</t>
  </si>
  <si>
    <t>2018-ban megkezdődött telekalakítások költsége (72 db telek)</t>
  </si>
  <si>
    <t>Összesen (1+3+6+15+19)</t>
  </si>
  <si>
    <t>Előirányzat-felhasználási terv  2018. év</t>
  </si>
  <si>
    <t>G=(B-D-F)</t>
  </si>
  <si>
    <t>Éves módosított kiadási előirányzat: 1 035 338 355 Ft</t>
  </si>
  <si>
    <t>2. számú tájékoztató tábla a 4/2019. (V. 28.) önkormányzati rendelethez</t>
  </si>
  <si>
    <t>J=(D+F+G+H+I)</t>
  </si>
  <si>
    <t>5. számú tájékoztató tábla a 4/2019 (V. 28.) önkormányzati rendelethez</t>
  </si>
  <si>
    <t>2.1. melléklet a 4/2019. (V. 28.) önkormányzati rendelethez</t>
  </si>
  <si>
    <t>2.2. melléklet a 4/2019. (V. 28.) önkormányzati rendelethez</t>
  </si>
  <si>
    <t>9.1. melléklet a 4/2019. (V. 28.) önkormányzati rendelethez</t>
  </si>
  <si>
    <t>9.1.1. melléklet a 4/2019. (V. 28.) önkormányzati rendelethez</t>
  </si>
  <si>
    <t>9.1.2. melléklet a 4/2019. (V. 28.) önkormányzati rendelethez</t>
  </si>
  <si>
    <t>9.1.3. melléklet a 4/2019. (V. 28.) önkormányzati rendelethez</t>
  </si>
  <si>
    <t>9.2. melléklet a 4/2019. (V. 28.) önkormányzati rendelethez</t>
  </si>
  <si>
    <t>9.2.1. melléklet a 4/2019. (V. 28.) önkormányzati rendelethez</t>
  </si>
  <si>
    <t>9.2.2. melléklet a 4/2019. (V. 28.) önkormányzati rendelethez</t>
  </si>
  <si>
    <t>9.2.3. melléklet a 4/2019. (V. 28.) önkormányzati rendelethez</t>
  </si>
  <si>
    <t>9.3. melléklet a 4/2019. (V. 28.) önkormányzati rendelethez</t>
  </si>
  <si>
    <t>9.3.1. melléklet a 4/2019. (V. 28.) önkormányzati rendelethez</t>
  </si>
  <si>
    <t>9.3.2. melléklet a 4/2019. (V. 28.) önkormányzati rendelethez</t>
  </si>
  <si>
    <t>9.3.3. melléklet a 4/2019. (V. 28.) önkormányzati rendelethez</t>
  </si>
  <si>
    <t>Támogatás összege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</si>
</sst>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-40E]yyyy\.\ mmmm\ d\.\,\ dddd"/>
    <numFmt numFmtId="176" formatCode="00"/>
    <numFmt numFmtId="177" formatCode="#,###__;\-#,###__"/>
    <numFmt numFmtId="178" formatCode="#,###\ _F_t;\-#,###\ _F_t"/>
    <numFmt numFmtId="179" formatCode="#,###__"/>
    <numFmt numFmtId="180" formatCode="[$¥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6" fillId="0" borderId="25" xfId="0" applyNumberFormat="1" applyFont="1" applyFill="1" applyBorder="1" applyAlignment="1" applyProtection="1">
      <alignment vertical="center" wrapText="1"/>
      <protection locked="0"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6" xfId="59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6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Fill="1" applyBorder="1" applyAlignment="1" applyProtection="1">
      <alignment horizontal="center" vertical="center" wrapText="1"/>
      <protection/>
    </xf>
    <xf numFmtId="166" fontId="14" fillId="0" borderId="30" xfId="0" applyNumberFormat="1" applyFont="1" applyFill="1" applyBorder="1" applyAlignment="1" applyProtection="1">
      <alignment horizontal="center" vertical="center" wrapText="1"/>
      <protection/>
    </xf>
    <xf numFmtId="166" fontId="14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5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2" xfId="0" applyNumberFormat="1" applyFont="1" applyFill="1" applyBorder="1" applyAlignment="1" applyProtection="1">
      <alignment vertical="center" wrapText="1"/>
      <protection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6" fillId="0" borderId="33" xfId="0" applyNumberFormat="1" applyFont="1" applyFill="1" applyBorder="1" applyAlignment="1" applyProtection="1">
      <alignment vertical="center" wrapText="1"/>
      <protection/>
    </xf>
    <xf numFmtId="166" fontId="16" fillId="0" borderId="22" xfId="0" applyNumberFormat="1" applyFont="1" applyFill="1" applyBorder="1" applyAlignment="1" applyProtection="1">
      <alignment vertical="center" wrapText="1"/>
      <protection/>
    </xf>
    <xf numFmtId="166" fontId="16" fillId="0" borderId="23" xfId="0" applyNumberFormat="1" applyFont="1" applyFill="1" applyBorder="1" applyAlignment="1" applyProtection="1">
      <alignment vertical="center" wrapText="1"/>
      <protection/>
    </xf>
    <xf numFmtId="166" fontId="16" fillId="0" borderId="28" xfId="0" applyNumberFormat="1" applyFont="1" applyFill="1" applyBorder="1" applyAlignment="1" applyProtection="1">
      <alignment vertical="center" wrapText="1"/>
      <protection/>
    </xf>
    <xf numFmtId="166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4" xfId="0" applyNumberFormat="1" applyFont="1" applyFill="1" applyBorder="1" applyAlignment="1" applyProtection="1">
      <alignment vertical="center" wrapText="1"/>
      <protection locked="0"/>
    </xf>
    <xf numFmtId="166" fontId="16" fillId="0" borderId="17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166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38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6" fontId="16" fillId="0" borderId="10" xfId="60" applyNumberFormat="1" applyFont="1" applyFill="1" applyBorder="1" applyAlignment="1" applyProtection="1">
      <alignment vertical="center"/>
      <protection locked="0"/>
    </xf>
    <xf numFmtId="166" fontId="16" fillId="0" borderId="39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6" fontId="16" fillId="0" borderId="11" xfId="60" applyNumberFormat="1" applyFont="1" applyFill="1" applyBorder="1" applyAlignment="1" applyProtection="1">
      <alignment vertical="center"/>
      <protection locked="0"/>
    </xf>
    <xf numFmtId="166" fontId="16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6" fillId="0" borderId="12" xfId="60" applyNumberFormat="1" applyFont="1" applyFill="1" applyBorder="1" applyAlignment="1" applyProtection="1">
      <alignment vertical="center"/>
      <protection locked="0"/>
    </xf>
    <xf numFmtId="166" fontId="16" fillId="0" borderId="35" xfId="60" applyNumberFormat="1" applyFont="1" applyFill="1" applyBorder="1" applyAlignment="1" applyProtection="1">
      <alignment vertical="center"/>
      <protection/>
    </xf>
    <xf numFmtId="166" fontId="14" fillId="0" borderId="23" xfId="60" applyNumberFormat="1" applyFont="1" applyFill="1" applyBorder="1" applyAlignment="1" applyProtection="1">
      <alignment vertical="center"/>
      <protection/>
    </xf>
    <xf numFmtId="166" fontId="14" fillId="0" borderId="28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2" xfId="60" applyFont="1" applyFill="1" applyBorder="1" applyAlignment="1" applyProtection="1">
      <alignment horizontal="left" vertical="center" indent="1"/>
      <protection/>
    </xf>
    <xf numFmtId="166" fontId="14" fillId="0" borderId="23" xfId="60" applyNumberFormat="1" applyFont="1" applyFill="1" applyBorder="1" applyProtection="1">
      <alignment/>
      <protection/>
    </xf>
    <xf numFmtId="166" fontId="14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0" fontId="19" fillId="0" borderId="40" xfId="0" applyFont="1" applyFill="1" applyBorder="1" applyAlignment="1" applyProtection="1">
      <alignment horizontal="left" vertical="center" wrapText="1"/>
      <protection locked="0"/>
    </xf>
    <xf numFmtId="0" fontId="19" fillId="0" borderId="41" xfId="0" applyFont="1" applyFill="1" applyBorder="1" applyAlignment="1" applyProtection="1">
      <alignment horizontal="left" vertical="center" wrapText="1"/>
      <protection locked="0"/>
    </xf>
    <xf numFmtId="0" fontId="19" fillId="0" borderId="42" xfId="0" applyFont="1" applyFill="1" applyBorder="1" applyAlignment="1" applyProtection="1">
      <alignment horizontal="left" vertical="center" wrapText="1"/>
      <protection locked="0"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6" fontId="15" fillId="0" borderId="44" xfId="59" applyNumberFormat="1" applyFont="1" applyFill="1" applyBorder="1" applyAlignment="1" applyProtection="1">
      <alignment horizontal="left" vertical="center"/>
      <protection/>
    </xf>
    <xf numFmtId="0" fontId="16" fillId="0" borderId="3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6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7" fillId="0" borderId="45" xfId="59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3" xfId="59" applyFont="1" applyFill="1" applyBorder="1" applyAlignment="1" applyProtection="1">
      <alignment horizontal="center" vertical="center"/>
      <protection/>
    </xf>
    <xf numFmtId="0" fontId="16" fillId="0" borderId="28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8" fontId="14" fillId="0" borderId="28" xfId="40" applyNumberFormat="1" applyFont="1" applyFill="1" applyBorder="1" applyAlignment="1" applyProtection="1">
      <alignment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6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6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25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2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8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6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166" fontId="14" fillId="0" borderId="51" xfId="0" applyNumberFormat="1" applyFont="1" applyFill="1" applyBorder="1" applyAlignment="1" applyProtection="1">
      <alignment horizontal="center" vertical="center" wrapText="1"/>
      <protection/>
    </xf>
    <xf numFmtId="166" fontId="14" fillId="0" borderId="33" xfId="0" applyNumberFormat="1" applyFont="1" applyFill="1" applyBorder="1" applyAlignment="1" applyProtection="1">
      <alignment horizontal="center" vertical="center" wrapText="1"/>
      <protection/>
    </xf>
    <xf numFmtId="166" fontId="14" fillId="0" borderId="5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58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center" vertical="center" wrapText="1"/>
      <protection/>
    </xf>
    <xf numFmtId="166" fontId="16" fillId="0" borderId="34" xfId="0" applyNumberFormat="1" applyFont="1" applyFill="1" applyBorder="1" applyAlignment="1" applyProtection="1">
      <alignment vertical="center" wrapText="1"/>
      <protection/>
    </xf>
    <xf numFmtId="166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6" fontId="16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166" fontId="14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8" xfId="0" applyNumberFormat="1" applyFont="1" applyBorder="1" applyAlignment="1" applyProtection="1">
      <alignment horizontal="right" vertical="center" wrapText="1" indent="1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33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60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62" xfId="40" applyNumberFormat="1" applyFont="1" applyFill="1" applyBorder="1" applyAlignment="1" applyProtection="1">
      <alignment/>
      <protection locked="0"/>
    </xf>
    <xf numFmtId="168" fontId="16" fillId="0" borderId="54" xfId="40" applyNumberFormat="1" applyFont="1" applyFill="1" applyBorder="1" applyAlignment="1" applyProtection="1">
      <alignment/>
      <protection locked="0"/>
    </xf>
    <xf numFmtId="168" fontId="16" fillId="0" borderId="49" xfId="40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6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9" applyFont="1" applyFill="1" applyBorder="1" applyAlignment="1" applyProtection="1">
      <alignment horizontal="center" vertical="center" wrapText="1"/>
      <protection/>
    </xf>
    <xf numFmtId="0" fontId="6" fillId="0" borderId="63" xfId="59" applyFont="1" applyFill="1" applyBorder="1" applyAlignment="1" applyProtection="1">
      <alignment vertical="center" wrapText="1"/>
      <protection/>
    </xf>
    <xf numFmtId="166" fontId="6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63" xfId="59" applyFont="1" applyFill="1" applyBorder="1" applyAlignment="1" applyProtection="1">
      <alignment horizontal="right" vertical="center" wrapText="1" indent="1"/>
      <protection locked="0"/>
    </xf>
    <xf numFmtId="166" fontId="16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38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8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166" fontId="19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14" fillId="0" borderId="38" xfId="59" applyFont="1" applyFill="1" applyBorder="1" applyAlignment="1" applyProtection="1">
      <alignment horizontal="center" vertical="center" wrapText="1"/>
      <protection/>
    </xf>
    <xf numFmtId="166" fontId="16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8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9" applyFont="1" applyFill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9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5" xfId="59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wrapText="1" inden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9" xfId="59" applyFont="1" applyFill="1" applyBorder="1" applyAlignment="1" applyProtection="1">
      <alignment horizontal="left" vertical="center" wrapText="1" indent="1"/>
      <protection/>
    </xf>
    <xf numFmtId="0" fontId="14" fillId="0" borderId="30" xfId="59" applyFont="1" applyFill="1" applyBorder="1" applyAlignment="1" applyProtection="1">
      <alignment vertical="center" wrapText="1"/>
      <protection/>
    </xf>
    <xf numFmtId="166" fontId="14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6" xfId="59" applyFont="1" applyFill="1" applyBorder="1" applyAlignment="1" applyProtection="1">
      <alignment horizontal="left" vertical="center" wrapText="1" indent="7"/>
      <protection/>
    </xf>
    <xf numFmtId="166" fontId="20" fillId="0" borderId="28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166" fontId="14" fillId="0" borderId="67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9" xfId="59" applyNumberFormat="1" applyFont="1" applyFill="1" applyBorder="1" applyAlignment="1" applyProtection="1">
      <alignment horizontal="right" vertical="center" wrapText="1" indent="1"/>
      <protection/>
    </xf>
    <xf numFmtId="166" fontId="20" fillId="0" borderId="45" xfId="0" applyNumberFormat="1" applyFont="1" applyBorder="1" applyAlignment="1" applyProtection="1">
      <alignment horizontal="right" vertical="center" wrapText="1" indent="1"/>
      <protection/>
    </xf>
    <xf numFmtId="166" fontId="20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45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59" xfId="0" applyFont="1" applyBorder="1" applyAlignment="1" applyProtection="1">
      <alignment horizontal="left" wrapText="1" indent="1"/>
      <protection/>
    </xf>
    <xf numFmtId="166" fontId="16" fillId="0" borderId="16" xfId="0" applyNumberFormat="1" applyFont="1" applyFill="1" applyBorder="1" applyAlignment="1" applyProtection="1">
      <alignment vertical="center" wrapText="1"/>
      <protection/>
    </xf>
    <xf numFmtId="166" fontId="16" fillId="0" borderId="10" xfId="0" applyNumberFormat="1" applyFont="1" applyFill="1" applyBorder="1" applyAlignment="1" applyProtection="1">
      <alignment vertical="center" wrapText="1"/>
      <protection/>
    </xf>
    <xf numFmtId="166" fontId="16" fillId="0" borderId="39" xfId="0" applyNumberFormat="1" applyFont="1" applyFill="1" applyBorder="1" applyAlignment="1" applyProtection="1">
      <alignment vertical="center" wrapText="1"/>
      <protection/>
    </xf>
    <xf numFmtId="166" fontId="16" fillId="0" borderId="61" xfId="0" applyNumberFormat="1" applyFont="1" applyFill="1" applyBorder="1" applyAlignment="1" applyProtection="1">
      <alignment vertical="center" wrapText="1"/>
      <protection/>
    </xf>
    <xf numFmtId="166" fontId="16" fillId="0" borderId="5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49" xfId="0" applyNumberFormat="1" applyFont="1" applyFill="1" applyBorder="1" applyAlignment="1" applyProtection="1">
      <alignment vertical="center" wrapText="1"/>
      <protection/>
    </xf>
    <xf numFmtId="166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2" xfId="0" applyNumberFormat="1" applyFont="1" applyFill="1" applyBorder="1" applyAlignment="1" applyProtection="1">
      <alignment vertical="center" wrapText="1"/>
      <protection locked="0"/>
    </xf>
    <xf numFmtId="166" fontId="16" fillId="0" borderId="71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33" xfId="0" applyNumberFormat="1" applyFont="1" applyFill="1" applyBorder="1" applyAlignment="1" applyProtection="1">
      <alignment vertical="center" wrapText="1"/>
      <protection/>
    </xf>
    <xf numFmtId="166" fontId="14" fillId="0" borderId="22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8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center" vertical="center" wrapText="1"/>
      <protection/>
    </xf>
    <xf numFmtId="166" fontId="16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25" xfId="0" applyNumberFormat="1" applyFont="1" applyFill="1" applyBorder="1" applyAlignment="1" applyProtection="1">
      <alignment vertical="center" wrapText="1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/>
      <protection/>
    </xf>
    <xf numFmtId="166" fontId="1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73" xfId="0" applyNumberFormat="1" applyFont="1" applyFill="1" applyBorder="1" applyAlignment="1" applyProtection="1">
      <alignment horizontal="center" vertical="center" wrapText="1"/>
      <protection/>
    </xf>
    <xf numFmtId="166" fontId="14" fillId="0" borderId="70" xfId="0" applyNumberFormat="1" applyFont="1" applyFill="1" applyBorder="1" applyAlignment="1" applyProtection="1">
      <alignment horizontal="center" vertical="center" wrapText="1"/>
      <protection/>
    </xf>
    <xf numFmtId="166" fontId="14" fillId="0" borderId="46" xfId="0" applyNumberFormat="1" applyFont="1" applyFill="1" applyBorder="1" applyAlignment="1" applyProtection="1">
      <alignment horizontal="center" vertical="center" wrapText="1"/>
      <protection/>
    </xf>
    <xf numFmtId="166" fontId="14" fillId="0" borderId="74" xfId="0" applyNumberFormat="1" applyFont="1" applyFill="1" applyBorder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50" xfId="0" applyNumberFormat="1" applyFont="1" applyFill="1" applyBorder="1" applyAlignment="1" applyProtection="1">
      <alignment horizontal="center" vertical="center" wrapText="1"/>
      <protection/>
    </xf>
    <xf numFmtId="166" fontId="14" fillId="0" borderId="50" xfId="0" applyNumberFormat="1" applyFont="1" applyFill="1" applyBorder="1" applyAlignment="1" applyProtection="1">
      <alignment horizontal="center" vertical="center" wrapText="1"/>
      <protection/>
    </xf>
    <xf numFmtId="166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7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57" xfId="0" applyNumberFormat="1" applyFont="1" applyFill="1" applyBorder="1" applyAlignment="1" applyProtection="1">
      <alignment horizontal="center" vertical="center" wrapText="1"/>
      <protection/>
    </xf>
    <xf numFmtId="166" fontId="14" fillId="0" borderId="77" xfId="0" applyNumberFormat="1" applyFont="1" applyFill="1" applyBorder="1" applyAlignment="1" applyProtection="1">
      <alignment horizontal="center" vertical="center" wrapText="1"/>
      <protection/>
    </xf>
    <xf numFmtId="166" fontId="13" fillId="0" borderId="59" xfId="0" applyNumberFormat="1" applyFont="1" applyFill="1" applyBorder="1" applyAlignment="1" applyProtection="1">
      <alignment vertical="center" wrapText="1"/>
      <protection locked="0"/>
    </xf>
    <xf numFmtId="166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78" xfId="0" applyNumberFormat="1" applyFont="1" applyFill="1" applyBorder="1" applyAlignment="1" applyProtection="1">
      <alignment vertical="center" wrapText="1"/>
      <protection locked="0"/>
    </xf>
    <xf numFmtId="166" fontId="16" fillId="0" borderId="50" xfId="0" applyNumberFormat="1" applyFont="1" applyFill="1" applyBorder="1" applyAlignment="1" applyProtection="1">
      <alignment vertical="center" wrapText="1"/>
      <protection/>
    </xf>
    <xf numFmtId="166" fontId="16" fillId="0" borderId="14" xfId="0" applyNumberFormat="1" applyFont="1" applyFill="1" applyBorder="1" applyAlignment="1" applyProtection="1">
      <alignment vertical="center" wrapText="1"/>
      <protection locked="0"/>
    </xf>
    <xf numFmtId="166" fontId="16" fillId="0" borderId="76" xfId="0" applyNumberFormat="1" applyFont="1" applyFill="1" applyBorder="1" applyAlignment="1" applyProtection="1">
      <alignment vertical="center" wrapText="1"/>
      <protection/>
    </xf>
    <xf numFmtId="166" fontId="7" fillId="0" borderId="56" xfId="0" applyNumberFormat="1" applyFont="1" applyFill="1" applyBorder="1" applyAlignment="1" applyProtection="1">
      <alignment horizontal="center" vertical="center" wrapText="1"/>
      <protection/>
    </xf>
    <xf numFmtId="166" fontId="6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64" xfId="0" applyNumberFormat="1" applyFont="1" applyFill="1" applyBorder="1" applyAlignment="1" applyProtection="1">
      <alignment vertical="center" wrapTex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4" fillId="0" borderId="15" xfId="0" applyNumberFormat="1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ont="1" applyFill="1" applyAlignment="1" applyProtection="1">
      <alignment vertical="center" wrapText="1"/>
      <protection/>
    </xf>
    <xf numFmtId="166" fontId="2" fillId="0" borderId="0" xfId="60" applyNumberFormat="1" applyFill="1" applyAlignment="1" applyProtection="1">
      <alignment vertical="center"/>
      <protection/>
    </xf>
    <xf numFmtId="166" fontId="14" fillId="0" borderId="61" xfId="0" applyNumberFormat="1" applyFont="1" applyFill="1" applyBorder="1" applyAlignment="1" applyProtection="1">
      <alignment horizontal="center" vertical="center" wrapText="1"/>
      <protection/>
    </xf>
    <xf numFmtId="166" fontId="1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72" xfId="0" applyNumberFormat="1" applyFont="1" applyFill="1" applyBorder="1" applyAlignment="1" applyProtection="1">
      <alignment vertical="center" wrapText="1"/>
      <protection/>
    </xf>
    <xf numFmtId="166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0" xfId="0" applyNumberFormat="1" applyFont="1" applyFill="1" applyBorder="1" applyAlignment="1" applyProtection="1">
      <alignment vertical="center" wrapText="1"/>
      <protection locked="0"/>
    </xf>
    <xf numFmtId="166" fontId="0" fillId="33" borderId="5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27" xfId="0" applyNumberFormat="1" applyFont="1" applyFill="1" applyBorder="1" applyAlignment="1" applyProtection="1">
      <alignment vertical="center" wrapText="1"/>
      <protection/>
    </xf>
    <xf numFmtId="166" fontId="5" fillId="0" borderId="44" xfId="0" applyNumberFormat="1" applyFont="1" applyFill="1" applyBorder="1" applyAlignment="1">
      <alignment horizontal="right" vertical="center"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5" fillId="0" borderId="44" xfId="59" applyNumberFormat="1" applyFont="1" applyFill="1" applyBorder="1" applyAlignment="1" applyProtection="1">
      <alignment horizontal="left" vertical="center"/>
      <protection/>
    </xf>
    <xf numFmtId="166" fontId="15" fillId="0" borderId="44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right"/>
      <protection/>
    </xf>
    <xf numFmtId="166" fontId="7" fillId="0" borderId="79" xfId="0" applyNumberFormat="1" applyFont="1" applyFill="1" applyBorder="1" applyAlignment="1" applyProtection="1">
      <alignment horizontal="center" vertical="center" wrapText="1"/>
      <protection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67" fillId="0" borderId="63" xfId="0" applyNumberFormat="1" applyFont="1" applyFill="1" applyBorder="1" applyAlignment="1" applyProtection="1">
      <alignment horizontal="center" vertical="center" wrapText="1"/>
      <protection/>
    </xf>
    <xf numFmtId="166" fontId="7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81" xfId="0" applyNumberFormat="1" applyFont="1" applyFill="1" applyBorder="1" applyAlignment="1" applyProtection="1">
      <alignment horizontal="center" vertical="center" wrapText="1"/>
      <protection/>
    </xf>
    <xf numFmtId="166" fontId="5" fillId="0" borderId="44" xfId="0" applyNumberFormat="1" applyFont="1" applyFill="1" applyBorder="1" applyAlignment="1" applyProtection="1">
      <alignment horizontal="right" vertical="center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6" fillId="0" borderId="63" xfId="59" applyFont="1" applyFill="1" applyBorder="1" applyAlignment="1">
      <alignment horizontal="left" vertical="center" wrapText="1"/>
      <protection/>
    </xf>
    <xf numFmtId="0" fontId="17" fillId="0" borderId="44" xfId="0" applyFont="1" applyFill="1" applyBorder="1" applyAlignment="1" applyProtection="1">
      <alignment horizontal="right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7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2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84" xfId="0" applyFont="1" applyFill="1" applyBorder="1" applyAlignment="1" applyProtection="1">
      <alignment horizontal="left" indent="1"/>
      <protection locked="0"/>
    </xf>
    <xf numFmtId="0" fontId="16" fillId="0" borderId="85" xfId="0" applyFont="1" applyFill="1" applyBorder="1" applyAlignment="1" applyProtection="1">
      <alignment horizontal="left" indent="1"/>
      <protection locked="0"/>
    </xf>
    <xf numFmtId="0" fontId="16" fillId="0" borderId="47" xfId="0" applyFont="1" applyFill="1" applyBorder="1" applyAlignment="1" applyProtection="1">
      <alignment horizontal="left" indent="1"/>
      <protection locked="0"/>
    </xf>
    <xf numFmtId="0" fontId="16" fillId="0" borderId="48" xfId="0" applyFont="1" applyFill="1" applyBorder="1" applyAlignment="1" applyProtection="1">
      <alignment horizontal="left" indent="1"/>
      <protection locked="0"/>
    </xf>
    <xf numFmtId="0" fontId="16" fillId="0" borderId="7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86" xfId="0" applyFont="1" applyFill="1" applyBorder="1" applyAlignment="1" applyProtection="1" quotePrefix="1">
      <alignment horizontal="right" vertical="center"/>
      <protection/>
    </xf>
    <xf numFmtId="0" fontId="7" fillId="0" borderId="62" xfId="0" applyFont="1" applyFill="1" applyBorder="1" applyAlignment="1" applyProtection="1" quotePrefix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49" fontId="7" fillId="0" borderId="68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 applyProtection="1">
      <alignment horizontal="right" vertical="top"/>
      <protection locked="0"/>
    </xf>
    <xf numFmtId="0" fontId="5" fillId="0" borderId="52" xfId="0" applyFont="1" applyFill="1" applyBorder="1" applyAlignment="1" applyProtection="1">
      <alignment horizontal="right"/>
      <protection/>
    </xf>
    <xf numFmtId="0" fontId="7" fillId="0" borderId="87" xfId="0" applyFont="1" applyFill="1" applyBorder="1" applyAlignment="1" applyProtection="1" quotePrefix="1">
      <alignment horizontal="right" vertical="center"/>
      <protection/>
    </xf>
    <xf numFmtId="0" fontId="7" fillId="0" borderId="67" xfId="0" applyFont="1" applyFill="1" applyBorder="1" applyAlignment="1" applyProtection="1" quotePrefix="1">
      <alignment horizontal="right" vertical="center"/>
      <protection/>
    </xf>
    <xf numFmtId="0" fontId="7" fillId="0" borderId="56" xfId="0" applyFont="1" applyFill="1" applyBorder="1" applyAlignment="1" applyProtection="1" quotePrefix="1">
      <alignment horizontal="right" vertical="center"/>
      <protection/>
    </xf>
    <xf numFmtId="0" fontId="7" fillId="0" borderId="68" xfId="0" applyFont="1" applyFill="1" applyBorder="1" applyAlignment="1" applyProtection="1" quotePrefix="1">
      <alignment horizontal="right" vertic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49" fontId="7" fillId="0" borderId="86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 applyProtection="1">
      <alignment horizontal="right" vertical="top"/>
      <protection/>
    </xf>
    <xf numFmtId="49" fontId="7" fillId="0" borderId="84" xfId="0" applyNumberFormat="1" applyFont="1" applyFill="1" applyBorder="1" applyAlignment="1" applyProtection="1">
      <alignment horizontal="right" vertical="center"/>
      <protection/>
    </xf>
    <xf numFmtId="49" fontId="7" fillId="0" borderId="8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8" fillId="0" borderId="61" xfId="0" applyNumberFormat="1" applyFont="1" applyFill="1" applyBorder="1" applyAlignment="1" applyProtection="1">
      <alignment horizontal="center" textRotation="180" wrapText="1"/>
      <protection/>
    </xf>
    <xf numFmtId="166" fontId="8" fillId="0" borderId="0" xfId="0" applyNumberFormat="1" applyFont="1" applyFill="1" applyBorder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9" xfId="0" applyNumberFormat="1" applyFont="1" applyFill="1" applyBorder="1" applyAlignment="1" applyProtection="1">
      <alignment horizontal="center" vertical="center"/>
      <protection/>
    </xf>
    <xf numFmtId="166" fontId="7" fillId="0" borderId="80" xfId="0" applyNumberFormat="1" applyFont="1" applyFill="1" applyBorder="1" applyAlignment="1" applyProtection="1">
      <alignment horizontal="center" vertical="center"/>
      <protection/>
    </xf>
    <xf numFmtId="166" fontId="7" fillId="0" borderId="66" xfId="0" applyNumberFormat="1" applyFont="1" applyFill="1" applyBorder="1" applyAlignment="1" applyProtection="1">
      <alignment horizontal="center" vertical="center"/>
      <protection/>
    </xf>
    <xf numFmtId="166" fontId="7" fillId="0" borderId="84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79" xfId="0" applyNumberFormat="1" applyFont="1" applyFill="1" applyBorder="1" applyAlignment="1" applyProtection="1">
      <alignment horizontal="center" vertical="center" wrapText="1"/>
      <protection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6" fillId="0" borderId="63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57" xfId="60" applyFont="1" applyFill="1" applyBorder="1" applyAlignment="1" applyProtection="1">
      <alignment horizontal="left" vertical="center" indent="1"/>
      <protection/>
    </xf>
    <xf numFmtId="0" fontId="15" fillId="0" borderId="52" xfId="60" applyFont="1" applyFill="1" applyBorder="1" applyAlignment="1" applyProtection="1">
      <alignment horizontal="left" vertical="center" indent="1"/>
      <protection/>
    </xf>
    <xf numFmtId="0" fontId="15" fillId="0" borderId="45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8" fillId="0" borderId="61" xfId="0" applyFont="1" applyFill="1" applyBorder="1" applyAlignment="1">
      <alignment horizontal="center" textRotation="18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vertical="center" wrapText="1"/>
    </xf>
    <xf numFmtId="0" fontId="15" fillId="0" borderId="44" xfId="0" applyFont="1" applyBorder="1" applyAlignment="1" applyProtection="1">
      <alignment horizontal="righ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ZMA~1.ROZ\AppData\Local\Temp\1527583784_zarszamadasi%20rendelet%20tablazatai2017_%20szamokk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PEROR\RedirectedFolders\Ktgv.%20rendelet%20KT%20&#252;l&#233;sre\3.Ktv.rend.,indokl&#225;s%20t&#225;bl&#225;zata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.."/>
      <sheetName val="1.3.sz.mell."/>
      <sheetName val="1.4.sz.mell."/>
      <sheetName val="2.1.sz.mell  "/>
      <sheetName val="2.2.sz.mell  "/>
      <sheetName val="3.sz.mell."/>
      <sheetName val="4.sz.mell."/>
      <sheetName val="5.sz.mell."/>
      <sheetName val="6.sz.mell."/>
      <sheetName val="7.sz.mell"/>
      <sheetName val="8. sz. mell"/>
      <sheetName val="1.tájékoztató"/>
      <sheetName val="2. tájékoztató tábla"/>
      <sheetName val="3. tájékoztató tábla"/>
      <sheetName val="4. tájékoztató tábla"/>
      <sheetName val="5..sz tájékoztató t."/>
      <sheetName val="6.sz. tájékoztató t."/>
      <sheetName val="7.sz. tájékoztató tábla"/>
      <sheetName val="8.sz.tájékoztató tábla"/>
      <sheetName val="9.sz.tájékoztató tábla"/>
      <sheetName val="10. tájékoztató tá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4.sz. mell."/>
      <sheetName val="5.sz.melléklet"/>
      <sheetName val="6.sz.melléklet"/>
      <sheetName val="7.sz.mell."/>
      <sheetName val="1. sz tájékoztató t."/>
      <sheetName val="2. sz tájékoztató t."/>
      <sheetName val="3.sz tájékoztató t."/>
      <sheetName val="4.sz tájékoztató t.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="130" zoomScaleNormal="130" zoomScaleSheetLayoutView="100" workbookViewId="0" topLeftCell="A52">
      <selection activeCell="B5" sqref="B5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14.50390625" style="408" customWidth="1"/>
    <col min="5" max="16384" width="9.375" style="408" customWidth="1"/>
  </cols>
  <sheetData>
    <row r="1" spans="1:3" ht="15.75" customHeight="1">
      <c r="A1" s="574" t="s">
        <v>14</v>
      </c>
      <c r="B1" s="574"/>
      <c r="C1" s="574"/>
    </row>
    <row r="2" spans="1:4" ht="15.75" customHeight="1" thickBot="1">
      <c r="A2" s="575" t="s">
        <v>151</v>
      </c>
      <c r="B2" s="575"/>
      <c r="C2" s="578" t="s">
        <v>567</v>
      </c>
      <c r="D2" s="578"/>
    </row>
    <row r="3" spans="1:4" ht="37.5" customHeight="1" thickBot="1">
      <c r="A3" s="23" t="s">
        <v>69</v>
      </c>
      <c r="B3" s="24" t="s">
        <v>16</v>
      </c>
      <c r="C3" s="43" t="s">
        <v>569</v>
      </c>
      <c r="D3" s="43" t="s">
        <v>615</v>
      </c>
    </row>
    <row r="4" spans="1:4" s="409" customFormat="1" ht="12" customHeight="1" thickBot="1">
      <c r="A4" s="403" t="s">
        <v>490</v>
      </c>
      <c r="B4" s="404" t="s">
        <v>491</v>
      </c>
      <c r="C4" s="405" t="s">
        <v>492</v>
      </c>
      <c r="D4" s="405" t="s">
        <v>494</v>
      </c>
    </row>
    <row r="5" spans="1:4" s="410" customFormat="1" ht="12" customHeight="1" thickBot="1">
      <c r="A5" s="20" t="s">
        <v>17</v>
      </c>
      <c r="B5" s="21" t="s">
        <v>244</v>
      </c>
      <c r="C5" s="287">
        <f>+C6+C7+C8+C9+C10+C11</f>
        <v>212621126</v>
      </c>
      <c r="D5" s="287">
        <f>+D6+D7+D8+D9+D10+D11</f>
        <v>218896464</v>
      </c>
    </row>
    <row r="6" spans="1:4" s="410" customFormat="1" ht="12" customHeight="1">
      <c r="A6" s="15" t="s">
        <v>98</v>
      </c>
      <c r="B6" s="411" t="s">
        <v>245</v>
      </c>
      <c r="C6" s="290">
        <v>68069669</v>
      </c>
      <c r="D6" s="290">
        <v>68163853</v>
      </c>
    </row>
    <row r="7" spans="1:4" s="410" customFormat="1" ht="12" customHeight="1">
      <c r="A7" s="14" t="s">
        <v>99</v>
      </c>
      <c r="B7" s="412" t="s">
        <v>246</v>
      </c>
      <c r="C7" s="289">
        <v>78565151</v>
      </c>
      <c r="D7" s="289">
        <v>81481500</v>
      </c>
    </row>
    <row r="8" spans="1:4" s="410" customFormat="1" ht="12" customHeight="1">
      <c r="A8" s="14" t="s">
        <v>100</v>
      </c>
      <c r="B8" s="412" t="s">
        <v>247</v>
      </c>
      <c r="C8" s="289">
        <v>62230166</v>
      </c>
      <c r="D8" s="289">
        <v>63785381</v>
      </c>
    </row>
    <row r="9" spans="1:4" s="410" customFormat="1" ht="12" customHeight="1">
      <c r="A9" s="14" t="s">
        <v>101</v>
      </c>
      <c r="B9" s="412" t="s">
        <v>248</v>
      </c>
      <c r="C9" s="289">
        <v>3453340</v>
      </c>
      <c r="D9" s="289">
        <v>3453340</v>
      </c>
    </row>
    <row r="10" spans="1:4" s="410" customFormat="1" ht="12" customHeight="1">
      <c r="A10" s="14" t="s">
        <v>148</v>
      </c>
      <c r="B10" s="283" t="s">
        <v>432</v>
      </c>
      <c r="C10" s="289">
        <v>302800</v>
      </c>
      <c r="D10" s="289">
        <v>2012390</v>
      </c>
    </row>
    <row r="11" spans="1:4" s="410" customFormat="1" ht="12" customHeight="1" thickBot="1">
      <c r="A11" s="16" t="s">
        <v>102</v>
      </c>
      <c r="B11" s="284" t="s">
        <v>433</v>
      </c>
      <c r="C11" s="289"/>
      <c r="D11" s="289"/>
    </row>
    <row r="12" spans="1:4" s="410" customFormat="1" ht="12" customHeight="1" thickBot="1">
      <c r="A12" s="20" t="s">
        <v>18</v>
      </c>
      <c r="B12" s="282" t="s">
        <v>249</v>
      </c>
      <c r="C12" s="287">
        <f>+C13+C14+C15+C16+C17</f>
        <v>9636000</v>
      </c>
      <c r="D12" s="287">
        <f>+D13+D14+D15+D16+D17</f>
        <v>13403730</v>
      </c>
    </row>
    <row r="13" spans="1:4" s="410" customFormat="1" ht="12" customHeight="1">
      <c r="A13" s="15" t="s">
        <v>104</v>
      </c>
      <c r="B13" s="411" t="s">
        <v>250</v>
      </c>
      <c r="C13" s="290"/>
      <c r="D13" s="290"/>
    </row>
    <row r="14" spans="1:4" s="410" customFormat="1" ht="12" customHeight="1">
      <c r="A14" s="14" t="s">
        <v>105</v>
      </c>
      <c r="B14" s="412" t="s">
        <v>251</v>
      </c>
      <c r="C14" s="289"/>
      <c r="D14" s="289"/>
    </row>
    <row r="15" spans="1:4" s="410" customFormat="1" ht="12" customHeight="1">
      <c r="A15" s="14" t="s">
        <v>106</v>
      </c>
      <c r="B15" s="412" t="s">
        <v>422</v>
      </c>
      <c r="C15" s="289"/>
      <c r="D15" s="289"/>
    </row>
    <row r="16" spans="1:4" s="410" customFormat="1" ht="12" customHeight="1">
      <c r="A16" s="14" t="s">
        <v>107</v>
      </c>
      <c r="B16" s="412" t="s">
        <v>423</v>
      </c>
      <c r="C16" s="289"/>
      <c r="D16" s="289"/>
    </row>
    <row r="17" spans="1:4" s="410" customFormat="1" ht="12" customHeight="1">
      <c r="A17" s="14" t="s">
        <v>108</v>
      </c>
      <c r="B17" s="412" t="s">
        <v>252</v>
      </c>
      <c r="C17" s="289">
        <v>9636000</v>
      </c>
      <c r="D17" s="289">
        <v>13403730</v>
      </c>
    </row>
    <row r="18" spans="1:4" s="410" customFormat="1" ht="12" customHeight="1" thickBot="1">
      <c r="A18" s="16" t="s">
        <v>117</v>
      </c>
      <c r="B18" s="284" t="s">
        <v>253</v>
      </c>
      <c r="C18" s="291"/>
      <c r="D18" s="291">
        <v>1484190</v>
      </c>
    </row>
    <row r="19" spans="1:4" s="410" customFormat="1" ht="12" customHeight="1" thickBot="1">
      <c r="A19" s="20" t="s">
        <v>19</v>
      </c>
      <c r="B19" s="21" t="s">
        <v>254</v>
      </c>
      <c r="C19" s="287">
        <f>+C20+C21+C22+C23+C24</f>
        <v>65939826</v>
      </c>
      <c r="D19" s="287">
        <f>+D20+D21+D22+D23+D24</f>
        <v>65939826</v>
      </c>
    </row>
    <row r="20" spans="1:4" s="410" customFormat="1" ht="12" customHeight="1">
      <c r="A20" s="15" t="s">
        <v>87</v>
      </c>
      <c r="B20" s="411" t="s">
        <v>255</v>
      </c>
      <c r="C20" s="290">
        <v>27939826</v>
      </c>
      <c r="D20" s="290">
        <v>27939826</v>
      </c>
    </row>
    <row r="21" spans="1:4" s="410" customFormat="1" ht="12" customHeight="1">
      <c r="A21" s="14" t="s">
        <v>88</v>
      </c>
      <c r="B21" s="412" t="s">
        <v>256</v>
      </c>
      <c r="C21" s="289"/>
      <c r="D21" s="289"/>
    </row>
    <row r="22" spans="1:4" s="410" customFormat="1" ht="12" customHeight="1">
      <c r="A22" s="14" t="s">
        <v>89</v>
      </c>
      <c r="B22" s="412" t="s">
        <v>424</v>
      </c>
      <c r="C22" s="289"/>
      <c r="D22" s="289"/>
    </row>
    <row r="23" spans="1:4" s="410" customFormat="1" ht="12" customHeight="1">
      <c r="A23" s="14" t="s">
        <v>90</v>
      </c>
      <c r="B23" s="412" t="s">
        <v>425</v>
      </c>
      <c r="C23" s="289"/>
      <c r="D23" s="289"/>
    </row>
    <row r="24" spans="1:4" s="410" customFormat="1" ht="12" customHeight="1">
      <c r="A24" s="14" t="s">
        <v>169</v>
      </c>
      <c r="B24" s="412" t="s">
        <v>257</v>
      </c>
      <c r="C24" s="289">
        <v>38000000</v>
      </c>
      <c r="D24" s="289">
        <v>38000000</v>
      </c>
    </row>
    <row r="25" spans="1:4" s="410" customFormat="1" ht="12" customHeight="1" thickBot="1">
      <c r="A25" s="16" t="s">
        <v>170</v>
      </c>
      <c r="B25" s="413" t="s">
        <v>258</v>
      </c>
      <c r="C25" s="291"/>
      <c r="D25" s="291"/>
    </row>
    <row r="26" spans="1:4" s="410" customFormat="1" ht="12" customHeight="1" thickBot="1">
      <c r="A26" s="20" t="s">
        <v>171</v>
      </c>
      <c r="B26" s="21" t="s">
        <v>259</v>
      </c>
      <c r="C26" s="293">
        <f>+C27+C31+C32+C33</f>
        <v>47230000</v>
      </c>
      <c r="D26" s="293">
        <f>+D27+D31+D32+D33</f>
        <v>54804689</v>
      </c>
    </row>
    <row r="27" spans="1:4" s="410" customFormat="1" ht="12" customHeight="1">
      <c r="A27" s="15" t="s">
        <v>260</v>
      </c>
      <c r="B27" s="411" t="s">
        <v>439</v>
      </c>
      <c r="C27" s="406">
        <f>+C28+C29+C30</f>
        <v>38100000</v>
      </c>
      <c r="D27" s="406">
        <f>+D28+D29+D30</f>
        <v>44486215</v>
      </c>
    </row>
    <row r="28" spans="1:4" s="410" customFormat="1" ht="12" customHeight="1">
      <c r="A28" s="14" t="s">
        <v>261</v>
      </c>
      <c r="B28" s="412" t="s">
        <v>266</v>
      </c>
      <c r="C28" s="289">
        <v>9300000</v>
      </c>
      <c r="D28" s="289">
        <v>9198031</v>
      </c>
    </row>
    <row r="29" spans="1:4" s="410" customFormat="1" ht="12" customHeight="1">
      <c r="A29" s="14" t="s">
        <v>262</v>
      </c>
      <c r="B29" s="412" t="s">
        <v>267</v>
      </c>
      <c r="C29" s="289"/>
      <c r="D29" s="289"/>
    </row>
    <row r="30" spans="1:4" s="410" customFormat="1" ht="12" customHeight="1">
      <c r="A30" s="14" t="s">
        <v>437</v>
      </c>
      <c r="B30" s="473" t="s">
        <v>438</v>
      </c>
      <c r="C30" s="289">
        <v>28800000</v>
      </c>
      <c r="D30" s="289">
        <v>35288184</v>
      </c>
    </row>
    <row r="31" spans="1:4" s="410" customFormat="1" ht="12" customHeight="1">
      <c r="A31" s="14" t="s">
        <v>263</v>
      </c>
      <c r="B31" s="412" t="s">
        <v>268</v>
      </c>
      <c r="C31" s="289">
        <v>8800000</v>
      </c>
      <c r="D31" s="289">
        <v>10077753</v>
      </c>
    </row>
    <row r="32" spans="1:4" s="410" customFormat="1" ht="12" customHeight="1">
      <c r="A32" s="14" t="s">
        <v>264</v>
      </c>
      <c r="B32" s="412" t="s">
        <v>269</v>
      </c>
      <c r="C32" s="289"/>
      <c r="D32" s="289"/>
    </row>
    <row r="33" spans="1:4" s="410" customFormat="1" ht="12" customHeight="1" thickBot="1">
      <c r="A33" s="16" t="s">
        <v>265</v>
      </c>
      <c r="B33" s="413" t="s">
        <v>270</v>
      </c>
      <c r="C33" s="291">
        <v>330000</v>
      </c>
      <c r="D33" s="291">
        <v>240721</v>
      </c>
    </row>
    <row r="34" spans="1:4" s="410" customFormat="1" ht="12" customHeight="1" thickBot="1">
      <c r="A34" s="20" t="s">
        <v>21</v>
      </c>
      <c r="B34" s="21" t="s">
        <v>434</v>
      </c>
      <c r="C34" s="287">
        <f>SUM(C35:C45)</f>
        <v>87406229</v>
      </c>
      <c r="D34" s="287">
        <f>SUM(D35:D45)</f>
        <v>108842167</v>
      </c>
    </row>
    <row r="35" spans="1:4" s="410" customFormat="1" ht="12" customHeight="1">
      <c r="A35" s="15" t="s">
        <v>91</v>
      </c>
      <c r="B35" s="411" t="s">
        <v>273</v>
      </c>
      <c r="C35" s="290"/>
      <c r="D35" s="290">
        <v>14910708</v>
      </c>
    </row>
    <row r="36" spans="1:4" s="410" customFormat="1" ht="12" customHeight="1">
      <c r="A36" s="14" t="s">
        <v>92</v>
      </c>
      <c r="B36" s="412" t="s">
        <v>274</v>
      </c>
      <c r="C36" s="289">
        <v>4783000</v>
      </c>
      <c r="D36" s="289">
        <v>5262016</v>
      </c>
    </row>
    <row r="37" spans="1:4" s="410" customFormat="1" ht="12" customHeight="1">
      <c r="A37" s="14" t="s">
        <v>93</v>
      </c>
      <c r="B37" s="412" t="s">
        <v>275</v>
      </c>
      <c r="C37" s="289">
        <v>4469229</v>
      </c>
      <c r="D37" s="289">
        <v>4469000</v>
      </c>
    </row>
    <row r="38" spans="1:4" s="410" customFormat="1" ht="12" customHeight="1">
      <c r="A38" s="14" t="s">
        <v>173</v>
      </c>
      <c r="B38" s="412" t="s">
        <v>276</v>
      </c>
      <c r="C38" s="289">
        <v>1401000</v>
      </c>
      <c r="D38" s="289">
        <v>2733505</v>
      </c>
    </row>
    <row r="39" spans="1:4" s="410" customFormat="1" ht="12" customHeight="1">
      <c r="A39" s="14" t="s">
        <v>174</v>
      </c>
      <c r="B39" s="412" t="s">
        <v>277</v>
      </c>
      <c r="C39" s="289">
        <v>15491000</v>
      </c>
      <c r="D39" s="289">
        <v>15657404</v>
      </c>
    </row>
    <row r="40" spans="1:4" s="410" customFormat="1" ht="12" customHeight="1">
      <c r="A40" s="14" t="s">
        <v>175</v>
      </c>
      <c r="B40" s="412" t="s">
        <v>278</v>
      </c>
      <c r="C40" s="291">
        <v>49880000</v>
      </c>
      <c r="D40" s="291">
        <v>54264341</v>
      </c>
    </row>
    <row r="41" spans="1:4" s="410" customFormat="1" ht="12" customHeight="1">
      <c r="A41" s="14" t="s">
        <v>176</v>
      </c>
      <c r="B41" s="501" t="s">
        <v>279</v>
      </c>
      <c r="C41" s="392">
        <v>11340000</v>
      </c>
      <c r="D41" s="392">
        <v>11340000</v>
      </c>
    </row>
    <row r="42" spans="1:4" s="410" customFormat="1" ht="12" customHeight="1">
      <c r="A42" s="14" t="s">
        <v>177</v>
      </c>
      <c r="B42" s="412" t="s">
        <v>280</v>
      </c>
      <c r="C42" s="290">
        <v>30000</v>
      </c>
      <c r="D42" s="290">
        <v>30000</v>
      </c>
    </row>
    <row r="43" spans="1:4" s="410" customFormat="1" ht="12" customHeight="1">
      <c r="A43" s="14" t="s">
        <v>271</v>
      </c>
      <c r="B43" s="412" t="s">
        <v>281</v>
      </c>
      <c r="C43" s="289"/>
      <c r="D43" s="289"/>
    </row>
    <row r="44" spans="1:4" s="410" customFormat="1" ht="12" customHeight="1">
      <c r="A44" s="16" t="s">
        <v>272</v>
      </c>
      <c r="B44" s="413" t="s">
        <v>436</v>
      </c>
      <c r="C44" s="397"/>
      <c r="D44" s="397"/>
    </row>
    <row r="45" spans="1:4" s="410" customFormat="1" ht="12" customHeight="1" thickBot="1">
      <c r="A45" s="16" t="s">
        <v>435</v>
      </c>
      <c r="B45" s="284" t="s">
        <v>282</v>
      </c>
      <c r="C45" s="397">
        <v>12000</v>
      </c>
      <c r="D45" s="397">
        <v>175193</v>
      </c>
    </row>
    <row r="46" spans="1:4" s="410" customFormat="1" ht="12" customHeight="1" thickBot="1">
      <c r="A46" s="20" t="s">
        <v>22</v>
      </c>
      <c r="B46" s="21" t="s">
        <v>283</v>
      </c>
      <c r="C46" s="287">
        <f>SUM(C47:C51)</f>
        <v>160264000</v>
      </c>
      <c r="D46" s="287">
        <f>SUM(D47:D51)</f>
        <v>158852479</v>
      </c>
    </row>
    <row r="47" spans="1:4" s="410" customFormat="1" ht="12" customHeight="1">
      <c r="A47" s="15" t="s">
        <v>94</v>
      </c>
      <c r="B47" s="411" t="s">
        <v>287</v>
      </c>
      <c r="C47" s="455"/>
      <c r="D47" s="455"/>
    </row>
    <row r="48" spans="1:4" s="410" customFormat="1" ht="12" customHeight="1">
      <c r="A48" s="14" t="s">
        <v>95</v>
      </c>
      <c r="B48" s="412" t="s">
        <v>288</v>
      </c>
      <c r="C48" s="292">
        <v>159792000</v>
      </c>
      <c r="D48" s="292">
        <v>157980479</v>
      </c>
    </row>
    <row r="49" spans="1:4" s="410" customFormat="1" ht="12" customHeight="1">
      <c r="A49" s="14" t="s">
        <v>284</v>
      </c>
      <c r="B49" s="412" t="s">
        <v>289</v>
      </c>
      <c r="C49" s="292">
        <v>472000</v>
      </c>
      <c r="D49" s="292">
        <v>872000</v>
      </c>
    </row>
    <row r="50" spans="1:4" s="410" customFormat="1" ht="12" customHeight="1">
      <c r="A50" s="14" t="s">
        <v>285</v>
      </c>
      <c r="B50" s="412" t="s">
        <v>290</v>
      </c>
      <c r="C50" s="292"/>
      <c r="D50" s="292"/>
    </row>
    <row r="51" spans="1:4" s="410" customFormat="1" ht="12" customHeight="1" thickBot="1">
      <c r="A51" s="16" t="s">
        <v>286</v>
      </c>
      <c r="B51" s="284" t="s">
        <v>291</v>
      </c>
      <c r="C51" s="397"/>
      <c r="D51" s="397"/>
    </row>
    <row r="52" spans="1:4" s="410" customFormat="1" ht="12" customHeight="1" thickBot="1">
      <c r="A52" s="20" t="s">
        <v>178</v>
      </c>
      <c r="B52" s="21" t="s">
        <v>292</v>
      </c>
      <c r="C52" s="287">
        <f>SUM(C53:C55)</f>
        <v>0</v>
      </c>
      <c r="D52" s="287">
        <f>SUM(D53:D55)</f>
        <v>80000</v>
      </c>
    </row>
    <row r="53" spans="1:4" s="410" customFormat="1" ht="12" customHeight="1">
      <c r="A53" s="15" t="s">
        <v>96</v>
      </c>
      <c r="B53" s="411" t="s">
        <v>293</v>
      </c>
      <c r="C53" s="290"/>
      <c r="D53" s="290"/>
    </row>
    <row r="54" spans="1:4" s="410" customFormat="1" ht="12" customHeight="1">
      <c r="A54" s="14" t="s">
        <v>97</v>
      </c>
      <c r="B54" s="412" t="s">
        <v>426</v>
      </c>
      <c r="C54" s="289"/>
      <c r="D54" s="289"/>
    </row>
    <row r="55" spans="1:4" s="410" customFormat="1" ht="12" customHeight="1">
      <c r="A55" s="14" t="s">
        <v>296</v>
      </c>
      <c r="B55" s="412" t="s">
        <v>294</v>
      </c>
      <c r="C55" s="289"/>
      <c r="D55" s="289">
        <v>80000</v>
      </c>
    </row>
    <row r="56" spans="1:4" s="410" customFormat="1" ht="12" customHeight="1" thickBot="1">
      <c r="A56" s="16" t="s">
        <v>297</v>
      </c>
      <c r="B56" s="284" t="s">
        <v>295</v>
      </c>
      <c r="C56" s="291"/>
      <c r="D56" s="291"/>
    </row>
    <row r="57" spans="1:4" s="410" customFormat="1" ht="12" customHeight="1" thickBot="1">
      <c r="A57" s="20" t="s">
        <v>24</v>
      </c>
      <c r="B57" s="282" t="s">
        <v>298</v>
      </c>
      <c r="C57" s="287">
        <f>SUM(C58:C60)</f>
        <v>38272000</v>
      </c>
      <c r="D57" s="287">
        <f>SUM(D58:D60)</f>
        <v>43008000</v>
      </c>
    </row>
    <row r="58" spans="1:4" s="410" customFormat="1" ht="12" customHeight="1">
      <c r="A58" s="15" t="s">
        <v>179</v>
      </c>
      <c r="B58" s="411" t="s">
        <v>300</v>
      </c>
      <c r="C58" s="292"/>
      <c r="D58" s="292"/>
    </row>
    <row r="59" spans="1:4" s="410" customFormat="1" ht="12" customHeight="1">
      <c r="A59" s="14" t="s">
        <v>180</v>
      </c>
      <c r="B59" s="412" t="s">
        <v>427</v>
      </c>
      <c r="C59" s="292"/>
      <c r="D59" s="292"/>
    </row>
    <row r="60" spans="1:4" s="410" customFormat="1" ht="12" customHeight="1">
      <c r="A60" s="14" t="s">
        <v>222</v>
      </c>
      <c r="B60" s="412" t="s">
        <v>301</v>
      </c>
      <c r="C60" s="292">
        <v>38272000</v>
      </c>
      <c r="D60" s="292">
        <v>43008000</v>
      </c>
    </row>
    <row r="61" spans="1:4" s="410" customFormat="1" ht="12" customHeight="1" thickBot="1">
      <c r="A61" s="16" t="s">
        <v>299</v>
      </c>
      <c r="B61" s="284" t="s">
        <v>302</v>
      </c>
      <c r="C61" s="292"/>
      <c r="D61" s="292"/>
    </row>
    <row r="62" spans="1:4" s="410" customFormat="1" ht="12" customHeight="1" thickBot="1">
      <c r="A62" s="480" t="s">
        <v>479</v>
      </c>
      <c r="B62" s="21" t="s">
        <v>303</v>
      </c>
      <c r="C62" s="293">
        <f>+C5+C12+C19+C26+C34+C46+C52+C57</f>
        <v>621369181</v>
      </c>
      <c r="D62" s="293">
        <f>+D5+D12+D19+D26+D34+D46+D52+D57</f>
        <v>663827355</v>
      </c>
    </row>
    <row r="63" spans="1:4" s="410" customFormat="1" ht="12" customHeight="1" thickBot="1">
      <c r="A63" s="458" t="s">
        <v>304</v>
      </c>
      <c r="B63" s="282" t="s">
        <v>305</v>
      </c>
      <c r="C63" s="287">
        <f>SUM(C64:C66)</f>
        <v>0</v>
      </c>
      <c r="D63" s="287">
        <f>SUM(D64:D66)</f>
        <v>0</v>
      </c>
    </row>
    <row r="64" spans="1:4" s="410" customFormat="1" ht="12" customHeight="1">
      <c r="A64" s="15" t="s">
        <v>336</v>
      </c>
      <c r="B64" s="411" t="s">
        <v>306</v>
      </c>
      <c r="C64" s="292"/>
      <c r="D64" s="292"/>
    </row>
    <row r="65" spans="1:4" s="410" customFormat="1" ht="12" customHeight="1">
      <c r="A65" s="14" t="s">
        <v>345</v>
      </c>
      <c r="B65" s="412" t="s">
        <v>307</v>
      </c>
      <c r="C65" s="292"/>
      <c r="D65" s="292"/>
    </row>
    <row r="66" spans="1:4" s="410" customFormat="1" ht="12" customHeight="1" thickBot="1">
      <c r="A66" s="16" t="s">
        <v>346</v>
      </c>
      <c r="B66" s="474" t="s">
        <v>464</v>
      </c>
      <c r="C66" s="292"/>
      <c r="D66" s="292"/>
    </row>
    <row r="67" spans="1:4" s="410" customFormat="1" ht="12" customHeight="1" thickBot="1">
      <c r="A67" s="458" t="s">
        <v>309</v>
      </c>
      <c r="B67" s="282" t="s">
        <v>310</v>
      </c>
      <c r="C67" s="287">
        <f>SUM(C68:C71)</f>
        <v>0</v>
      </c>
      <c r="D67" s="287">
        <f>SUM(D68:D71)</f>
        <v>0</v>
      </c>
    </row>
    <row r="68" spans="1:4" s="410" customFormat="1" ht="12" customHeight="1">
      <c r="A68" s="15" t="s">
        <v>149</v>
      </c>
      <c r="B68" s="411" t="s">
        <v>311</v>
      </c>
      <c r="C68" s="292"/>
      <c r="D68" s="292"/>
    </row>
    <row r="69" spans="1:4" s="410" customFormat="1" ht="12" customHeight="1">
      <c r="A69" s="14" t="s">
        <v>150</v>
      </c>
      <c r="B69" s="412" t="s">
        <v>312</v>
      </c>
      <c r="C69" s="292"/>
      <c r="D69" s="292"/>
    </row>
    <row r="70" spans="1:4" s="410" customFormat="1" ht="12" customHeight="1">
      <c r="A70" s="14" t="s">
        <v>337</v>
      </c>
      <c r="B70" s="412" t="s">
        <v>313</v>
      </c>
      <c r="C70" s="292"/>
      <c r="D70" s="292"/>
    </row>
    <row r="71" spans="1:4" s="410" customFormat="1" ht="12" customHeight="1" thickBot="1">
      <c r="A71" s="16" t="s">
        <v>338</v>
      </c>
      <c r="B71" s="284" t="s">
        <v>314</v>
      </c>
      <c r="C71" s="292"/>
      <c r="D71" s="292"/>
    </row>
    <row r="72" spans="1:4" s="410" customFormat="1" ht="12" customHeight="1" thickBot="1">
      <c r="A72" s="458" t="s">
        <v>315</v>
      </c>
      <c r="B72" s="282" t="s">
        <v>316</v>
      </c>
      <c r="C72" s="287">
        <f>SUM(C73:C74)</f>
        <v>371510968</v>
      </c>
      <c r="D72" s="287">
        <f>SUM(D73:D74)</f>
        <v>371511000</v>
      </c>
    </row>
    <row r="73" spans="1:4" s="410" customFormat="1" ht="12" customHeight="1">
      <c r="A73" s="15" t="s">
        <v>339</v>
      </c>
      <c r="B73" s="411" t="s">
        <v>317</v>
      </c>
      <c r="C73" s="292">
        <v>371510968</v>
      </c>
      <c r="D73" s="292">
        <v>371511000</v>
      </c>
    </row>
    <row r="74" spans="1:4" s="410" customFormat="1" ht="12" customHeight="1" thickBot="1">
      <c r="A74" s="16" t="s">
        <v>340</v>
      </c>
      <c r="B74" s="284" t="s">
        <v>318</v>
      </c>
      <c r="C74" s="292"/>
      <c r="D74" s="292"/>
    </row>
    <row r="75" spans="1:4" s="410" customFormat="1" ht="12" customHeight="1" thickBot="1">
      <c r="A75" s="458" t="s">
        <v>319</v>
      </c>
      <c r="B75" s="282" t="s">
        <v>320</v>
      </c>
      <c r="C75" s="287">
        <f>SUM(C76:C78)</f>
        <v>0</v>
      </c>
      <c r="D75" s="287">
        <f>SUM(D76:D78)</f>
        <v>0</v>
      </c>
    </row>
    <row r="76" spans="1:4" s="410" customFormat="1" ht="12" customHeight="1">
      <c r="A76" s="15" t="s">
        <v>341</v>
      </c>
      <c r="B76" s="411" t="s">
        <v>321</v>
      </c>
      <c r="C76" s="292"/>
      <c r="D76" s="292"/>
    </row>
    <row r="77" spans="1:4" s="410" customFormat="1" ht="12" customHeight="1">
      <c r="A77" s="14" t="s">
        <v>342</v>
      </c>
      <c r="B77" s="412" t="s">
        <v>322</v>
      </c>
      <c r="C77" s="292"/>
      <c r="D77" s="292"/>
    </row>
    <row r="78" spans="1:4" s="410" customFormat="1" ht="12" customHeight="1" thickBot="1">
      <c r="A78" s="16" t="s">
        <v>343</v>
      </c>
      <c r="B78" s="284" t="s">
        <v>323</v>
      </c>
      <c r="C78" s="292"/>
      <c r="D78" s="292"/>
    </row>
    <row r="79" spans="1:4" s="410" customFormat="1" ht="12" customHeight="1" thickBot="1">
      <c r="A79" s="458" t="s">
        <v>324</v>
      </c>
      <c r="B79" s="282" t="s">
        <v>344</v>
      </c>
      <c r="C79" s="287">
        <f>SUM(C80:C83)</f>
        <v>0</v>
      </c>
      <c r="D79" s="287">
        <f>SUM(D80:D83)</f>
        <v>0</v>
      </c>
    </row>
    <row r="80" spans="1:4" s="410" customFormat="1" ht="12" customHeight="1">
      <c r="A80" s="415" t="s">
        <v>325</v>
      </c>
      <c r="B80" s="411" t="s">
        <v>326</v>
      </c>
      <c r="C80" s="292"/>
      <c r="D80" s="292"/>
    </row>
    <row r="81" spans="1:4" s="410" customFormat="1" ht="12" customHeight="1">
      <c r="A81" s="416" t="s">
        <v>327</v>
      </c>
      <c r="B81" s="412" t="s">
        <v>328</v>
      </c>
      <c r="C81" s="292"/>
      <c r="D81" s="292"/>
    </row>
    <row r="82" spans="1:4" s="410" customFormat="1" ht="12" customHeight="1">
      <c r="A82" s="416" t="s">
        <v>329</v>
      </c>
      <c r="B82" s="412" t="s">
        <v>330</v>
      </c>
      <c r="C82" s="292"/>
      <c r="D82" s="292"/>
    </row>
    <row r="83" spans="1:4" s="410" customFormat="1" ht="12" customHeight="1" thickBot="1">
      <c r="A83" s="417" t="s">
        <v>331</v>
      </c>
      <c r="B83" s="284" t="s">
        <v>332</v>
      </c>
      <c r="C83" s="292"/>
      <c r="D83" s="292"/>
    </row>
    <row r="84" spans="1:4" s="410" customFormat="1" ht="12" customHeight="1" thickBot="1">
      <c r="A84" s="458" t="s">
        <v>333</v>
      </c>
      <c r="B84" s="282" t="s">
        <v>478</v>
      </c>
      <c r="C84" s="456"/>
      <c r="D84" s="456"/>
    </row>
    <row r="85" spans="1:4" s="410" customFormat="1" ht="13.5" customHeight="1" thickBot="1">
      <c r="A85" s="458" t="s">
        <v>335</v>
      </c>
      <c r="B85" s="282" t="s">
        <v>334</v>
      </c>
      <c r="C85" s="456"/>
      <c r="D85" s="456"/>
    </row>
    <row r="86" spans="1:4" s="410" customFormat="1" ht="15.75" customHeight="1" thickBot="1">
      <c r="A86" s="458" t="s">
        <v>347</v>
      </c>
      <c r="B86" s="418" t="s">
        <v>481</v>
      </c>
      <c r="C86" s="293">
        <f>+C63+C67+C72+C75+C79+C85+C84</f>
        <v>371510968</v>
      </c>
      <c r="D86" s="293">
        <f>+D63+D67+D72+D75+D79+D85+D84</f>
        <v>371511000</v>
      </c>
    </row>
    <row r="87" spans="1:4" s="410" customFormat="1" ht="16.5" customHeight="1" thickBot="1">
      <c r="A87" s="459" t="s">
        <v>480</v>
      </c>
      <c r="B87" s="419" t="s">
        <v>482</v>
      </c>
      <c r="C87" s="293">
        <f>+C62+C86</f>
        <v>992880149</v>
      </c>
      <c r="D87" s="293">
        <f>+D62+D86</f>
        <v>1035338355</v>
      </c>
    </row>
    <row r="88" spans="1:3" s="410" customFormat="1" ht="83.25" customHeight="1">
      <c r="A88" s="5"/>
      <c r="B88" s="6"/>
      <c r="C88" s="294"/>
    </row>
    <row r="89" spans="1:3" ht="16.5" customHeight="1">
      <c r="A89" s="574" t="s">
        <v>46</v>
      </c>
      <c r="B89" s="574"/>
      <c r="C89" s="574"/>
    </row>
    <row r="90" spans="1:4" s="420" customFormat="1" ht="16.5" customHeight="1" thickBot="1">
      <c r="A90" s="576" t="s">
        <v>152</v>
      </c>
      <c r="B90" s="576"/>
      <c r="C90" s="579" t="s">
        <v>623</v>
      </c>
      <c r="D90" s="579"/>
    </row>
    <row r="91" spans="1:4" ht="37.5" customHeight="1" thickBot="1">
      <c r="A91" s="23" t="s">
        <v>69</v>
      </c>
      <c r="B91" s="24" t="s">
        <v>47</v>
      </c>
      <c r="C91" s="43" t="str">
        <f>+C3</f>
        <v>2018. évi előirányzat</v>
      </c>
      <c r="D91" s="43" t="str">
        <f>+D3</f>
        <v>2018. évi módosított előirányzat</v>
      </c>
    </row>
    <row r="92" spans="1:4" s="409" customFormat="1" ht="12" customHeight="1" thickBot="1">
      <c r="A92" s="35" t="s">
        <v>490</v>
      </c>
      <c r="B92" s="36" t="s">
        <v>491</v>
      </c>
      <c r="C92" s="37" t="s">
        <v>492</v>
      </c>
      <c r="D92" s="37" t="s">
        <v>494</v>
      </c>
    </row>
    <row r="93" spans="1:4" ht="12" customHeight="1" thickBot="1">
      <c r="A93" s="22" t="s">
        <v>17</v>
      </c>
      <c r="B93" s="29" t="s">
        <v>440</v>
      </c>
      <c r="C93" s="286">
        <f>C94+C95+C96+C97+C98+C111</f>
        <v>373374250</v>
      </c>
      <c r="D93" s="286">
        <f>D94+D95+D96+D97+D98+D111</f>
        <v>470283155</v>
      </c>
    </row>
    <row r="94" spans="1:4" ht="12" customHeight="1">
      <c r="A94" s="17" t="s">
        <v>98</v>
      </c>
      <c r="B94" s="10" t="s">
        <v>48</v>
      </c>
      <c r="C94" s="288">
        <v>157198000</v>
      </c>
      <c r="D94" s="288">
        <v>160118777</v>
      </c>
    </row>
    <row r="95" spans="1:4" ht="12" customHeight="1">
      <c r="A95" s="14" t="s">
        <v>99</v>
      </c>
      <c r="B95" s="8" t="s">
        <v>181</v>
      </c>
      <c r="C95" s="289">
        <v>31221000</v>
      </c>
      <c r="D95" s="289">
        <v>31756720</v>
      </c>
    </row>
    <row r="96" spans="1:4" ht="12" customHeight="1">
      <c r="A96" s="14" t="s">
        <v>100</v>
      </c>
      <c r="B96" s="8" t="s">
        <v>140</v>
      </c>
      <c r="C96" s="291">
        <v>156798250</v>
      </c>
      <c r="D96" s="291">
        <v>231312433</v>
      </c>
    </row>
    <row r="97" spans="1:4" ht="12" customHeight="1">
      <c r="A97" s="14" t="s">
        <v>101</v>
      </c>
      <c r="B97" s="11" t="s">
        <v>182</v>
      </c>
      <c r="C97" s="291">
        <v>4423000</v>
      </c>
      <c r="D97" s="291">
        <v>4855000</v>
      </c>
    </row>
    <row r="98" spans="1:4" ht="12" customHeight="1">
      <c r="A98" s="14" t="s">
        <v>112</v>
      </c>
      <c r="B98" s="19" t="s">
        <v>183</v>
      </c>
      <c r="C98" s="291">
        <v>8734000</v>
      </c>
      <c r="D98" s="291">
        <f>D101+D105+D110</f>
        <v>16624635</v>
      </c>
    </row>
    <row r="99" spans="1:4" ht="12" customHeight="1">
      <c r="A99" s="14" t="s">
        <v>102</v>
      </c>
      <c r="B99" s="8" t="s">
        <v>445</v>
      </c>
      <c r="C99" s="291"/>
      <c r="D99" s="291"/>
    </row>
    <row r="100" spans="1:4" ht="12" customHeight="1">
      <c r="A100" s="14" t="s">
        <v>103</v>
      </c>
      <c r="B100" s="147" t="s">
        <v>444</v>
      </c>
      <c r="C100" s="291"/>
      <c r="D100" s="291"/>
    </row>
    <row r="101" spans="1:4" ht="12" customHeight="1">
      <c r="A101" s="14" t="s">
        <v>113</v>
      </c>
      <c r="B101" s="147" t="s">
        <v>443</v>
      </c>
      <c r="C101" s="291"/>
      <c r="D101" s="291">
        <v>7336635</v>
      </c>
    </row>
    <row r="102" spans="1:4" ht="12" customHeight="1">
      <c r="A102" s="14" t="s">
        <v>114</v>
      </c>
      <c r="B102" s="145" t="s">
        <v>350</v>
      </c>
      <c r="C102" s="291"/>
      <c r="D102" s="291"/>
    </row>
    <row r="103" spans="1:4" ht="12" customHeight="1">
      <c r="A103" s="14" t="s">
        <v>115</v>
      </c>
      <c r="B103" s="146" t="s">
        <v>351</v>
      </c>
      <c r="C103" s="291"/>
      <c r="D103" s="291"/>
    </row>
    <row r="104" spans="1:4" ht="12" customHeight="1">
      <c r="A104" s="14" t="s">
        <v>116</v>
      </c>
      <c r="B104" s="146" t="s">
        <v>352</v>
      </c>
      <c r="C104" s="291"/>
      <c r="D104" s="291"/>
    </row>
    <row r="105" spans="1:4" ht="12" customHeight="1">
      <c r="A105" s="14" t="s">
        <v>118</v>
      </c>
      <c r="B105" s="145" t="s">
        <v>353</v>
      </c>
      <c r="C105" s="291">
        <v>656000</v>
      </c>
      <c r="D105" s="291">
        <v>598872</v>
      </c>
    </row>
    <row r="106" spans="1:4" ht="12" customHeight="1">
      <c r="A106" s="14" t="s">
        <v>184</v>
      </c>
      <c r="B106" s="145" t="s">
        <v>354</v>
      </c>
      <c r="C106" s="291"/>
      <c r="D106" s="291"/>
    </row>
    <row r="107" spans="1:4" ht="12" customHeight="1">
      <c r="A107" s="14" t="s">
        <v>348</v>
      </c>
      <c r="B107" s="146" t="s">
        <v>355</v>
      </c>
      <c r="C107" s="291"/>
      <c r="D107" s="291"/>
    </row>
    <row r="108" spans="1:4" ht="12" customHeight="1">
      <c r="A108" s="13" t="s">
        <v>349</v>
      </c>
      <c r="B108" s="147" t="s">
        <v>356</v>
      </c>
      <c r="C108" s="291"/>
      <c r="D108" s="291"/>
    </row>
    <row r="109" spans="1:4" ht="12" customHeight="1">
      <c r="A109" s="14" t="s">
        <v>441</v>
      </c>
      <c r="B109" s="147" t="s">
        <v>357</v>
      </c>
      <c r="C109" s="291"/>
      <c r="D109" s="291"/>
    </row>
    <row r="110" spans="1:4" ht="12" customHeight="1">
      <c r="A110" s="16" t="s">
        <v>442</v>
      </c>
      <c r="B110" s="147" t="s">
        <v>358</v>
      </c>
      <c r="C110" s="291">
        <v>8078000</v>
      </c>
      <c r="D110" s="291">
        <v>8689128</v>
      </c>
    </row>
    <row r="111" spans="1:4" ht="12" customHeight="1">
      <c r="A111" s="14" t="s">
        <v>446</v>
      </c>
      <c r="B111" s="11" t="s">
        <v>49</v>
      </c>
      <c r="C111" s="289">
        <v>15000000</v>
      </c>
      <c r="D111" s="289">
        <v>25615590</v>
      </c>
    </row>
    <row r="112" spans="1:4" ht="12" customHeight="1">
      <c r="A112" s="14" t="s">
        <v>447</v>
      </c>
      <c r="B112" s="8" t="s">
        <v>449</v>
      </c>
      <c r="C112" s="289">
        <v>12480000</v>
      </c>
      <c r="D112" s="289">
        <v>23095590</v>
      </c>
    </row>
    <row r="113" spans="1:4" ht="12" customHeight="1" thickBot="1">
      <c r="A113" s="18" t="s">
        <v>448</v>
      </c>
      <c r="B113" s="478" t="s">
        <v>450</v>
      </c>
      <c r="C113" s="295">
        <v>2520000</v>
      </c>
      <c r="D113" s="295">
        <v>2520000</v>
      </c>
    </row>
    <row r="114" spans="1:4" ht="12" customHeight="1" thickBot="1">
      <c r="A114" s="475" t="s">
        <v>18</v>
      </c>
      <c r="B114" s="476" t="s">
        <v>359</v>
      </c>
      <c r="C114" s="477">
        <f>+C115+C117+C119</f>
        <v>607234000</v>
      </c>
      <c r="D114" s="477">
        <f>+D115+D117+D119</f>
        <v>552783301</v>
      </c>
    </row>
    <row r="115" spans="1:4" ht="12" customHeight="1">
      <c r="A115" s="15" t="s">
        <v>104</v>
      </c>
      <c r="B115" s="8" t="s">
        <v>220</v>
      </c>
      <c r="C115" s="290">
        <v>564048000</v>
      </c>
      <c r="D115" s="290">
        <v>477563618</v>
      </c>
    </row>
    <row r="116" spans="1:4" ht="12" customHeight="1">
      <c r="A116" s="15" t="s">
        <v>105</v>
      </c>
      <c r="B116" s="12" t="s">
        <v>363</v>
      </c>
      <c r="C116" s="290">
        <v>98314013</v>
      </c>
      <c r="D116" s="290">
        <v>98314013</v>
      </c>
    </row>
    <row r="117" spans="1:4" ht="12" customHeight="1">
      <c r="A117" s="15" t="s">
        <v>106</v>
      </c>
      <c r="B117" s="12" t="s">
        <v>185</v>
      </c>
      <c r="C117" s="289">
        <v>43186000</v>
      </c>
      <c r="D117" s="289">
        <v>75219683</v>
      </c>
    </row>
    <row r="118" spans="1:4" ht="12" customHeight="1">
      <c r="A118" s="15" t="s">
        <v>107</v>
      </c>
      <c r="B118" s="12" t="s">
        <v>364</v>
      </c>
      <c r="C118" s="258">
        <v>40157326</v>
      </c>
      <c r="D118" s="258">
        <v>45511635</v>
      </c>
    </row>
    <row r="119" spans="1:4" ht="12" customHeight="1">
      <c r="A119" s="15" t="s">
        <v>108</v>
      </c>
      <c r="B119" s="284" t="s">
        <v>223</v>
      </c>
      <c r="C119" s="258"/>
      <c r="D119" s="258"/>
    </row>
    <row r="120" spans="1:4" ht="12" customHeight="1">
      <c r="A120" s="15" t="s">
        <v>117</v>
      </c>
      <c r="B120" s="283" t="s">
        <v>428</v>
      </c>
      <c r="C120" s="258"/>
      <c r="D120" s="258"/>
    </row>
    <row r="121" spans="1:4" ht="12" customHeight="1">
      <c r="A121" s="15" t="s">
        <v>119</v>
      </c>
      <c r="B121" s="407" t="s">
        <v>369</v>
      </c>
      <c r="C121" s="258"/>
      <c r="D121" s="258"/>
    </row>
    <row r="122" spans="1:4" ht="15.75">
      <c r="A122" s="15" t="s">
        <v>186</v>
      </c>
      <c r="B122" s="146" t="s">
        <v>352</v>
      </c>
      <c r="C122" s="258"/>
      <c r="D122" s="258"/>
    </row>
    <row r="123" spans="1:4" ht="12" customHeight="1">
      <c r="A123" s="15" t="s">
        <v>187</v>
      </c>
      <c r="B123" s="146" t="s">
        <v>368</v>
      </c>
      <c r="C123" s="258"/>
      <c r="D123" s="258"/>
    </row>
    <row r="124" spans="1:4" ht="12" customHeight="1">
      <c r="A124" s="15" t="s">
        <v>188</v>
      </c>
      <c r="B124" s="146" t="s">
        <v>367</v>
      </c>
      <c r="C124" s="258"/>
      <c r="D124" s="258"/>
    </row>
    <row r="125" spans="1:4" ht="12" customHeight="1">
      <c r="A125" s="15" t="s">
        <v>360</v>
      </c>
      <c r="B125" s="146" t="s">
        <v>355</v>
      </c>
      <c r="C125" s="258"/>
      <c r="D125" s="258"/>
    </row>
    <row r="126" spans="1:4" ht="12" customHeight="1">
      <c r="A126" s="15" t="s">
        <v>361</v>
      </c>
      <c r="B126" s="146" t="s">
        <v>366</v>
      </c>
      <c r="C126" s="258"/>
      <c r="D126" s="258"/>
    </row>
    <row r="127" spans="1:4" ht="16.5" thickBot="1">
      <c r="A127" s="13" t="s">
        <v>362</v>
      </c>
      <c r="B127" s="146" t="s">
        <v>365</v>
      </c>
      <c r="C127" s="260"/>
      <c r="D127" s="260"/>
    </row>
    <row r="128" spans="1:4" ht="12" customHeight="1" thickBot="1">
      <c r="A128" s="20" t="s">
        <v>19</v>
      </c>
      <c r="B128" s="137" t="s">
        <v>451</v>
      </c>
      <c r="C128" s="287">
        <f>+C93+C114</f>
        <v>980608250</v>
      </c>
      <c r="D128" s="287">
        <f>+D93+D114</f>
        <v>1023066456</v>
      </c>
    </row>
    <row r="129" spans="1:4" ht="12" customHeight="1" thickBot="1">
      <c r="A129" s="20" t="s">
        <v>20</v>
      </c>
      <c r="B129" s="137" t="s">
        <v>452</v>
      </c>
      <c r="C129" s="287">
        <f>+C130+C131+C132</f>
        <v>4860000</v>
      </c>
      <c r="D129" s="287">
        <f>+D130+D131+D132</f>
        <v>4860000</v>
      </c>
    </row>
    <row r="130" spans="1:4" ht="12" customHeight="1">
      <c r="A130" s="15" t="s">
        <v>260</v>
      </c>
      <c r="B130" s="12" t="s">
        <v>459</v>
      </c>
      <c r="C130" s="258">
        <v>4860000</v>
      </c>
      <c r="D130" s="258">
        <v>4860000</v>
      </c>
    </row>
    <row r="131" spans="1:4" ht="12" customHeight="1">
      <c r="A131" s="15" t="s">
        <v>263</v>
      </c>
      <c r="B131" s="12" t="s">
        <v>460</v>
      </c>
      <c r="C131" s="258"/>
      <c r="D131" s="258"/>
    </row>
    <row r="132" spans="1:4" ht="12" customHeight="1" thickBot="1">
      <c r="A132" s="13" t="s">
        <v>264</v>
      </c>
      <c r="B132" s="12" t="s">
        <v>461</v>
      </c>
      <c r="C132" s="258"/>
      <c r="D132" s="258"/>
    </row>
    <row r="133" spans="1:4" ht="12" customHeight="1" thickBot="1">
      <c r="A133" s="20" t="s">
        <v>21</v>
      </c>
      <c r="B133" s="137" t="s">
        <v>453</v>
      </c>
      <c r="C133" s="287">
        <f>SUM(C134:C139)</f>
        <v>0</v>
      </c>
      <c r="D133" s="287">
        <f>SUM(D134:D139)</f>
        <v>0</v>
      </c>
    </row>
    <row r="134" spans="1:4" ht="12" customHeight="1">
      <c r="A134" s="15" t="s">
        <v>91</v>
      </c>
      <c r="B134" s="9" t="s">
        <v>462</v>
      </c>
      <c r="C134" s="258"/>
      <c r="D134" s="258"/>
    </row>
    <row r="135" spans="1:4" ht="12" customHeight="1">
      <c r="A135" s="15" t="s">
        <v>92</v>
      </c>
      <c r="B135" s="9" t="s">
        <v>454</v>
      </c>
      <c r="C135" s="258"/>
      <c r="D135" s="258"/>
    </row>
    <row r="136" spans="1:4" ht="12" customHeight="1">
      <c r="A136" s="15" t="s">
        <v>93</v>
      </c>
      <c r="B136" s="9" t="s">
        <v>455</v>
      </c>
      <c r="C136" s="258"/>
      <c r="D136" s="258"/>
    </row>
    <row r="137" spans="1:4" ht="12" customHeight="1">
      <c r="A137" s="15" t="s">
        <v>173</v>
      </c>
      <c r="B137" s="9" t="s">
        <v>456</v>
      </c>
      <c r="C137" s="258"/>
      <c r="D137" s="258"/>
    </row>
    <row r="138" spans="1:4" ht="12" customHeight="1">
      <c r="A138" s="15" t="s">
        <v>174</v>
      </c>
      <c r="B138" s="9" t="s">
        <v>457</v>
      </c>
      <c r="C138" s="258"/>
      <c r="D138" s="258"/>
    </row>
    <row r="139" spans="1:4" ht="12" customHeight="1" thickBot="1">
      <c r="A139" s="13" t="s">
        <v>175</v>
      </c>
      <c r="B139" s="9" t="s">
        <v>458</v>
      </c>
      <c r="C139" s="258"/>
      <c r="D139" s="258"/>
    </row>
    <row r="140" spans="1:4" ht="12" customHeight="1" thickBot="1">
      <c r="A140" s="20" t="s">
        <v>22</v>
      </c>
      <c r="B140" s="137" t="s">
        <v>466</v>
      </c>
      <c r="C140" s="293">
        <f>+C141+C142+C143+C144</f>
        <v>7411899</v>
      </c>
      <c r="D140" s="293">
        <f>+D141+D142+D143+D144</f>
        <v>7411899</v>
      </c>
    </row>
    <row r="141" spans="1:4" ht="12" customHeight="1">
      <c r="A141" s="15" t="s">
        <v>94</v>
      </c>
      <c r="B141" s="9" t="s">
        <v>370</v>
      </c>
      <c r="C141" s="258"/>
      <c r="D141" s="258"/>
    </row>
    <row r="142" spans="1:4" ht="12" customHeight="1">
      <c r="A142" s="15" t="s">
        <v>95</v>
      </c>
      <c r="B142" s="9" t="s">
        <v>371</v>
      </c>
      <c r="C142" s="258">
        <v>7411899</v>
      </c>
      <c r="D142" s="258">
        <v>7411899</v>
      </c>
    </row>
    <row r="143" spans="1:4" ht="12" customHeight="1">
      <c r="A143" s="15" t="s">
        <v>284</v>
      </c>
      <c r="B143" s="9" t="s">
        <v>467</v>
      </c>
      <c r="C143" s="258"/>
      <c r="D143" s="258"/>
    </row>
    <row r="144" spans="1:4" ht="12" customHeight="1" thickBot="1">
      <c r="A144" s="13" t="s">
        <v>285</v>
      </c>
      <c r="B144" s="7" t="s">
        <v>390</v>
      </c>
      <c r="C144" s="258"/>
      <c r="D144" s="258"/>
    </row>
    <row r="145" spans="1:4" ht="12" customHeight="1" thickBot="1">
      <c r="A145" s="20" t="s">
        <v>23</v>
      </c>
      <c r="B145" s="137" t="s">
        <v>468</v>
      </c>
      <c r="C145" s="296">
        <f>SUM(C146:C150)</f>
        <v>0</v>
      </c>
      <c r="D145" s="296">
        <f>SUM(D146:D150)</f>
        <v>0</v>
      </c>
    </row>
    <row r="146" spans="1:4" ht="12" customHeight="1">
      <c r="A146" s="15" t="s">
        <v>96</v>
      </c>
      <c r="B146" s="9" t="s">
        <v>463</v>
      </c>
      <c r="C146" s="258"/>
      <c r="D146" s="258"/>
    </row>
    <row r="147" spans="1:4" ht="12" customHeight="1">
      <c r="A147" s="15" t="s">
        <v>97</v>
      </c>
      <c r="B147" s="9" t="s">
        <v>470</v>
      </c>
      <c r="C147" s="258"/>
      <c r="D147" s="258"/>
    </row>
    <row r="148" spans="1:4" ht="12" customHeight="1">
      <c r="A148" s="15" t="s">
        <v>296</v>
      </c>
      <c r="B148" s="9" t="s">
        <v>465</v>
      </c>
      <c r="C148" s="258"/>
      <c r="D148" s="258"/>
    </row>
    <row r="149" spans="1:4" ht="12" customHeight="1">
      <c r="A149" s="15" t="s">
        <v>297</v>
      </c>
      <c r="B149" s="9" t="s">
        <v>471</v>
      </c>
      <c r="C149" s="258"/>
      <c r="D149" s="258"/>
    </row>
    <row r="150" spans="1:4" ht="12" customHeight="1" thickBot="1">
      <c r="A150" s="15" t="s">
        <v>469</v>
      </c>
      <c r="B150" s="9" t="s">
        <v>472</v>
      </c>
      <c r="C150" s="258"/>
      <c r="D150" s="258"/>
    </row>
    <row r="151" spans="1:4" ht="12" customHeight="1" thickBot="1">
      <c r="A151" s="20" t="s">
        <v>24</v>
      </c>
      <c r="B151" s="137" t="s">
        <v>473</v>
      </c>
      <c r="C151" s="479"/>
      <c r="D151" s="479"/>
    </row>
    <row r="152" spans="1:4" ht="12" customHeight="1" thickBot="1">
      <c r="A152" s="20" t="s">
        <v>25</v>
      </c>
      <c r="B152" s="137" t="s">
        <v>474</v>
      </c>
      <c r="C152" s="479"/>
      <c r="D152" s="479"/>
    </row>
    <row r="153" spans="1:7" ht="15" customHeight="1" thickBot="1">
      <c r="A153" s="20" t="s">
        <v>26</v>
      </c>
      <c r="B153" s="137" t="s">
        <v>476</v>
      </c>
      <c r="C153" s="421">
        <f>+C129+C133+C140+C145+C151+C152</f>
        <v>12271899</v>
      </c>
      <c r="D153" s="421">
        <f>+D129+D133+D140+D145+D151+D152</f>
        <v>12271899</v>
      </c>
      <c r="E153" s="422"/>
      <c r="F153" s="422"/>
      <c r="G153" s="422"/>
    </row>
    <row r="154" spans="1:4" s="410" customFormat="1" ht="12.75" customHeight="1" thickBot="1">
      <c r="A154" s="285" t="s">
        <v>27</v>
      </c>
      <c r="B154" s="373" t="s">
        <v>475</v>
      </c>
      <c r="C154" s="421">
        <f>+C128+C153</f>
        <v>992880149</v>
      </c>
      <c r="D154" s="421">
        <f>+D128+D153</f>
        <v>1035338355</v>
      </c>
    </row>
    <row r="155" ht="7.5" customHeight="1"/>
    <row r="156" spans="1:3" ht="15.75">
      <c r="A156" s="577" t="s">
        <v>372</v>
      </c>
      <c r="B156" s="577"/>
      <c r="C156" s="577"/>
    </row>
    <row r="157" spans="1:4" ht="15" customHeight="1" thickBot="1">
      <c r="A157" s="575" t="s">
        <v>153</v>
      </c>
      <c r="B157" s="575"/>
      <c r="C157" s="578" t="s">
        <v>567</v>
      </c>
      <c r="D157" s="578"/>
    </row>
    <row r="158" spans="1:4" ht="13.5" customHeight="1" thickBot="1">
      <c r="A158" s="20">
        <v>1</v>
      </c>
      <c r="B158" s="28" t="s">
        <v>477</v>
      </c>
      <c r="C158" s="287">
        <f>+C62-C128</f>
        <v>-359239069</v>
      </c>
      <c r="D158" s="287">
        <f>+D62-D128</f>
        <v>-359239101</v>
      </c>
    </row>
    <row r="159" spans="1:4" ht="27.75" customHeight="1" thickBot="1">
      <c r="A159" s="20" t="s">
        <v>18</v>
      </c>
      <c r="B159" s="28" t="s">
        <v>483</v>
      </c>
      <c r="C159" s="287">
        <f>+C86-C153</f>
        <v>359239069</v>
      </c>
      <c r="D159" s="287">
        <f>+D86-D153</f>
        <v>359239101</v>
      </c>
    </row>
  </sheetData>
  <sheetProtection/>
  <mergeCells count="9">
    <mergeCell ref="A1:C1"/>
    <mergeCell ref="A2:B2"/>
    <mergeCell ref="A90:B90"/>
    <mergeCell ref="A156:C156"/>
    <mergeCell ref="A157:B157"/>
    <mergeCell ref="A89:C89"/>
    <mergeCell ref="C157:D157"/>
    <mergeCell ref="C90:D90"/>
    <mergeCell ref="C2:D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7" r:id="rId1"/>
  <headerFooter alignWithMargins="0">
    <oddHeader>&amp;C&amp;"Times New Roman CE,Félkövér"&amp;12
Győrzámoly Község Önkormányzat
2018. ÉVI KÖLTSÉGVETÉSÉNEK ÖSSZEVONT MÉRLEGE&amp;R&amp;"Times New Roman CE,Félkövér dőlt"&amp;11 1.1. melléklet a 4/2019. (V. 28.)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zoomScale="130" zoomScaleNormal="130" workbookViewId="0" topLeftCell="A1">
      <selection activeCell="D9" sqref="D9"/>
    </sheetView>
  </sheetViews>
  <sheetFormatPr defaultColWidth="9.00390625" defaultRowHeight="12.75"/>
  <cols>
    <col min="1" max="1" width="38.625" style="49" customWidth="1"/>
    <col min="2" max="5" width="13.875" style="49" customWidth="1"/>
    <col min="6" max="16384" width="9.375" style="49" customWidth="1"/>
  </cols>
  <sheetData>
    <row r="1" spans="1:5" ht="12.75">
      <c r="A1" s="201"/>
      <c r="B1" s="201"/>
      <c r="C1" s="201"/>
      <c r="D1" s="201"/>
      <c r="E1" s="201"/>
    </row>
    <row r="2" spans="1:5" ht="15.75">
      <c r="A2" s="202" t="s">
        <v>138</v>
      </c>
      <c r="B2" s="614" t="s">
        <v>563</v>
      </c>
      <c r="C2" s="614"/>
      <c r="D2" s="614"/>
      <c r="E2" s="614"/>
    </row>
    <row r="3" spans="1:5" ht="14.25" thickBot="1">
      <c r="A3" s="201" t="s">
        <v>564</v>
      </c>
      <c r="B3" s="201"/>
      <c r="C3" s="201"/>
      <c r="D3" s="615" t="s">
        <v>567</v>
      </c>
      <c r="E3" s="615"/>
    </row>
    <row r="4" spans="1:5" ht="15" customHeight="1" thickBot="1">
      <c r="A4" s="203" t="s">
        <v>131</v>
      </c>
      <c r="B4" s="204" t="s">
        <v>561</v>
      </c>
      <c r="C4" s="204" t="s">
        <v>597</v>
      </c>
      <c r="D4" s="204" t="s">
        <v>598</v>
      </c>
      <c r="E4" s="205" t="s">
        <v>50</v>
      </c>
    </row>
    <row r="5" spans="1:5" ht="12.75">
      <c r="A5" s="206" t="s">
        <v>132</v>
      </c>
      <c r="B5" s="94">
        <v>33828321</v>
      </c>
      <c r="C5" s="94"/>
      <c r="D5" s="94"/>
      <c r="E5" s="207">
        <f aca="true" t="shared" si="0" ref="E5:E11">SUM(B5:D5)</f>
        <v>33828321</v>
      </c>
    </row>
    <row r="6" spans="1:5" ht="12.75">
      <c r="A6" s="208" t="s">
        <v>145</v>
      </c>
      <c r="B6" s="95"/>
      <c r="C6" s="95"/>
      <c r="D6" s="95"/>
      <c r="E6" s="209">
        <f t="shared" si="0"/>
        <v>0</v>
      </c>
    </row>
    <row r="7" spans="1:5" ht="12.75">
      <c r="A7" s="210" t="s">
        <v>133</v>
      </c>
      <c r="B7" s="96"/>
      <c r="C7" s="96">
        <v>45511635</v>
      </c>
      <c r="D7" s="96"/>
      <c r="E7" s="211">
        <f t="shared" si="0"/>
        <v>45511635</v>
      </c>
    </row>
    <row r="8" spans="1:5" ht="12.75">
      <c r="A8" s="210" t="s">
        <v>146</v>
      </c>
      <c r="B8" s="96"/>
      <c r="C8" s="96"/>
      <c r="D8" s="96"/>
      <c r="E8" s="211">
        <f t="shared" si="0"/>
        <v>0</v>
      </c>
    </row>
    <row r="9" spans="1:5" ht="12.75">
      <c r="A9" s="210" t="s">
        <v>134</v>
      </c>
      <c r="B9" s="96"/>
      <c r="C9" s="96"/>
      <c r="D9" s="96"/>
      <c r="E9" s="211">
        <f t="shared" si="0"/>
        <v>0</v>
      </c>
    </row>
    <row r="10" spans="1:5" ht="12.75">
      <c r="A10" s="210" t="s">
        <v>135</v>
      </c>
      <c r="B10" s="96"/>
      <c r="C10" s="96"/>
      <c r="D10" s="96"/>
      <c r="E10" s="211">
        <f t="shared" si="0"/>
        <v>0</v>
      </c>
    </row>
    <row r="11" spans="1:5" ht="13.5" thickBot="1">
      <c r="A11" s="97"/>
      <c r="B11" s="98"/>
      <c r="C11" s="98"/>
      <c r="D11" s="98"/>
      <c r="E11" s="211">
        <f t="shared" si="0"/>
        <v>0</v>
      </c>
    </row>
    <row r="12" spans="1:5" ht="13.5" thickBot="1">
      <c r="A12" s="212" t="s">
        <v>137</v>
      </c>
      <c r="B12" s="213">
        <f>B5+SUM(B7:B11)</f>
        <v>33828321</v>
      </c>
      <c r="C12" s="213">
        <f>C5+SUM(C7:C11)</f>
        <v>45511635</v>
      </c>
      <c r="D12" s="213">
        <f>D5+SUM(D7:D11)</f>
        <v>0</v>
      </c>
      <c r="E12" s="214">
        <f>E5+SUM(E7:E11)</f>
        <v>79339956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03" t="s">
        <v>136</v>
      </c>
      <c r="B14" s="204" t="str">
        <f>+B4</f>
        <v>2018. év</v>
      </c>
      <c r="C14" s="204" t="str">
        <f>+C4</f>
        <v>2019. év</v>
      </c>
      <c r="D14" s="204" t="str">
        <f>+D4</f>
        <v>2020. után</v>
      </c>
      <c r="E14" s="205" t="s">
        <v>50</v>
      </c>
    </row>
    <row r="15" spans="1:5" ht="12.75">
      <c r="A15" s="206" t="s">
        <v>141</v>
      </c>
      <c r="B15" s="94"/>
      <c r="C15" s="94"/>
      <c r="D15" s="94"/>
      <c r="E15" s="207">
        <f aca="true" t="shared" si="1" ref="E15:E21">SUM(B15:D15)</f>
        <v>0</v>
      </c>
    </row>
    <row r="16" spans="1:5" ht="12.75">
      <c r="A16" s="215" t="s">
        <v>142</v>
      </c>
      <c r="B16" s="96">
        <v>53587956</v>
      </c>
      <c r="C16" s="96">
        <v>25752000</v>
      </c>
      <c r="D16" s="96"/>
      <c r="E16" s="211">
        <f t="shared" si="1"/>
        <v>79339956</v>
      </c>
    </row>
    <row r="17" spans="1:5" ht="12.75">
      <c r="A17" s="210" t="s">
        <v>143</v>
      </c>
      <c r="B17" s="96"/>
      <c r="C17" s="96"/>
      <c r="D17" s="96"/>
      <c r="E17" s="211">
        <f t="shared" si="1"/>
        <v>0</v>
      </c>
    </row>
    <row r="18" spans="1:5" ht="12.75">
      <c r="A18" s="210" t="s">
        <v>144</v>
      </c>
      <c r="B18" s="96"/>
      <c r="C18" s="96"/>
      <c r="D18" s="96"/>
      <c r="E18" s="211">
        <f t="shared" si="1"/>
        <v>0</v>
      </c>
    </row>
    <row r="19" spans="1:5" ht="12.75">
      <c r="A19" s="99"/>
      <c r="B19" s="96"/>
      <c r="C19" s="96"/>
      <c r="D19" s="96"/>
      <c r="E19" s="211">
        <f t="shared" si="1"/>
        <v>0</v>
      </c>
    </row>
    <row r="20" spans="1:5" ht="12.75">
      <c r="A20" s="99"/>
      <c r="B20" s="96"/>
      <c r="C20" s="96"/>
      <c r="D20" s="96"/>
      <c r="E20" s="211">
        <f t="shared" si="1"/>
        <v>0</v>
      </c>
    </row>
    <row r="21" spans="1:5" ht="13.5" thickBot="1">
      <c r="A21" s="97"/>
      <c r="B21" s="98"/>
      <c r="C21" s="98"/>
      <c r="D21" s="98"/>
      <c r="E21" s="211">
        <f t="shared" si="1"/>
        <v>0</v>
      </c>
    </row>
    <row r="22" spans="1:5" ht="13.5" thickBot="1">
      <c r="A22" s="212" t="s">
        <v>52</v>
      </c>
      <c r="B22" s="213">
        <f>SUM(B15:B21)</f>
        <v>53587956</v>
      </c>
      <c r="C22" s="213">
        <f>SUM(C15:C21)</f>
        <v>25752000</v>
      </c>
      <c r="D22" s="213">
        <f>SUM(D15:D21)</f>
        <v>0</v>
      </c>
      <c r="E22" s="214">
        <f>SUM(E15:E21)</f>
        <v>79339956</v>
      </c>
    </row>
    <row r="23" spans="1:5" ht="12.75">
      <c r="A23" s="201"/>
      <c r="B23" s="201"/>
      <c r="C23" s="201"/>
      <c r="D23" s="201"/>
      <c r="E23" s="201"/>
    </row>
    <row r="24" spans="1:5" ht="12.75">
      <c r="A24" s="201"/>
      <c r="B24" s="201"/>
      <c r="C24" s="201"/>
      <c r="D24" s="201"/>
      <c r="E24" s="201"/>
    </row>
    <row r="25" spans="1:5" ht="15.75">
      <c r="A25" s="202" t="s">
        <v>138</v>
      </c>
      <c r="B25" s="614" t="s">
        <v>599</v>
      </c>
      <c r="C25" s="614"/>
      <c r="D25" s="614"/>
      <c r="E25" s="614"/>
    </row>
    <row r="26" spans="1:5" ht="14.25" thickBot="1">
      <c r="A26" s="201" t="s">
        <v>603</v>
      </c>
      <c r="B26" s="201"/>
      <c r="C26" s="201"/>
      <c r="D26" s="615" t="s">
        <v>567</v>
      </c>
      <c r="E26" s="615"/>
    </row>
    <row r="27" spans="1:5" ht="13.5" thickBot="1">
      <c r="A27" s="203" t="s">
        <v>131</v>
      </c>
      <c r="B27" s="204" t="str">
        <f>+B14</f>
        <v>2018. év</v>
      </c>
      <c r="C27" s="204" t="str">
        <f>+C14</f>
        <v>2019. év</v>
      </c>
      <c r="D27" s="204" t="str">
        <f>+D14</f>
        <v>2020. után</v>
      </c>
      <c r="E27" s="205" t="s">
        <v>50</v>
      </c>
    </row>
    <row r="28" spans="1:5" ht="12.75">
      <c r="A28" s="206" t="s">
        <v>132</v>
      </c>
      <c r="B28" s="94">
        <v>93001421</v>
      </c>
      <c r="C28" s="94">
        <v>7554269</v>
      </c>
      <c r="D28" s="94"/>
      <c r="E28" s="207">
        <f aca="true" t="shared" si="2" ref="E28:E34">SUM(B28:D28)</f>
        <v>100555690</v>
      </c>
    </row>
    <row r="29" spans="1:5" ht="12.75">
      <c r="A29" s="208" t="s">
        <v>145</v>
      </c>
      <c r="B29" s="95"/>
      <c r="C29" s="95"/>
      <c r="D29" s="95"/>
      <c r="E29" s="209">
        <f t="shared" si="2"/>
        <v>0</v>
      </c>
    </row>
    <row r="30" spans="1:5" ht="12.75">
      <c r="A30" s="210" t="s">
        <v>133</v>
      </c>
      <c r="B30" s="96"/>
      <c r="C30" s="96"/>
      <c r="D30" s="96"/>
      <c r="E30" s="211">
        <f t="shared" si="2"/>
        <v>0</v>
      </c>
    </row>
    <row r="31" spans="1:5" ht="12.75">
      <c r="A31" s="210" t="s">
        <v>146</v>
      </c>
      <c r="B31" s="96"/>
      <c r="C31" s="96"/>
      <c r="D31" s="96"/>
      <c r="E31" s="211">
        <f t="shared" si="2"/>
        <v>0</v>
      </c>
    </row>
    <row r="32" spans="1:5" ht="12.75">
      <c r="A32" s="210" t="s">
        <v>134</v>
      </c>
      <c r="B32" s="96"/>
      <c r="C32" s="96"/>
      <c r="D32" s="96"/>
      <c r="E32" s="211">
        <f t="shared" si="2"/>
        <v>0</v>
      </c>
    </row>
    <row r="33" spans="1:5" ht="12.75">
      <c r="A33" s="210" t="s">
        <v>135</v>
      </c>
      <c r="B33" s="96"/>
      <c r="C33" s="96"/>
      <c r="D33" s="96"/>
      <c r="E33" s="211">
        <f t="shared" si="2"/>
        <v>0</v>
      </c>
    </row>
    <row r="34" spans="1:5" ht="13.5" thickBot="1">
      <c r="A34" s="97"/>
      <c r="B34" s="98"/>
      <c r="C34" s="98"/>
      <c r="D34" s="98"/>
      <c r="E34" s="211">
        <f t="shared" si="2"/>
        <v>0</v>
      </c>
    </row>
    <row r="35" spans="1:5" ht="13.5" thickBot="1">
      <c r="A35" s="212" t="s">
        <v>137</v>
      </c>
      <c r="B35" s="213">
        <f>B28+SUM(B30:B34)</f>
        <v>93001421</v>
      </c>
      <c r="C35" s="213">
        <f>C28+SUM(C30:C34)</f>
        <v>7554269</v>
      </c>
      <c r="D35" s="213">
        <f>D28+SUM(D30:D34)</f>
        <v>0</v>
      </c>
      <c r="E35" s="214">
        <f>E28+SUM(E30:E34)</f>
        <v>100555690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03" t="s">
        <v>136</v>
      </c>
      <c r="B37" s="204" t="str">
        <f>+B27</f>
        <v>2018. év</v>
      </c>
      <c r="C37" s="204" t="str">
        <f>+C27</f>
        <v>2019. év</v>
      </c>
      <c r="D37" s="204" t="str">
        <f>+D27</f>
        <v>2020. után</v>
      </c>
      <c r="E37" s="205" t="s">
        <v>50</v>
      </c>
    </row>
    <row r="38" spans="1:5" ht="12.75">
      <c r="A38" s="206" t="s">
        <v>141</v>
      </c>
      <c r="B38" s="94"/>
      <c r="C38" s="94"/>
      <c r="D38" s="94"/>
      <c r="E38" s="207">
        <f aca="true" t="shared" si="3" ref="E38:E44">SUM(B38:D38)</f>
        <v>0</v>
      </c>
    </row>
    <row r="39" spans="1:5" ht="12.75">
      <c r="A39" s="215" t="s">
        <v>142</v>
      </c>
      <c r="B39" s="96">
        <v>191315434</v>
      </c>
      <c r="C39" s="96">
        <v>7554269</v>
      </c>
      <c r="D39" s="96"/>
      <c r="E39" s="211">
        <f t="shared" si="3"/>
        <v>198869703</v>
      </c>
    </row>
    <row r="40" spans="1:5" ht="12.75">
      <c r="A40" s="210" t="s">
        <v>143</v>
      </c>
      <c r="B40" s="96"/>
      <c r="C40" s="96"/>
      <c r="D40" s="96"/>
      <c r="E40" s="211">
        <f t="shared" si="3"/>
        <v>0</v>
      </c>
    </row>
    <row r="41" spans="1:5" ht="12.75">
      <c r="A41" s="210" t="s">
        <v>144</v>
      </c>
      <c r="B41" s="96"/>
      <c r="C41" s="96"/>
      <c r="D41" s="96"/>
      <c r="E41" s="211">
        <f t="shared" si="3"/>
        <v>0</v>
      </c>
    </row>
    <row r="42" spans="1:5" ht="12.75">
      <c r="A42" s="99"/>
      <c r="B42" s="96"/>
      <c r="C42" s="96"/>
      <c r="D42" s="96"/>
      <c r="E42" s="211">
        <f t="shared" si="3"/>
        <v>0</v>
      </c>
    </row>
    <row r="43" spans="1:5" ht="12.75">
      <c r="A43" s="99"/>
      <c r="B43" s="96"/>
      <c r="C43" s="96"/>
      <c r="D43" s="96"/>
      <c r="E43" s="211">
        <f t="shared" si="3"/>
        <v>0</v>
      </c>
    </row>
    <row r="44" spans="1:5" ht="13.5" thickBot="1">
      <c r="A44" s="97"/>
      <c r="B44" s="98"/>
      <c r="C44" s="98"/>
      <c r="D44" s="98"/>
      <c r="E44" s="211">
        <f t="shared" si="3"/>
        <v>0</v>
      </c>
    </row>
    <row r="45" spans="1:5" ht="13.5" thickBot="1">
      <c r="A45" s="212" t="s">
        <v>52</v>
      </c>
      <c r="B45" s="213">
        <v>130434000</v>
      </c>
      <c r="C45" s="213">
        <f>SUM(C38:C44)</f>
        <v>7554269</v>
      </c>
      <c r="D45" s="213">
        <f>SUM(D38:D44)</f>
        <v>0</v>
      </c>
      <c r="E45" s="214">
        <f>SUM(E38:E44)</f>
        <v>198869703</v>
      </c>
    </row>
    <row r="46" spans="1:5" ht="12.75">
      <c r="A46" s="201"/>
      <c r="B46" s="201"/>
      <c r="C46" s="201"/>
      <c r="D46" s="201"/>
      <c r="E46" s="201"/>
    </row>
    <row r="47" spans="1:5" ht="15.75">
      <c r="A47" s="600" t="s">
        <v>600</v>
      </c>
      <c r="B47" s="600"/>
      <c r="C47" s="600"/>
      <c r="D47" s="600"/>
      <c r="E47" s="600"/>
    </row>
    <row r="48" spans="1:5" ht="13.5" thickBot="1">
      <c r="A48" s="201"/>
      <c r="B48" s="201"/>
      <c r="C48" s="201"/>
      <c r="D48" s="201"/>
      <c r="E48" s="201"/>
    </row>
    <row r="49" spans="1:8" ht="13.5" thickBot="1">
      <c r="A49" s="605" t="s">
        <v>139</v>
      </c>
      <c r="B49" s="606"/>
      <c r="C49" s="607"/>
      <c r="D49" s="603" t="s">
        <v>147</v>
      </c>
      <c r="E49" s="604"/>
      <c r="H49" s="50"/>
    </row>
    <row r="50" spans="1:5" ht="12.75">
      <c r="A50" s="608"/>
      <c r="B50" s="609"/>
      <c r="C50" s="610"/>
      <c r="D50" s="596"/>
      <c r="E50" s="597"/>
    </row>
    <row r="51" spans="1:5" ht="13.5" thickBot="1">
      <c r="A51" s="611"/>
      <c r="B51" s="612"/>
      <c r="C51" s="613"/>
      <c r="D51" s="598"/>
      <c r="E51" s="599"/>
    </row>
    <row r="52" spans="1:5" ht="13.5" thickBot="1">
      <c r="A52" s="593" t="s">
        <v>52</v>
      </c>
      <c r="B52" s="594"/>
      <c r="C52" s="595"/>
      <c r="D52" s="601">
        <f>SUM(D50:E51)</f>
        <v>0</v>
      </c>
      <c r="E52" s="602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4/2019. (V. 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2"/>
  <sheetViews>
    <sheetView zoomScale="154" zoomScaleNormal="154" workbookViewId="0" topLeftCell="A1">
      <selection activeCell="F14" sqref="F13:F14"/>
    </sheetView>
  </sheetViews>
  <sheetFormatPr defaultColWidth="9.00390625" defaultRowHeight="12.75"/>
  <cols>
    <col min="1" max="1" width="32.125" style="0" customWidth="1"/>
    <col min="2" max="2" width="15.375" style="0" customWidth="1"/>
    <col min="3" max="4" width="11.00390625" style="0" customWidth="1"/>
    <col min="5" max="5" width="12.00390625" style="0" customWidth="1"/>
  </cols>
  <sheetData>
    <row r="1" spans="1:5" ht="12.75">
      <c r="A1" s="201"/>
      <c r="B1" s="201"/>
      <c r="C1" s="201"/>
      <c r="D1" s="201"/>
      <c r="E1" s="201"/>
    </row>
    <row r="2" spans="1:5" ht="15">
      <c r="A2" s="526" t="s">
        <v>138</v>
      </c>
      <c r="B2" s="616" t="s">
        <v>602</v>
      </c>
      <c r="C2" s="616"/>
      <c r="D2" s="616"/>
      <c r="E2" s="616"/>
    </row>
    <row r="3" spans="1:5" ht="14.25" thickBot="1">
      <c r="A3" s="201" t="s">
        <v>601</v>
      </c>
      <c r="B3" s="201"/>
      <c r="C3" s="201"/>
      <c r="D3" s="615" t="s">
        <v>567</v>
      </c>
      <c r="E3" s="615"/>
    </row>
    <row r="4" spans="1:5" ht="13.5" thickBot="1">
      <c r="A4" s="203" t="s">
        <v>131</v>
      </c>
      <c r="B4" s="204" t="s">
        <v>561</v>
      </c>
      <c r="C4" s="204" t="s">
        <v>597</v>
      </c>
      <c r="D4" s="204" t="s">
        <v>598</v>
      </c>
      <c r="E4" s="205" t="s">
        <v>50</v>
      </c>
    </row>
    <row r="5" spans="1:5" ht="12.75">
      <c r="A5" s="206" t="s">
        <v>132</v>
      </c>
      <c r="B5" s="94"/>
      <c r="C5" s="94">
        <v>3131000</v>
      </c>
      <c r="D5" s="94"/>
      <c r="E5" s="207">
        <f aca="true" t="shared" si="0" ref="E5:E11">SUM(B5:D5)</f>
        <v>3131000</v>
      </c>
    </row>
    <row r="6" spans="1:5" ht="12.75">
      <c r="A6" s="208" t="s">
        <v>145</v>
      </c>
      <c r="B6" s="95"/>
      <c r="C6" s="95"/>
      <c r="D6" s="95"/>
      <c r="E6" s="209">
        <f t="shared" si="0"/>
        <v>0</v>
      </c>
    </row>
    <row r="7" spans="1:5" ht="12.75">
      <c r="A7" s="210" t="s">
        <v>133</v>
      </c>
      <c r="B7" s="96"/>
      <c r="C7" s="96">
        <v>5000000</v>
      </c>
      <c r="D7" s="96"/>
      <c r="E7" s="211">
        <f t="shared" si="0"/>
        <v>5000000</v>
      </c>
    </row>
    <row r="8" spans="1:5" ht="12.75">
      <c r="A8" s="210" t="s">
        <v>146</v>
      </c>
      <c r="B8" s="96"/>
      <c r="C8" s="96"/>
      <c r="D8" s="96"/>
      <c r="E8" s="211">
        <f t="shared" si="0"/>
        <v>0</v>
      </c>
    </row>
    <row r="9" spans="1:5" ht="12.75">
      <c r="A9" s="210" t="s">
        <v>134</v>
      </c>
      <c r="B9" s="96"/>
      <c r="C9" s="96"/>
      <c r="D9" s="96"/>
      <c r="E9" s="211">
        <f t="shared" si="0"/>
        <v>0</v>
      </c>
    </row>
    <row r="10" spans="1:5" ht="12.75">
      <c r="A10" s="210" t="s">
        <v>135</v>
      </c>
      <c r="B10" s="96"/>
      <c r="C10" s="96"/>
      <c r="D10" s="96"/>
      <c r="E10" s="211">
        <f t="shared" si="0"/>
        <v>0</v>
      </c>
    </row>
    <row r="11" spans="1:5" ht="13.5" thickBot="1">
      <c r="A11" s="97"/>
      <c r="B11" s="98"/>
      <c r="C11" s="98"/>
      <c r="D11" s="98"/>
      <c r="E11" s="211">
        <f t="shared" si="0"/>
        <v>0</v>
      </c>
    </row>
    <row r="12" spans="1:5" ht="13.5" thickBot="1">
      <c r="A12" s="212" t="s">
        <v>137</v>
      </c>
      <c r="B12" s="213">
        <f>B5+SUM(B7:B11)</f>
        <v>0</v>
      </c>
      <c r="C12" s="213">
        <f>C5+SUM(C7:C11)</f>
        <v>8131000</v>
      </c>
      <c r="D12" s="213">
        <f>D5+SUM(D7:D11)</f>
        <v>0</v>
      </c>
      <c r="E12" s="214">
        <f>E5+SUM(E7:E11)</f>
        <v>8131000</v>
      </c>
    </row>
    <row r="13" spans="1:5" ht="13.5" thickBot="1">
      <c r="A13" s="53"/>
      <c r="B13" s="53"/>
      <c r="C13" s="53"/>
      <c r="D13" s="53"/>
      <c r="E13" s="53"/>
    </row>
    <row r="14" spans="1:5" ht="13.5" thickBot="1">
      <c r="A14" s="203" t="s">
        <v>136</v>
      </c>
      <c r="B14" s="204" t="str">
        <f>+B4</f>
        <v>2018. év</v>
      </c>
      <c r="C14" s="204" t="str">
        <f>+C4</f>
        <v>2019. év</v>
      </c>
      <c r="D14" s="204" t="str">
        <f>+D4</f>
        <v>2020. után</v>
      </c>
      <c r="E14" s="205" t="s">
        <v>50</v>
      </c>
    </row>
    <row r="15" spans="1:5" ht="12.75">
      <c r="A15" s="206" t="s">
        <v>141</v>
      </c>
      <c r="B15" s="94"/>
      <c r="C15" s="94"/>
      <c r="D15" s="94"/>
      <c r="E15" s="207">
        <f aca="true" t="shared" si="1" ref="E15:E21">SUM(B15:D15)</f>
        <v>0</v>
      </c>
    </row>
    <row r="16" spans="1:5" ht="12.75">
      <c r="A16" s="215" t="s">
        <v>142</v>
      </c>
      <c r="B16" s="96"/>
      <c r="C16" s="96">
        <v>8131000</v>
      </c>
      <c r="D16" s="96"/>
      <c r="E16" s="211">
        <f t="shared" si="1"/>
        <v>8131000</v>
      </c>
    </row>
    <row r="17" spans="1:5" ht="12.75">
      <c r="A17" s="210" t="s">
        <v>143</v>
      </c>
      <c r="B17" s="96"/>
      <c r="C17" s="96"/>
      <c r="D17" s="96"/>
      <c r="E17" s="211">
        <f t="shared" si="1"/>
        <v>0</v>
      </c>
    </row>
    <row r="18" spans="1:5" ht="12.75">
      <c r="A18" s="210" t="s">
        <v>144</v>
      </c>
      <c r="B18" s="96"/>
      <c r="C18" s="96"/>
      <c r="D18" s="96"/>
      <c r="E18" s="211">
        <f t="shared" si="1"/>
        <v>0</v>
      </c>
    </row>
    <row r="19" spans="1:5" ht="12.75">
      <c r="A19" s="99"/>
      <c r="B19" s="96"/>
      <c r="C19" s="96"/>
      <c r="D19" s="96"/>
      <c r="E19" s="211">
        <f t="shared" si="1"/>
        <v>0</v>
      </c>
    </row>
    <row r="20" spans="1:5" ht="12.75">
      <c r="A20" s="99"/>
      <c r="B20" s="96"/>
      <c r="C20" s="96"/>
      <c r="D20" s="96"/>
      <c r="E20" s="211">
        <f t="shared" si="1"/>
        <v>0</v>
      </c>
    </row>
    <row r="21" spans="1:5" ht="13.5" thickBot="1">
      <c r="A21" s="97"/>
      <c r="B21" s="98"/>
      <c r="C21" s="98"/>
      <c r="D21" s="98"/>
      <c r="E21" s="211">
        <f t="shared" si="1"/>
        <v>0</v>
      </c>
    </row>
    <row r="22" spans="1:5" ht="13.5" thickBot="1">
      <c r="A22" s="212" t="s">
        <v>52</v>
      </c>
      <c r="B22" s="213">
        <f>SUM(B15:B21)</f>
        <v>0</v>
      </c>
      <c r="C22" s="213">
        <f>SUM(C15:C21)</f>
        <v>8131000</v>
      </c>
      <c r="D22" s="213">
        <f>SUM(D15:D21)</f>
        <v>0</v>
      </c>
      <c r="E22" s="214">
        <f>SUM(E15:E21)</f>
        <v>8131000</v>
      </c>
    </row>
    <row r="23" spans="1:5" ht="12.75">
      <c r="A23" s="201"/>
      <c r="B23" s="201"/>
      <c r="C23" s="201"/>
      <c r="D23" s="201"/>
      <c r="E23" s="201"/>
    </row>
    <row r="24" spans="1:5" ht="12.75">
      <c r="A24" s="201"/>
      <c r="B24" s="201"/>
      <c r="C24" s="201"/>
      <c r="D24" s="201"/>
      <c r="E24" s="201"/>
    </row>
    <row r="25" spans="1:5" ht="15.75">
      <c r="A25" s="202" t="s">
        <v>138</v>
      </c>
      <c r="B25" s="614" t="s">
        <v>604</v>
      </c>
      <c r="C25" s="614"/>
      <c r="D25" s="614"/>
      <c r="E25" s="614"/>
    </row>
    <row r="26" spans="1:5" ht="14.25" thickBot="1">
      <c r="A26" s="201" t="s">
        <v>614</v>
      </c>
      <c r="B26" s="201"/>
      <c r="C26" s="201"/>
      <c r="D26" s="615" t="s">
        <v>567</v>
      </c>
      <c r="E26" s="615"/>
    </row>
    <row r="27" spans="1:5" ht="13.5" thickBot="1">
      <c r="A27" s="203" t="s">
        <v>131</v>
      </c>
      <c r="B27" s="204" t="str">
        <f>+B14</f>
        <v>2018. év</v>
      </c>
      <c r="C27" s="204" t="str">
        <f>+C14</f>
        <v>2019. év</v>
      </c>
      <c r="D27" s="204" t="str">
        <f>+D14</f>
        <v>2020. után</v>
      </c>
      <c r="E27" s="205" t="s">
        <v>50</v>
      </c>
    </row>
    <row r="28" spans="1:5" ht="12.75">
      <c r="A28" s="206" t="s">
        <v>132</v>
      </c>
      <c r="B28" s="94"/>
      <c r="C28" s="94">
        <v>13794000</v>
      </c>
      <c r="D28" s="94"/>
      <c r="E28" s="207">
        <f aca="true" t="shared" si="2" ref="E28:E34">SUM(B28:D28)</f>
        <v>13794000</v>
      </c>
    </row>
    <row r="29" spans="1:5" ht="12.75">
      <c r="A29" s="208" t="s">
        <v>145</v>
      </c>
      <c r="B29" s="95"/>
      <c r="C29" s="95"/>
      <c r="D29" s="95"/>
      <c r="E29" s="209">
        <f t="shared" si="2"/>
        <v>0</v>
      </c>
    </row>
    <row r="30" spans="1:5" ht="12.75">
      <c r="A30" s="210" t="s">
        <v>133</v>
      </c>
      <c r="B30" s="96"/>
      <c r="C30" s="96">
        <v>42837427</v>
      </c>
      <c r="D30" s="96"/>
      <c r="E30" s="211">
        <f t="shared" si="2"/>
        <v>42837427</v>
      </c>
    </row>
    <row r="31" spans="1:5" ht="12.75">
      <c r="A31" s="210" t="s">
        <v>146</v>
      </c>
      <c r="B31" s="96"/>
      <c r="C31" s="96"/>
      <c r="D31" s="96"/>
      <c r="E31" s="211">
        <f t="shared" si="2"/>
        <v>0</v>
      </c>
    </row>
    <row r="32" spans="1:5" ht="12.75">
      <c r="A32" s="210" t="s">
        <v>134</v>
      </c>
      <c r="B32" s="96"/>
      <c r="C32" s="96"/>
      <c r="D32" s="96"/>
      <c r="E32" s="211">
        <f t="shared" si="2"/>
        <v>0</v>
      </c>
    </row>
    <row r="33" spans="1:5" ht="12.75">
      <c r="A33" s="210" t="s">
        <v>135</v>
      </c>
      <c r="B33" s="96"/>
      <c r="C33" s="96"/>
      <c r="D33" s="96"/>
      <c r="E33" s="211">
        <f t="shared" si="2"/>
        <v>0</v>
      </c>
    </row>
    <row r="34" spans="1:5" ht="13.5" thickBot="1">
      <c r="A34" s="97"/>
      <c r="B34" s="98"/>
      <c r="C34" s="98"/>
      <c r="D34" s="98"/>
      <c r="E34" s="211">
        <f t="shared" si="2"/>
        <v>0</v>
      </c>
    </row>
    <row r="35" spans="1:5" ht="13.5" thickBot="1">
      <c r="A35" s="212" t="s">
        <v>137</v>
      </c>
      <c r="B35" s="213">
        <f>B28+SUM(B30:B34)</f>
        <v>0</v>
      </c>
      <c r="C35" s="213">
        <f>C28+SUM(C30:C34)</f>
        <v>56631427</v>
      </c>
      <c r="D35" s="213">
        <f>D28+SUM(D30:D34)</f>
        <v>0</v>
      </c>
      <c r="E35" s="214">
        <f>E28+SUM(E30:E34)</f>
        <v>56631427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03" t="s">
        <v>136</v>
      </c>
      <c r="B37" s="204" t="str">
        <f>+B27</f>
        <v>2018. év</v>
      </c>
      <c r="C37" s="204" t="str">
        <f>+C27</f>
        <v>2019. év</v>
      </c>
      <c r="D37" s="204" t="str">
        <f>+D27</f>
        <v>2020. után</v>
      </c>
      <c r="E37" s="205" t="s">
        <v>50</v>
      </c>
    </row>
    <row r="38" spans="1:5" ht="12.75">
      <c r="A38" s="206" t="s">
        <v>141</v>
      </c>
      <c r="B38" s="94"/>
      <c r="C38" s="94"/>
      <c r="D38" s="94"/>
      <c r="E38" s="207">
        <f aca="true" t="shared" si="3" ref="E38:E44">SUM(B38:D38)</f>
        <v>0</v>
      </c>
    </row>
    <row r="39" spans="1:5" ht="12.75">
      <c r="A39" s="215" t="s">
        <v>142</v>
      </c>
      <c r="B39" s="96"/>
      <c r="C39" s="96">
        <v>56631427</v>
      </c>
      <c r="D39" s="96"/>
      <c r="E39" s="211">
        <f t="shared" si="3"/>
        <v>56631427</v>
      </c>
    </row>
    <row r="40" spans="1:5" ht="12.75">
      <c r="A40" s="210" t="s">
        <v>143</v>
      </c>
      <c r="B40" s="96"/>
      <c r="C40" s="96"/>
      <c r="D40" s="96"/>
      <c r="E40" s="211">
        <f t="shared" si="3"/>
        <v>0</v>
      </c>
    </row>
    <row r="41" spans="1:5" ht="12.75">
      <c r="A41" s="210" t="s">
        <v>144</v>
      </c>
      <c r="B41" s="96"/>
      <c r="C41" s="96"/>
      <c r="D41" s="96"/>
      <c r="E41" s="211">
        <f t="shared" si="3"/>
        <v>0</v>
      </c>
    </row>
    <row r="42" spans="1:5" ht="12.75">
      <c r="A42" s="99"/>
      <c r="B42" s="96"/>
      <c r="C42" s="96"/>
      <c r="D42" s="96"/>
      <c r="E42" s="211">
        <f t="shared" si="3"/>
        <v>0</v>
      </c>
    </row>
    <row r="43" spans="1:5" ht="12.75">
      <c r="A43" s="99"/>
      <c r="B43" s="96"/>
      <c r="C43" s="96"/>
      <c r="D43" s="96"/>
      <c r="E43" s="211">
        <f t="shared" si="3"/>
        <v>0</v>
      </c>
    </row>
    <row r="44" spans="1:5" ht="13.5" thickBot="1">
      <c r="A44" s="97"/>
      <c r="B44" s="98"/>
      <c r="C44" s="98"/>
      <c r="D44" s="98"/>
      <c r="E44" s="211">
        <f t="shared" si="3"/>
        <v>0</v>
      </c>
    </row>
    <row r="45" spans="1:5" ht="13.5" thickBot="1">
      <c r="A45" s="212" t="s">
        <v>52</v>
      </c>
      <c r="B45" s="213">
        <f>SUM(B38:B44)</f>
        <v>0</v>
      </c>
      <c r="C45" s="213">
        <f>SUM(C38:C44)</f>
        <v>56631427</v>
      </c>
      <c r="D45" s="213">
        <f>SUM(D38:D44)</f>
        <v>0</v>
      </c>
      <c r="E45" s="214">
        <f>SUM(E38:E44)</f>
        <v>56631427</v>
      </c>
    </row>
    <row r="46" spans="1:5" ht="12.75">
      <c r="A46" s="201"/>
      <c r="B46" s="201"/>
      <c r="C46" s="201"/>
      <c r="D46" s="201"/>
      <c r="E46" s="201"/>
    </row>
    <row r="47" spans="1:5" ht="15.75">
      <c r="A47" s="600" t="s">
        <v>600</v>
      </c>
      <c r="B47" s="600"/>
      <c r="C47" s="600"/>
      <c r="D47" s="600"/>
      <c r="E47" s="600"/>
    </row>
    <row r="48" spans="1:5" ht="13.5" thickBot="1">
      <c r="A48" s="201"/>
      <c r="B48" s="201"/>
      <c r="C48" s="201"/>
      <c r="D48" s="201"/>
      <c r="E48" s="201"/>
    </row>
    <row r="49" spans="1:5" ht="13.5" thickBot="1">
      <c r="A49" s="605" t="s">
        <v>139</v>
      </c>
      <c r="B49" s="606"/>
      <c r="C49" s="607"/>
      <c r="D49" s="603" t="s">
        <v>147</v>
      </c>
      <c r="E49" s="604"/>
    </row>
    <row r="50" spans="1:5" ht="12.75">
      <c r="A50" s="608"/>
      <c r="B50" s="609"/>
      <c r="C50" s="610"/>
      <c r="D50" s="596"/>
      <c r="E50" s="597"/>
    </row>
    <row r="51" spans="1:5" ht="13.5" thickBot="1">
      <c r="A51" s="611"/>
      <c r="B51" s="612"/>
      <c r="C51" s="613"/>
      <c r="D51" s="598"/>
      <c r="E51" s="599"/>
    </row>
    <row r="52" spans="1:5" ht="13.5" thickBot="1">
      <c r="A52" s="593" t="s">
        <v>52</v>
      </c>
      <c r="B52" s="594"/>
      <c r="C52" s="595"/>
      <c r="D52" s="601">
        <f>SUM(D50:E51)</f>
        <v>0</v>
      </c>
      <c r="E52" s="602"/>
    </row>
  </sheetData>
  <sheetProtection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="140" zoomScaleNormal="140" zoomScaleSheetLayoutView="85" workbookViewId="0" topLeftCell="A1">
      <selection activeCell="G28" sqref="G28:G29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4" width="14.625" style="3" customWidth="1"/>
    <col min="5" max="16384" width="9.375" style="3" customWidth="1"/>
  </cols>
  <sheetData>
    <row r="1" spans="1:4" s="2" customFormat="1" ht="16.5" customHeight="1" thickBot="1">
      <c r="A1" s="216"/>
      <c r="B1" s="621" t="s">
        <v>643</v>
      </c>
      <c r="C1" s="621"/>
      <c r="D1" s="621"/>
    </row>
    <row r="2" spans="1:4" s="100" customFormat="1" ht="21" customHeight="1">
      <c r="A2" s="401" t="s">
        <v>61</v>
      </c>
      <c r="B2" s="347" t="s">
        <v>535</v>
      </c>
      <c r="C2" s="617" t="s">
        <v>53</v>
      </c>
      <c r="D2" s="618"/>
    </row>
    <row r="3" spans="1:4" s="100" customFormat="1" ht="16.5" thickBot="1">
      <c r="A3" s="218" t="s">
        <v>197</v>
      </c>
      <c r="B3" s="348" t="s">
        <v>398</v>
      </c>
      <c r="C3" s="619" t="s">
        <v>53</v>
      </c>
      <c r="D3" s="620"/>
    </row>
    <row r="4" spans="1:4" s="10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349" t="s">
        <v>55</v>
      </c>
      <c r="D5" s="349" t="s">
        <v>617</v>
      </c>
    </row>
    <row r="6" spans="1:4" s="70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70" customFormat="1" ht="15.75" customHeight="1" thickBot="1">
      <c r="A7" s="223"/>
      <c r="B7" s="224" t="s">
        <v>56</v>
      </c>
      <c r="C7" s="350"/>
      <c r="D7" s="350"/>
    </row>
    <row r="8" spans="1:4" s="70" customFormat="1" ht="12" customHeight="1" thickBot="1">
      <c r="A8" s="35" t="s">
        <v>17</v>
      </c>
      <c r="B8" s="21" t="s">
        <v>244</v>
      </c>
      <c r="C8" s="287">
        <f>+C9+C10+C11+C12+C13+C14</f>
        <v>212621126</v>
      </c>
      <c r="D8" s="287">
        <f>+D9+D10+D11+D12+D13+D14</f>
        <v>218896464</v>
      </c>
    </row>
    <row r="9" spans="1:4" s="102" customFormat="1" ht="12" customHeight="1">
      <c r="A9" s="428" t="s">
        <v>98</v>
      </c>
      <c r="B9" s="411" t="s">
        <v>245</v>
      </c>
      <c r="C9" s="290">
        <v>68069669</v>
      </c>
      <c r="D9" s="290">
        <v>68163853</v>
      </c>
    </row>
    <row r="10" spans="1:4" s="103" customFormat="1" ht="12" customHeight="1">
      <c r="A10" s="429" t="s">
        <v>99</v>
      </c>
      <c r="B10" s="412" t="s">
        <v>246</v>
      </c>
      <c r="C10" s="289">
        <v>78565151</v>
      </c>
      <c r="D10" s="289">
        <v>81481500</v>
      </c>
    </row>
    <row r="11" spans="1:4" s="103" customFormat="1" ht="12" customHeight="1">
      <c r="A11" s="429" t="s">
        <v>100</v>
      </c>
      <c r="B11" s="412" t="s">
        <v>247</v>
      </c>
      <c r="C11" s="289">
        <v>62230166</v>
      </c>
      <c r="D11" s="289">
        <v>63785381</v>
      </c>
    </row>
    <row r="12" spans="1:4" s="103" customFormat="1" ht="12" customHeight="1">
      <c r="A12" s="429" t="s">
        <v>101</v>
      </c>
      <c r="B12" s="412" t="s">
        <v>248</v>
      </c>
      <c r="C12" s="289">
        <v>3453340</v>
      </c>
      <c r="D12" s="289">
        <v>3453340</v>
      </c>
    </row>
    <row r="13" spans="1:4" s="103" customFormat="1" ht="12" customHeight="1">
      <c r="A13" s="429" t="s">
        <v>148</v>
      </c>
      <c r="B13" s="412" t="s">
        <v>501</v>
      </c>
      <c r="C13" s="289">
        <v>302800</v>
      </c>
      <c r="D13" s="289">
        <v>2012390</v>
      </c>
    </row>
    <row r="14" spans="1:4" s="102" customFormat="1" ht="12" customHeight="1" thickBot="1">
      <c r="A14" s="430" t="s">
        <v>102</v>
      </c>
      <c r="B14" s="413" t="s">
        <v>433</v>
      </c>
      <c r="C14" s="289"/>
      <c r="D14" s="289"/>
    </row>
    <row r="15" spans="1:4" s="102" customFormat="1" ht="12" customHeight="1" thickBot="1">
      <c r="A15" s="35" t="s">
        <v>18</v>
      </c>
      <c r="B15" s="282" t="s">
        <v>249</v>
      </c>
      <c r="C15" s="287">
        <f>+C16+C17+C18+C19+C20</f>
        <v>9636000</v>
      </c>
      <c r="D15" s="287">
        <f>+D16+D17+D18+D19+D20</f>
        <v>11172389</v>
      </c>
    </row>
    <row r="16" spans="1:4" s="102" customFormat="1" ht="12" customHeight="1">
      <c r="A16" s="428" t="s">
        <v>104</v>
      </c>
      <c r="B16" s="411" t="s">
        <v>250</v>
      </c>
      <c r="C16" s="290"/>
      <c r="D16" s="290"/>
    </row>
    <row r="17" spans="1:4" s="102" customFormat="1" ht="12" customHeight="1">
      <c r="A17" s="429" t="s">
        <v>105</v>
      </c>
      <c r="B17" s="412" t="s">
        <v>251</v>
      </c>
      <c r="C17" s="289"/>
      <c r="D17" s="289"/>
    </row>
    <row r="18" spans="1:4" s="102" customFormat="1" ht="12" customHeight="1">
      <c r="A18" s="429" t="s">
        <v>106</v>
      </c>
      <c r="B18" s="412" t="s">
        <v>422</v>
      </c>
      <c r="C18" s="289"/>
      <c r="D18" s="289"/>
    </row>
    <row r="19" spans="1:4" s="102" customFormat="1" ht="12" customHeight="1">
      <c r="A19" s="429" t="s">
        <v>107</v>
      </c>
      <c r="B19" s="412" t="s">
        <v>423</v>
      </c>
      <c r="C19" s="289"/>
      <c r="D19" s="289"/>
    </row>
    <row r="20" spans="1:4" s="102" customFormat="1" ht="12" customHeight="1">
      <c r="A20" s="429" t="s">
        <v>108</v>
      </c>
      <c r="B20" s="412" t="s">
        <v>252</v>
      </c>
      <c r="C20" s="289">
        <v>9636000</v>
      </c>
      <c r="D20" s="289">
        <v>11172389</v>
      </c>
    </row>
    <row r="21" spans="1:4" s="103" customFormat="1" ht="12" customHeight="1" thickBot="1">
      <c r="A21" s="430" t="s">
        <v>117</v>
      </c>
      <c r="B21" s="413" t="s">
        <v>253</v>
      </c>
      <c r="C21" s="291"/>
      <c r="D21" s="291"/>
    </row>
    <row r="22" spans="1:4" s="103" customFormat="1" ht="12" customHeight="1" thickBot="1">
      <c r="A22" s="35" t="s">
        <v>19</v>
      </c>
      <c r="B22" s="21" t="s">
        <v>254</v>
      </c>
      <c r="C22" s="287">
        <f>+C23+C24+C25+C26+C27</f>
        <v>65939826</v>
      </c>
      <c r="D22" s="287">
        <f>+D23+D24+D25+D26+D27</f>
        <v>65939826</v>
      </c>
    </row>
    <row r="23" spans="1:4" s="103" customFormat="1" ht="12" customHeight="1">
      <c r="A23" s="428" t="s">
        <v>87</v>
      </c>
      <c r="B23" s="411" t="s">
        <v>255</v>
      </c>
      <c r="C23" s="290">
        <v>27939826</v>
      </c>
      <c r="D23" s="290">
        <v>27939826</v>
      </c>
    </row>
    <row r="24" spans="1:4" s="102" customFormat="1" ht="12" customHeight="1">
      <c r="A24" s="429" t="s">
        <v>88</v>
      </c>
      <c r="B24" s="412" t="s">
        <v>256</v>
      </c>
      <c r="C24" s="289"/>
      <c r="D24" s="289"/>
    </row>
    <row r="25" spans="1:4" s="103" customFormat="1" ht="12" customHeight="1">
      <c r="A25" s="429" t="s">
        <v>89</v>
      </c>
      <c r="B25" s="412" t="s">
        <v>424</v>
      </c>
      <c r="C25" s="289"/>
      <c r="D25" s="289"/>
    </row>
    <row r="26" spans="1:4" s="103" customFormat="1" ht="12" customHeight="1">
      <c r="A26" s="429" t="s">
        <v>90</v>
      </c>
      <c r="B26" s="412" t="s">
        <v>425</v>
      </c>
      <c r="C26" s="289"/>
      <c r="D26" s="289"/>
    </row>
    <row r="27" spans="1:4" s="103" customFormat="1" ht="12" customHeight="1">
      <c r="A27" s="429" t="s">
        <v>169</v>
      </c>
      <c r="B27" s="412" t="s">
        <v>257</v>
      </c>
      <c r="C27" s="289">
        <v>38000000</v>
      </c>
      <c r="D27" s="289">
        <v>38000000</v>
      </c>
    </row>
    <row r="28" spans="1:4" s="103" customFormat="1" ht="12" customHeight="1" thickBot="1">
      <c r="A28" s="430" t="s">
        <v>170</v>
      </c>
      <c r="B28" s="413" t="s">
        <v>258</v>
      </c>
      <c r="C28" s="291"/>
      <c r="D28" s="291"/>
    </row>
    <row r="29" spans="1:4" s="103" customFormat="1" ht="12" customHeight="1" thickBot="1">
      <c r="A29" s="35" t="s">
        <v>171</v>
      </c>
      <c r="B29" s="21" t="s">
        <v>259</v>
      </c>
      <c r="C29" s="293">
        <f>+C30+C34+C35+C36</f>
        <v>47200000</v>
      </c>
      <c r="D29" s="293">
        <f>+D30+D34+D35+D36</f>
        <v>54774689</v>
      </c>
    </row>
    <row r="30" spans="1:4" s="103" customFormat="1" ht="12" customHeight="1">
      <c r="A30" s="428" t="s">
        <v>260</v>
      </c>
      <c r="B30" s="411" t="s">
        <v>502</v>
      </c>
      <c r="C30" s="406">
        <f>+C31+C32+C33</f>
        <v>38100000</v>
      </c>
      <c r="D30" s="406">
        <f>+D31+D32+D33</f>
        <v>44486215</v>
      </c>
    </row>
    <row r="31" spans="1:4" s="103" customFormat="1" ht="12" customHeight="1">
      <c r="A31" s="429" t="s">
        <v>261</v>
      </c>
      <c r="B31" s="412" t="s">
        <v>266</v>
      </c>
      <c r="C31" s="289">
        <v>9300000</v>
      </c>
      <c r="D31" s="289">
        <v>9198031</v>
      </c>
    </row>
    <row r="32" spans="1:4" s="103" customFormat="1" ht="12" customHeight="1">
      <c r="A32" s="429" t="s">
        <v>262</v>
      </c>
      <c r="B32" s="412" t="s">
        <v>267</v>
      </c>
      <c r="C32" s="289"/>
      <c r="D32" s="289"/>
    </row>
    <row r="33" spans="1:4" s="103" customFormat="1" ht="12" customHeight="1">
      <c r="A33" s="429" t="s">
        <v>437</v>
      </c>
      <c r="B33" s="473" t="s">
        <v>438</v>
      </c>
      <c r="C33" s="289">
        <v>28800000</v>
      </c>
      <c r="D33" s="289">
        <v>35288184</v>
      </c>
    </row>
    <row r="34" spans="1:4" s="103" customFormat="1" ht="12" customHeight="1">
      <c r="A34" s="429" t="s">
        <v>263</v>
      </c>
      <c r="B34" s="412" t="s">
        <v>268</v>
      </c>
      <c r="C34" s="289">
        <v>8800000</v>
      </c>
      <c r="D34" s="289">
        <v>10077753</v>
      </c>
    </row>
    <row r="35" spans="1:4" s="103" customFormat="1" ht="12" customHeight="1">
      <c r="A35" s="429" t="s">
        <v>264</v>
      </c>
      <c r="B35" s="412" t="s">
        <v>269</v>
      </c>
      <c r="C35" s="289"/>
      <c r="D35" s="289"/>
    </row>
    <row r="36" spans="1:4" s="103" customFormat="1" ht="12" customHeight="1" thickBot="1">
      <c r="A36" s="430" t="s">
        <v>265</v>
      </c>
      <c r="B36" s="413" t="s">
        <v>270</v>
      </c>
      <c r="C36" s="291">
        <v>300000</v>
      </c>
      <c r="D36" s="291">
        <v>210721</v>
      </c>
    </row>
    <row r="37" spans="1:4" s="103" customFormat="1" ht="12" customHeight="1" thickBot="1">
      <c r="A37" s="35" t="s">
        <v>21</v>
      </c>
      <c r="B37" s="21" t="s">
        <v>434</v>
      </c>
      <c r="C37" s="287">
        <f>SUM(C38:C48)</f>
        <v>66458000</v>
      </c>
      <c r="D37" s="287">
        <f>SUM(D38:D48)</f>
        <v>87521376</v>
      </c>
    </row>
    <row r="38" spans="1:4" s="103" customFormat="1" ht="12" customHeight="1">
      <c r="A38" s="428" t="s">
        <v>91</v>
      </c>
      <c r="B38" s="411" t="s">
        <v>273</v>
      </c>
      <c r="C38" s="290"/>
      <c r="D38" s="290">
        <v>14910708</v>
      </c>
    </row>
    <row r="39" spans="1:4" s="103" customFormat="1" ht="12" customHeight="1">
      <c r="A39" s="429" t="s">
        <v>92</v>
      </c>
      <c r="B39" s="412" t="s">
        <v>274</v>
      </c>
      <c r="C39" s="289">
        <v>3983000</v>
      </c>
      <c r="D39" s="289">
        <v>4462016</v>
      </c>
    </row>
    <row r="40" spans="1:4" s="103" customFormat="1" ht="12" customHeight="1">
      <c r="A40" s="429" t="s">
        <v>93</v>
      </c>
      <c r="B40" s="412" t="s">
        <v>275</v>
      </c>
      <c r="C40" s="289">
        <v>4273000</v>
      </c>
      <c r="D40" s="289">
        <v>4273000</v>
      </c>
    </row>
    <row r="41" spans="1:4" s="103" customFormat="1" ht="12" customHeight="1">
      <c r="A41" s="429" t="s">
        <v>173</v>
      </c>
      <c r="B41" s="412" t="s">
        <v>276</v>
      </c>
      <c r="C41" s="289">
        <v>1401000</v>
      </c>
      <c r="D41" s="289">
        <v>2733505</v>
      </c>
    </row>
    <row r="42" spans="1:4" s="103" customFormat="1" ht="12" customHeight="1">
      <c r="A42" s="429" t="s">
        <v>174</v>
      </c>
      <c r="B42" s="412" t="s">
        <v>277</v>
      </c>
      <c r="C42" s="289"/>
      <c r="D42" s="289"/>
    </row>
    <row r="43" spans="1:4" s="103" customFormat="1" ht="12" customHeight="1">
      <c r="A43" s="429" t="s">
        <v>175</v>
      </c>
      <c r="B43" s="412" t="s">
        <v>278</v>
      </c>
      <c r="C43" s="289">
        <v>45421000</v>
      </c>
      <c r="D43" s="289">
        <v>49598954</v>
      </c>
    </row>
    <row r="44" spans="1:4" s="103" customFormat="1" ht="12" customHeight="1">
      <c r="A44" s="429" t="s">
        <v>176</v>
      </c>
      <c r="B44" s="412" t="s">
        <v>279</v>
      </c>
      <c r="C44" s="289">
        <v>11340000</v>
      </c>
      <c r="D44" s="289">
        <v>11340000</v>
      </c>
    </row>
    <row r="45" spans="1:4" s="103" customFormat="1" ht="12" customHeight="1">
      <c r="A45" s="429" t="s">
        <v>177</v>
      </c>
      <c r="B45" s="412" t="s">
        <v>280</v>
      </c>
      <c r="C45" s="289">
        <v>30000</v>
      </c>
      <c r="D45" s="289">
        <v>30000</v>
      </c>
    </row>
    <row r="46" spans="1:4" s="103" customFormat="1" ht="12" customHeight="1">
      <c r="A46" s="429" t="s">
        <v>271</v>
      </c>
      <c r="B46" s="412" t="s">
        <v>281</v>
      </c>
      <c r="C46" s="292"/>
      <c r="D46" s="292"/>
    </row>
    <row r="47" spans="1:4" s="103" customFormat="1" ht="12" customHeight="1">
      <c r="A47" s="430" t="s">
        <v>272</v>
      </c>
      <c r="B47" s="413" t="s">
        <v>436</v>
      </c>
      <c r="C47" s="397"/>
      <c r="D47" s="397"/>
    </row>
    <row r="48" spans="1:4" s="103" customFormat="1" ht="12" customHeight="1" thickBot="1">
      <c r="A48" s="430" t="s">
        <v>435</v>
      </c>
      <c r="B48" s="413" t="s">
        <v>282</v>
      </c>
      <c r="C48" s="397">
        <v>10000</v>
      </c>
      <c r="D48" s="397">
        <v>173193</v>
      </c>
    </row>
    <row r="49" spans="1:4" s="103" customFormat="1" ht="12" customHeight="1" thickBot="1">
      <c r="A49" s="35" t="s">
        <v>22</v>
      </c>
      <c r="B49" s="21" t="s">
        <v>283</v>
      </c>
      <c r="C49" s="287">
        <f>SUM(C50:C54)</f>
        <v>160264000</v>
      </c>
      <c r="D49" s="287">
        <f>SUM(D50:D54)</f>
        <v>158852479</v>
      </c>
    </row>
    <row r="50" spans="1:4" s="103" customFormat="1" ht="12" customHeight="1">
      <c r="A50" s="428" t="s">
        <v>94</v>
      </c>
      <c r="B50" s="411" t="s">
        <v>287</v>
      </c>
      <c r="C50" s="455"/>
      <c r="D50" s="455"/>
    </row>
    <row r="51" spans="1:4" s="103" customFormat="1" ht="12" customHeight="1">
      <c r="A51" s="429" t="s">
        <v>95</v>
      </c>
      <c r="B51" s="412" t="s">
        <v>288</v>
      </c>
      <c r="C51" s="292">
        <v>159792000</v>
      </c>
      <c r="D51" s="292">
        <v>157980479</v>
      </c>
    </row>
    <row r="52" spans="1:4" s="103" customFormat="1" ht="12" customHeight="1">
      <c r="A52" s="429" t="s">
        <v>284</v>
      </c>
      <c r="B52" s="412" t="s">
        <v>289</v>
      </c>
      <c r="C52" s="292">
        <v>472000</v>
      </c>
      <c r="D52" s="292">
        <v>872000</v>
      </c>
    </row>
    <row r="53" spans="1:4" s="103" customFormat="1" ht="12" customHeight="1">
      <c r="A53" s="429" t="s">
        <v>285</v>
      </c>
      <c r="B53" s="412" t="s">
        <v>290</v>
      </c>
      <c r="C53" s="292"/>
      <c r="D53" s="292"/>
    </row>
    <row r="54" spans="1:4" s="103" customFormat="1" ht="12" customHeight="1" thickBot="1">
      <c r="A54" s="430" t="s">
        <v>286</v>
      </c>
      <c r="B54" s="413" t="s">
        <v>291</v>
      </c>
      <c r="C54" s="397"/>
      <c r="D54" s="397"/>
    </row>
    <row r="55" spans="1:4" s="103" customFormat="1" ht="12" customHeight="1" thickBot="1">
      <c r="A55" s="35" t="s">
        <v>178</v>
      </c>
      <c r="B55" s="21" t="s">
        <v>292</v>
      </c>
      <c r="C55" s="287">
        <f>SUM(C56:C58)</f>
        <v>0</v>
      </c>
      <c r="D55" s="287">
        <f>SUM(D56:D58)</f>
        <v>80000</v>
      </c>
    </row>
    <row r="56" spans="1:4" s="103" customFormat="1" ht="12" customHeight="1">
      <c r="A56" s="428" t="s">
        <v>96</v>
      </c>
      <c r="B56" s="411" t="s">
        <v>293</v>
      </c>
      <c r="C56" s="290"/>
      <c r="D56" s="290"/>
    </row>
    <row r="57" spans="1:4" s="103" customFormat="1" ht="12" customHeight="1">
      <c r="A57" s="429" t="s">
        <v>97</v>
      </c>
      <c r="B57" s="412" t="s">
        <v>426</v>
      </c>
      <c r="C57" s="289"/>
      <c r="D57" s="289"/>
    </row>
    <row r="58" spans="1:4" s="103" customFormat="1" ht="12" customHeight="1">
      <c r="A58" s="429" t="s">
        <v>296</v>
      </c>
      <c r="B58" s="412" t="s">
        <v>294</v>
      </c>
      <c r="C58" s="289"/>
      <c r="D58" s="289">
        <v>80000</v>
      </c>
    </row>
    <row r="59" spans="1:4" s="103" customFormat="1" ht="12" customHeight="1" thickBot="1">
      <c r="A59" s="430" t="s">
        <v>297</v>
      </c>
      <c r="B59" s="413" t="s">
        <v>295</v>
      </c>
      <c r="C59" s="291"/>
      <c r="D59" s="291"/>
    </row>
    <row r="60" spans="1:4" s="103" customFormat="1" ht="12" customHeight="1" thickBot="1">
      <c r="A60" s="35" t="s">
        <v>24</v>
      </c>
      <c r="B60" s="282" t="s">
        <v>298</v>
      </c>
      <c r="C60" s="287">
        <f>SUM(C61:C63)</f>
        <v>38272000</v>
      </c>
      <c r="D60" s="287">
        <f>SUM(D61:D63)</f>
        <v>43008000</v>
      </c>
    </row>
    <row r="61" spans="1:4" s="103" customFormat="1" ht="12" customHeight="1">
      <c r="A61" s="428" t="s">
        <v>179</v>
      </c>
      <c r="B61" s="411" t="s">
        <v>300</v>
      </c>
      <c r="C61" s="292"/>
      <c r="D61" s="292"/>
    </row>
    <row r="62" spans="1:4" s="103" customFormat="1" ht="12" customHeight="1">
      <c r="A62" s="429" t="s">
        <v>180</v>
      </c>
      <c r="B62" s="412" t="s">
        <v>427</v>
      </c>
      <c r="C62" s="292"/>
      <c r="D62" s="292"/>
    </row>
    <row r="63" spans="1:4" s="103" customFormat="1" ht="12" customHeight="1">
      <c r="A63" s="429" t="s">
        <v>222</v>
      </c>
      <c r="B63" s="412" t="s">
        <v>301</v>
      </c>
      <c r="C63" s="292">
        <v>38272000</v>
      </c>
      <c r="D63" s="292">
        <v>43008000</v>
      </c>
    </row>
    <row r="64" spans="1:4" s="103" customFormat="1" ht="12" customHeight="1" thickBot="1">
      <c r="A64" s="430" t="s">
        <v>299</v>
      </c>
      <c r="B64" s="413" t="s">
        <v>302</v>
      </c>
      <c r="C64" s="292"/>
      <c r="D64" s="292"/>
    </row>
    <row r="65" spans="1:4" s="103" customFormat="1" ht="12" customHeight="1" thickBot="1">
      <c r="A65" s="35" t="s">
        <v>25</v>
      </c>
      <c r="B65" s="21" t="s">
        <v>303</v>
      </c>
      <c r="C65" s="293">
        <f>+C8+C15+C22+C29+C37+C49+C55+C60</f>
        <v>600390952</v>
      </c>
      <c r="D65" s="293">
        <f>+D8+D15+D22+D29+D37+D49+D55+D60</f>
        <v>640245223</v>
      </c>
    </row>
    <row r="66" spans="1:4" s="103" customFormat="1" ht="12" customHeight="1" thickBot="1">
      <c r="A66" s="431" t="s">
        <v>394</v>
      </c>
      <c r="B66" s="282" t="s">
        <v>305</v>
      </c>
      <c r="C66" s="287">
        <f>SUM(C67:C69)</f>
        <v>0</v>
      </c>
      <c r="D66" s="287">
        <f>SUM(D67:D69)</f>
        <v>0</v>
      </c>
    </row>
    <row r="67" spans="1:4" s="103" customFormat="1" ht="12" customHeight="1">
      <c r="A67" s="428" t="s">
        <v>336</v>
      </c>
      <c r="B67" s="411" t="s">
        <v>306</v>
      </c>
      <c r="C67" s="292"/>
      <c r="D67" s="292"/>
    </row>
    <row r="68" spans="1:4" s="103" customFormat="1" ht="12" customHeight="1">
      <c r="A68" s="429" t="s">
        <v>345</v>
      </c>
      <c r="B68" s="412" t="s">
        <v>307</v>
      </c>
      <c r="C68" s="292"/>
      <c r="D68" s="292"/>
    </row>
    <row r="69" spans="1:4" s="103" customFormat="1" ht="12" customHeight="1" thickBot="1">
      <c r="A69" s="430" t="s">
        <v>346</v>
      </c>
      <c r="B69" s="414" t="s">
        <v>308</v>
      </c>
      <c r="C69" s="292"/>
      <c r="D69" s="292"/>
    </row>
    <row r="70" spans="1:4" s="103" customFormat="1" ht="12" customHeight="1" thickBot="1">
      <c r="A70" s="431" t="s">
        <v>309</v>
      </c>
      <c r="B70" s="282" t="s">
        <v>310</v>
      </c>
      <c r="C70" s="287">
        <f>SUM(C71:C74)</f>
        <v>0</v>
      </c>
      <c r="D70" s="287">
        <f>SUM(D71:D74)</f>
        <v>0</v>
      </c>
    </row>
    <row r="71" spans="1:4" s="103" customFormat="1" ht="12" customHeight="1">
      <c r="A71" s="428" t="s">
        <v>149</v>
      </c>
      <c r="B71" s="411" t="s">
        <v>311</v>
      </c>
      <c r="C71" s="292"/>
      <c r="D71" s="292"/>
    </row>
    <row r="72" spans="1:4" s="103" customFormat="1" ht="12" customHeight="1">
      <c r="A72" s="429" t="s">
        <v>150</v>
      </c>
      <c r="B72" s="412" t="s">
        <v>312</v>
      </c>
      <c r="C72" s="292"/>
      <c r="D72" s="292"/>
    </row>
    <row r="73" spans="1:4" s="103" customFormat="1" ht="12" customHeight="1">
      <c r="A73" s="429" t="s">
        <v>337</v>
      </c>
      <c r="B73" s="412" t="s">
        <v>313</v>
      </c>
      <c r="C73" s="292"/>
      <c r="D73" s="292"/>
    </row>
    <row r="74" spans="1:4" s="103" customFormat="1" ht="12" customHeight="1" thickBot="1">
      <c r="A74" s="430" t="s">
        <v>338</v>
      </c>
      <c r="B74" s="413" t="s">
        <v>314</v>
      </c>
      <c r="C74" s="292"/>
      <c r="D74" s="292"/>
    </row>
    <row r="75" spans="1:4" s="103" customFormat="1" ht="12" customHeight="1" thickBot="1">
      <c r="A75" s="431" t="s">
        <v>315</v>
      </c>
      <c r="B75" s="282" t="s">
        <v>316</v>
      </c>
      <c r="C75" s="287">
        <f>SUM(C76:C77)</f>
        <v>362397000</v>
      </c>
      <c r="D75" s="287">
        <f>SUM(D76:D77)</f>
        <v>362397000</v>
      </c>
    </row>
    <row r="76" spans="1:4" s="103" customFormat="1" ht="12" customHeight="1">
      <c r="A76" s="428" t="s">
        <v>339</v>
      </c>
      <c r="B76" s="411" t="s">
        <v>317</v>
      </c>
      <c r="C76" s="292">
        <v>362397000</v>
      </c>
      <c r="D76" s="292">
        <v>362397000</v>
      </c>
    </row>
    <row r="77" spans="1:4" s="103" customFormat="1" ht="12" customHeight="1" thickBot="1">
      <c r="A77" s="430" t="s">
        <v>340</v>
      </c>
      <c r="B77" s="413" t="s">
        <v>318</v>
      </c>
      <c r="C77" s="292"/>
      <c r="D77" s="292"/>
    </row>
    <row r="78" spans="1:4" s="102" customFormat="1" ht="12" customHeight="1" thickBot="1">
      <c r="A78" s="431" t="s">
        <v>319</v>
      </c>
      <c r="B78" s="282" t="s">
        <v>320</v>
      </c>
      <c r="C78" s="287">
        <f>SUM(C79:C81)</f>
        <v>0</v>
      </c>
      <c r="D78" s="287">
        <f>SUM(D79:D81)</f>
        <v>0</v>
      </c>
    </row>
    <row r="79" spans="1:4" s="103" customFormat="1" ht="12" customHeight="1">
      <c r="A79" s="428" t="s">
        <v>341</v>
      </c>
      <c r="B79" s="411" t="s">
        <v>321</v>
      </c>
      <c r="C79" s="292"/>
      <c r="D79" s="292"/>
    </row>
    <row r="80" spans="1:4" s="103" customFormat="1" ht="12" customHeight="1">
      <c r="A80" s="429" t="s">
        <v>342</v>
      </c>
      <c r="B80" s="412" t="s">
        <v>322</v>
      </c>
      <c r="C80" s="292"/>
      <c r="D80" s="292"/>
    </row>
    <row r="81" spans="1:4" s="103" customFormat="1" ht="12" customHeight="1" thickBot="1">
      <c r="A81" s="430" t="s">
        <v>343</v>
      </c>
      <c r="B81" s="413" t="s">
        <v>323</v>
      </c>
      <c r="C81" s="292"/>
      <c r="D81" s="292"/>
    </row>
    <row r="82" spans="1:4" s="103" customFormat="1" ht="12" customHeight="1" thickBot="1">
      <c r="A82" s="431" t="s">
        <v>324</v>
      </c>
      <c r="B82" s="282" t="s">
        <v>344</v>
      </c>
      <c r="C82" s="287">
        <f>SUM(C83:C86)</f>
        <v>0</v>
      </c>
      <c r="D82" s="287">
        <f>SUM(D83:D86)</f>
        <v>0</v>
      </c>
    </row>
    <row r="83" spans="1:4" s="103" customFormat="1" ht="12" customHeight="1">
      <c r="A83" s="432" t="s">
        <v>325</v>
      </c>
      <c r="B83" s="411" t="s">
        <v>326</v>
      </c>
      <c r="C83" s="292"/>
      <c r="D83" s="292"/>
    </row>
    <row r="84" spans="1:4" s="103" customFormat="1" ht="12" customHeight="1">
      <c r="A84" s="433" t="s">
        <v>327</v>
      </c>
      <c r="B84" s="412" t="s">
        <v>328</v>
      </c>
      <c r="C84" s="292"/>
      <c r="D84" s="292"/>
    </row>
    <row r="85" spans="1:4" s="103" customFormat="1" ht="12" customHeight="1">
      <c r="A85" s="433" t="s">
        <v>329</v>
      </c>
      <c r="B85" s="412" t="s">
        <v>330</v>
      </c>
      <c r="C85" s="292"/>
      <c r="D85" s="292"/>
    </row>
    <row r="86" spans="1:4" s="102" customFormat="1" ht="12" customHeight="1" thickBot="1">
      <c r="A86" s="434" t="s">
        <v>331</v>
      </c>
      <c r="B86" s="413" t="s">
        <v>332</v>
      </c>
      <c r="C86" s="292"/>
      <c r="D86" s="292"/>
    </row>
    <row r="87" spans="1:4" s="102" customFormat="1" ht="12" customHeight="1" thickBot="1">
      <c r="A87" s="431" t="s">
        <v>333</v>
      </c>
      <c r="B87" s="282" t="s">
        <v>478</v>
      </c>
      <c r="C87" s="456"/>
      <c r="D87" s="456"/>
    </row>
    <row r="88" spans="1:4" s="102" customFormat="1" ht="12" customHeight="1" thickBot="1">
      <c r="A88" s="431" t="s">
        <v>503</v>
      </c>
      <c r="B88" s="282" t="s">
        <v>334</v>
      </c>
      <c r="C88" s="456"/>
      <c r="D88" s="456"/>
    </row>
    <row r="89" spans="1:4" s="102" customFormat="1" ht="12" customHeight="1" thickBot="1">
      <c r="A89" s="431" t="s">
        <v>504</v>
      </c>
      <c r="B89" s="418" t="s">
        <v>481</v>
      </c>
      <c r="C89" s="293">
        <f>+C66+C70+C75+C78+C82+C88+C87</f>
        <v>362397000</v>
      </c>
      <c r="D89" s="293">
        <f>+D66+D70+D75+D78+D82+D88+D87</f>
        <v>362397000</v>
      </c>
    </row>
    <row r="90" spans="1:4" s="102" customFormat="1" ht="12" customHeight="1" thickBot="1">
      <c r="A90" s="435" t="s">
        <v>505</v>
      </c>
      <c r="B90" s="419" t="s">
        <v>506</v>
      </c>
      <c r="C90" s="293">
        <f>+C65+C89</f>
        <v>962787952</v>
      </c>
      <c r="D90" s="293">
        <f>+D65+D89</f>
        <v>1002642223</v>
      </c>
    </row>
    <row r="91" spans="1:4" s="103" customFormat="1" ht="15" customHeight="1" thickBot="1">
      <c r="A91" s="229"/>
      <c r="B91" s="230"/>
      <c r="C91" s="355"/>
      <c r="D91" s="355"/>
    </row>
    <row r="92" spans="1:4" s="70" customFormat="1" ht="16.5" customHeight="1" thickBot="1">
      <c r="A92" s="233"/>
      <c r="B92" s="234" t="s">
        <v>57</v>
      </c>
      <c r="C92" s="357"/>
      <c r="D92" s="357"/>
    </row>
    <row r="93" spans="1:4" s="104" customFormat="1" ht="12" customHeight="1" thickBot="1">
      <c r="A93" s="403" t="s">
        <v>17</v>
      </c>
      <c r="B93" s="29" t="s">
        <v>510</v>
      </c>
      <c r="C93" s="286">
        <f>+C94+C95+C96+C97+C98+C111</f>
        <v>169307053</v>
      </c>
      <c r="D93" s="286">
        <f>+D94+D95+D96+D97+D98+D111</f>
        <v>263998425</v>
      </c>
    </row>
    <row r="94" spans="1:4" ht="12" customHeight="1">
      <c r="A94" s="436" t="s">
        <v>98</v>
      </c>
      <c r="B94" s="10" t="s">
        <v>48</v>
      </c>
      <c r="C94" s="288">
        <v>30998000</v>
      </c>
      <c r="D94" s="288">
        <v>32194133</v>
      </c>
    </row>
    <row r="95" spans="1:4" ht="12" customHeight="1">
      <c r="A95" s="429" t="s">
        <v>99</v>
      </c>
      <c r="B95" s="8" t="s">
        <v>181</v>
      </c>
      <c r="C95" s="289">
        <v>5739000</v>
      </c>
      <c r="D95" s="289">
        <v>5956996</v>
      </c>
    </row>
    <row r="96" spans="1:4" ht="12" customHeight="1">
      <c r="A96" s="429" t="s">
        <v>100</v>
      </c>
      <c r="B96" s="8" t="s">
        <v>140</v>
      </c>
      <c r="C96" s="291">
        <v>104413053</v>
      </c>
      <c r="D96" s="291">
        <v>178752071</v>
      </c>
    </row>
    <row r="97" spans="1:4" ht="12" customHeight="1">
      <c r="A97" s="429" t="s">
        <v>101</v>
      </c>
      <c r="B97" s="11" t="s">
        <v>182</v>
      </c>
      <c r="C97" s="291">
        <v>4423000</v>
      </c>
      <c r="D97" s="291">
        <v>4855000</v>
      </c>
    </row>
    <row r="98" spans="1:4" ht="12" customHeight="1">
      <c r="A98" s="429" t="s">
        <v>112</v>
      </c>
      <c r="B98" s="19" t="s">
        <v>183</v>
      </c>
      <c r="C98" s="291">
        <v>8734000</v>
      </c>
      <c r="D98" s="291">
        <f>D101+D105+D110</f>
        <v>16624635</v>
      </c>
    </row>
    <row r="99" spans="1:4" ht="12" customHeight="1">
      <c r="A99" s="429" t="s">
        <v>102</v>
      </c>
      <c r="B99" s="8" t="s">
        <v>507</v>
      </c>
      <c r="C99" s="291"/>
      <c r="D99" s="291"/>
    </row>
    <row r="100" spans="1:4" ht="12" customHeight="1">
      <c r="A100" s="429" t="s">
        <v>103</v>
      </c>
      <c r="B100" s="145" t="s">
        <v>444</v>
      </c>
      <c r="C100" s="291"/>
      <c r="D100" s="291"/>
    </row>
    <row r="101" spans="1:4" ht="12" customHeight="1">
      <c r="A101" s="429" t="s">
        <v>113</v>
      </c>
      <c r="B101" s="145" t="s">
        <v>443</v>
      </c>
      <c r="C101" s="291"/>
      <c r="D101" s="291">
        <v>7336635</v>
      </c>
    </row>
    <row r="102" spans="1:7" ht="12" customHeight="1">
      <c r="A102" s="429" t="s">
        <v>114</v>
      </c>
      <c r="B102" s="145" t="s">
        <v>350</v>
      </c>
      <c r="C102" s="291"/>
      <c r="D102" s="291"/>
      <c r="G102" s="3" t="s">
        <v>568</v>
      </c>
    </row>
    <row r="103" spans="1:4" ht="12" customHeight="1">
      <c r="A103" s="429" t="s">
        <v>115</v>
      </c>
      <c r="B103" s="146" t="s">
        <v>351</v>
      </c>
      <c r="C103" s="291"/>
      <c r="D103" s="291"/>
    </row>
    <row r="104" spans="1:4" ht="12" customHeight="1">
      <c r="A104" s="429" t="s">
        <v>116</v>
      </c>
      <c r="B104" s="146" t="s">
        <v>352</v>
      </c>
      <c r="C104" s="291"/>
      <c r="D104" s="291"/>
    </row>
    <row r="105" spans="1:4" ht="12" customHeight="1">
      <c r="A105" s="429" t="s">
        <v>118</v>
      </c>
      <c r="B105" s="145" t="s">
        <v>353</v>
      </c>
      <c r="C105" s="291">
        <v>656000</v>
      </c>
      <c r="D105" s="291">
        <v>598872</v>
      </c>
    </row>
    <row r="106" spans="1:4" ht="12" customHeight="1">
      <c r="A106" s="429" t="s">
        <v>184</v>
      </c>
      <c r="B106" s="145" t="s">
        <v>354</v>
      </c>
      <c r="C106" s="291"/>
      <c r="D106" s="291"/>
    </row>
    <row r="107" spans="1:4" ht="12" customHeight="1">
      <c r="A107" s="429" t="s">
        <v>348</v>
      </c>
      <c r="B107" s="146" t="s">
        <v>355</v>
      </c>
      <c r="C107" s="291"/>
      <c r="D107" s="291"/>
    </row>
    <row r="108" spans="1:4" ht="12" customHeight="1">
      <c r="A108" s="437" t="s">
        <v>349</v>
      </c>
      <c r="B108" s="147" t="s">
        <v>356</v>
      </c>
      <c r="C108" s="291"/>
      <c r="D108" s="291"/>
    </row>
    <row r="109" spans="1:4" ht="12" customHeight="1">
      <c r="A109" s="429" t="s">
        <v>441</v>
      </c>
      <c r="B109" s="147" t="s">
        <v>357</v>
      </c>
      <c r="C109" s="291"/>
      <c r="D109" s="291"/>
    </row>
    <row r="110" spans="1:4" ht="12" customHeight="1">
      <c r="A110" s="429" t="s">
        <v>442</v>
      </c>
      <c r="B110" s="146" t="s">
        <v>358</v>
      </c>
      <c r="C110" s="289">
        <v>8078000</v>
      </c>
      <c r="D110" s="289">
        <v>8689128</v>
      </c>
    </row>
    <row r="111" spans="1:4" ht="12" customHeight="1">
      <c r="A111" s="429" t="s">
        <v>446</v>
      </c>
      <c r="B111" s="11" t="s">
        <v>49</v>
      </c>
      <c r="C111" s="289">
        <v>15000000</v>
      </c>
      <c r="D111" s="289">
        <v>25615590</v>
      </c>
    </row>
    <row r="112" spans="1:4" ht="12" customHeight="1">
      <c r="A112" s="430" t="s">
        <v>447</v>
      </c>
      <c r="B112" s="8" t="s">
        <v>508</v>
      </c>
      <c r="C112" s="291">
        <v>12480000</v>
      </c>
      <c r="D112" s="291">
        <v>23095590</v>
      </c>
    </row>
    <row r="113" spans="1:4" ht="12" customHeight="1" thickBot="1">
      <c r="A113" s="438" t="s">
        <v>448</v>
      </c>
      <c r="B113" s="148" t="s">
        <v>509</v>
      </c>
      <c r="C113" s="295">
        <v>2520000</v>
      </c>
      <c r="D113" s="295">
        <v>2520000</v>
      </c>
    </row>
    <row r="114" spans="1:4" ht="12" customHeight="1" thickBot="1">
      <c r="A114" s="35" t="s">
        <v>18</v>
      </c>
      <c r="B114" s="28" t="s">
        <v>359</v>
      </c>
      <c r="C114" s="287">
        <f>+C115+C117+C119</f>
        <v>606337000</v>
      </c>
      <c r="D114" s="287">
        <f>+D115+D117+D119</f>
        <v>551883301</v>
      </c>
    </row>
    <row r="115" spans="1:4" ht="12" customHeight="1">
      <c r="A115" s="428" t="s">
        <v>104</v>
      </c>
      <c r="B115" s="8" t="s">
        <v>220</v>
      </c>
      <c r="C115" s="290">
        <v>563151000</v>
      </c>
      <c r="D115" s="290">
        <v>476663618</v>
      </c>
    </row>
    <row r="116" spans="1:4" ht="12" customHeight="1">
      <c r="A116" s="428" t="s">
        <v>105</v>
      </c>
      <c r="B116" s="12" t="s">
        <v>363</v>
      </c>
      <c r="C116" s="290">
        <v>98314013</v>
      </c>
      <c r="D116" s="290">
        <v>98314013</v>
      </c>
    </row>
    <row r="117" spans="1:4" ht="12" customHeight="1">
      <c r="A117" s="428" t="s">
        <v>106</v>
      </c>
      <c r="B117" s="12" t="s">
        <v>185</v>
      </c>
      <c r="C117" s="289">
        <v>43186000</v>
      </c>
      <c r="D117" s="289">
        <v>75219683</v>
      </c>
    </row>
    <row r="118" spans="1:4" ht="12" customHeight="1">
      <c r="A118" s="428" t="s">
        <v>107</v>
      </c>
      <c r="B118" s="12" t="s">
        <v>364</v>
      </c>
      <c r="C118" s="258">
        <v>40157326</v>
      </c>
      <c r="D118" s="258">
        <v>45511635</v>
      </c>
    </row>
    <row r="119" spans="1:4" ht="12" customHeight="1">
      <c r="A119" s="428" t="s">
        <v>108</v>
      </c>
      <c r="B119" s="284" t="s">
        <v>223</v>
      </c>
      <c r="C119" s="258"/>
      <c r="D119" s="258"/>
    </row>
    <row r="120" spans="1:4" ht="12" customHeight="1">
      <c r="A120" s="428" t="s">
        <v>117</v>
      </c>
      <c r="B120" s="283" t="s">
        <v>428</v>
      </c>
      <c r="C120" s="258"/>
      <c r="D120" s="258"/>
    </row>
    <row r="121" spans="1:4" ht="12" customHeight="1">
      <c r="A121" s="428" t="s">
        <v>119</v>
      </c>
      <c r="B121" s="407" t="s">
        <v>369</v>
      </c>
      <c r="C121" s="258"/>
      <c r="D121" s="258"/>
    </row>
    <row r="122" spans="1:4" ht="12" customHeight="1">
      <c r="A122" s="428" t="s">
        <v>186</v>
      </c>
      <c r="B122" s="146" t="s">
        <v>352</v>
      </c>
      <c r="C122" s="258"/>
      <c r="D122" s="258"/>
    </row>
    <row r="123" spans="1:4" ht="12" customHeight="1">
      <c r="A123" s="428" t="s">
        <v>187</v>
      </c>
      <c r="B123" s="146" t="s">
        <v>368</v>
      </c>
      <c r="C123" s="258"/>
      <c r="D123" s="258"/>
    </row>
    <row r="124" spans="1:4" ht="12" customHeight="1">
      <c r="A124" s="428" t="s">
        <v>188</v>
      </c>
      <c r="B124" s="146" t="s">
        <v>367</v>
      </c>
      <c r="C124" s="258"/>
      <c r="D124" s="258"/>
    </row>
    <row r="125" spans="1:4" ht="12" customHeight="1">
      <c r="A125" s="428" t="s">
        <v>360</v>
      </c>
      <c r="B125" s="146" t="s">
        <v>355</v>
      </c>
      <c r="C125" s="258"/>
      <c r="D125" s="258"/>
    </row>
    <row r="126" spans="1:4" ht="12" customHeight="1">
      <c r="A126" s="428" t="s">
        <v>361</v>
      </c>
      <c r="B126" s="146" t="s">
        <v>366</v>
      </c>
      <c r="C126" s="258"/>
      <c r="D126" s="258"/>
    </row>
    <row r="127" spans="1:4" ht="12" customHeight="1" thickBot="1">
      <c r="A127" s="437" t="s">
        <v>362</v>
      </c>
      <c r="B127" s="146" t="s">
        <v>365</v>
      </c>
      <c r="C127" s="260"/>
      <c r="D127" s="260"/>
    </row>
    <row r="128" spans="1:4" ht="12" customHeight="1" thickBot="1">
      <c r="A128" s="35" t="s">
        <v>19</v>
      </c>
      <c r="B128" s="137" t="s">
        <v>451</v>
      </c>
      <c r="C128" s="287">
        <f>+C93+C114</f>
        <v>775644053</v>
      </c>
      <c r="D128" s="287">
        <f>+D93+D114</f>
        <v>815881726</v>
      </c>
    </row>
    <row r="129" spans="1:4" ht="12" customHeight="1" thickBot="1">
      <c r="A129" s="35" t="s">
        <v>20</v>
      </c>
      <c r="B129" s="137" t="s">
        <v>452</v>
      </c>
      <c r="C129" s="287">
        <f>+C130+C131+C132</f>
        <v>4860000</v>
      </c>
      <c r="D129" s="287">
        <f>+D130+D131+D132</f>
        <v>4860000</v>
      </c>
    </row>
    <row r="130" spans="1:4" s="104" customFormat="1" ht="12" customHeight="1">
      <c r="A130" s="428" t="s">
        <v>260</v>
      </c>
      <c r="B130" s="9" t="s">
        <v>513</v>
      </c>
      <c r="C130" s="258">
        <v>4860000</v>
      </c>
      <c r="D130" s="258">
        <v>4860000</v>
      </c>
    </row>
    <row r="131" spans="1:4" ht="12" customHeight="1">
      <c r="A131" s="428" t="s">
        <v>263</v>
      </c>
      <c r="B131" s="9" t="s">
        <v>460</v>
      </c>
      <c r="C131" s="258"/>
      <c r="D131" s="258"/>
    </row>
    <row r="132" spans="1:4" ht="12" customHeight="1" thickBot="1">
      <c r="A132" s="437" t="s">
        <v>264</v>
      </c>
      <c r="B132" s="7" t="s">
        <v>512</v>
      </c>
      <c r="C132" s="258"/>
      <c r="D132" s="258"/>
    </row>
    <row r="133" spans="1:4" ht="12" customHeight="1" thickBot="1">
      <c r="A133" s="35" t="s">
        <v>21</v>
      </c>
      <c r="B133" s="137" t="s">
        <v>453</v>
      </c>
      <c r="C133" s="287">
        <f>+C134+C135+C136+C137+C138+C139</f>
        <v>0</v>
      </c>
      <c r="D133" s="287">
        <f>+D134+D135+D136+D137+D138+D139</f>
        <v>0</v>
      </c>
    </row>
    <row r="134" spans="1:4" ht="12" customHeight="1">
      <c r="A134" s="428" t="s">
        <v>91</v>
      </c>
      <c r="B134" s="9" t="s">
        <v>462</v>
      </c>
      <c r="C134" s="258"/>
      <c r="D134" s="258"/>
    </row>
    <row r="135" spans="1:4" ht="12" customHeight="1">
      <c r="A135" s="428" t="s">
        <v>92</v>
      </c>
      <c r="B135" s="9" t="s">
        <v>454</v>
      </c>
      <c r="C135" s="258"/>
      <c r="D135" s="258"/>
    </row>
    <row r="136" spans="1:4" ht="12" customHeight="1">
      <c r="A136" s="428" t="s">
        <v>93</v>
      </c>
      <c r="B136" s="9" t="s">
        <v>455</v>
      </c>
      <c r="C136" s="258"/>
      <c r="D136" s="258"/>
    </row>
    <row r="137" spans="1:4" ht="12" customHeight="1">
      <c r="A137" s="428" t="s">
        <v>173</v>
      </c>
      <c r="B137" s="9" t="s">
        <v>511</v>
      </c>
      <c r="C137" s="258"/>
      <c r="D137" s="258"/>
    </row>
    <row r="138" spans="1:4" ht="12" customHeight="1">
      <c r="A138" s="428" t="s">
        <v>174</v>
      </c>
      <c r="B138" s="9" t="s">
        <v>457</v>
      </c>
      <c r="C138" s="258"/>
      <c r="D138" s="258"/>
    </row>
    <row r="139" spans="1:4" s="104" customFormat="1" ht="12" customHeight="1" thickBot="1">
      <c r="A139" s="437" t="s">
        <v>175</v>
      </c>
      <c r="B139" s="7" t="s">
        <v>458</v>
      </c>
      <c r="C139" s="258"/>
      <c r="D139" s="258"/>
    </row>
    <row r="140" spans="1:9" ht="12" customHeight="1" thickBot="1">
      <c r="A140" s="35" t="s">
        <v>22</v>
      </c>
      <c r="B140" s="137" t="s">
        <v>528</v>
      </c>
      <c r="C140" s="293">
        <f>+C141+C142+C144+C145+C143</f>
        <v>182283899</v>
      </c>
      <c r="D140" s="293">
        <f>+D141+D142+D144+D145+D143</f>
        <v>181900497</v>
      </c>
      <c r="I140" s="240"/>
    </row>
    <row r="141" spans="1:4" ht="12.75">
      <c r="A141" s="428" t="s">
        <v>94</v>
      </c>
      <c r="B141" s="9" t="s">
        <v>370</v>
      </c>
      <c r="C141" s="258"/>
      <c r="D141" s="258"/>
    </row>
    <row r="142" spans="1:4" ht="12" customHeight="1">
      <c r="A142" s="428" t="s">
        <v>95</v>
      </c>
      <c r="B142" s="9" t="s">
        <v>371</v>
      </c>
      <c r="C142" s="258">
        <v>7411899</v>
      </c>
      <c r="D142" s="258">
        <v>7411899</v>
      </c>
    </row>
    <row r="143" spans="1:4" ht="12" customHeight="1">
      <c r="A143" s="428" t="s">
        <v>284</v>
      </c>
      <c r="B143" s="9" t="s">
        <v>527</v>
      </c>
      <c r="C143" s="258">
        <v>174872000</v>
      </c>
      <c r="D143" s="258">
        <v>174488598</v>
      </c>
    </row>
    <row r="144" spans="1:4" s="104" customFormat="1" ht="12" customHeight="1">
      <c r="A144" s="428" t="s">
        <v>285</v>
      </c>
      <c r="B144" s="9" t="s">
        <v>467</v>
      </c>
      <c r="C144" s="258"/>
      <c r="D144" s="258"/>
    </row>
    <row r="145" spans="1:4" s="104" customFormat="1" ht="12" customHeight="1" thickBot="1">
      <c r="A145" s="437" t="s">
        <v>286</v>
      </c>
      <c r="B145" s="7" t="s">
        <v>390</v>
      </c>
      <c r="C145" s="258"/>
      <c r="D145" s="258"/>
    </row>
    <row r="146" spans="1:4" s="104" customFormat="1" ht="12" customHeight="1" thickBot="1">
      <c r="A146" s="35" t="s">
        <v>23</v>
      </c>
      <c r="B146" s="137" t="s">
        <v>468</v>
      </c>
      <c r="C146" s="296">
        <f>+C147+C148+C149+C150+C151</f>
        <v>0</v>
      </c>
      <c r="D146" s="296">
        <f>+D147+D148+D149+D150+D151</f>
        <v>0</v>
      </c>
    </row>
    <row r="147" spans="1:4" s="104" customFormat="1" ht="12" customHeight="1">
      <c r="A147" s="428" t="s">
        <v>96</v>
      </c>
      <c r="B147" s="9" t="s">
        <v>463</v>
      </c>
      <c r="C147" s="258"/>
      <c r="D147" s="258"/>
    </row>
    <row r="148" spans="1:4" s="104" customFormat="1" ht="12" customHeight="1">
      <c r="A148" s="428" t="s">
        <v>97</v>
      </c>
      <c r="B148" s="9" t="s">
        <v>470</v>
      </c>
      <c r="C148" s="258"/>
      <c r="D148" s="258"/>
    </row>
    <row r="149" spans="1:4" s="104" customFormat="1" ht="12" customHeight="1">
      <c r="A149" s="428" t="s">
        <v>296</v>
      </c>
      <c r="B149" s="9" t="s">
        <v>465</v>
      </c>
      <c r="C149" s="258"/>
      <c r="D149" s="258"/>
    </row>
    <row r="150" spans="1:4" s="104" customFormat="1" ht="12" customHeight="1">
      <c r="A150" s="428" t="s">
        <v>297</v>
      </c>
      <c r="B150" s="9" t="s">
        <v>514</v>
      </c>
      <c r="C150" s="258"/>
      <c r="D150" s="258"/>
    </row>
    <row r="151" spans="1:4" ht="12.75" customHeight="1" thickBot="1">
      <c r="A151" s="437" t="s">
        <v>469</v>
      </c>
      <c r="B151" s="7" t="s">
        <v>472</v>
      </c>
      <c r="C151" s="260"/>
      <c r="D151" s="260"/>
    </row>
    <row r="152" spans="1:4" ht="12.75" customHeight="1" thickBot="1">
      <c r="A152" s="482" t="s">
        <v>24</v>
      </c>
      <c r="B152" s="137" t="s">
        <v>473</v>
      </c>
      <c r="C152" s="296"/>
      <c r="D152" s="296"/>
    </row>
    <row r="153" spans="1:4" ht="12.75" customHeight="1" thickBot="1">
      <c r="A153" s="482" t="s">
        <v>25</v>
      </c>
      <c r="B153" s="137" t="s">
        <v>474</v>
      </c>
      <c r="C153" s="296"/>
      <c r="D153" s="296"/>
    </row>
    <row r="154" spans="1:4" ht="12" customHeight="1" thickBot="1">
      <c r="A154" s="35" t="s">
        <v>26</v>
      </c>
      <c r="B154" s="137" t="s">
        <v>476</v>
      </c>
      <c r="C154" s="421">
        <f>+C129+C133+C140+C146+C152+C153</f>
        <v>187143899</v>
      </c>
      <c r="D154" s="421">
        <f>+D129+D133+D140+D146+D152+D153</f>
        <v>186760497</v>
      </c>
    </row>
    <row r="155" spans="1:4" ht="15" customHeight="1" thickBot="1">
      <c r="A155" s="439" t="s">
        <v>27</v>
      </c>
      <c r="B155" s="373" t="s">
        <v>475</v>
      </c>
      <c r="C155" s="421">
        <f>+C128+C154</f>
        <v>962787952</v>
      </c>
      <c r="D155" s="421">
        <f>+D128+D154</f>
        <v>1002642223</v>
      </c>
    </row>
    <row r="156" spans="1:4" ht="13.5" thickBot="1">
      <c r="A156" s="381"/>
      <c r="B156" s="382"/>
      <c r="C156" s="383"/>
      <c r="D156" s="383"/>
    </row>
    <row r="157" spans="1:4" ht="15" customHeight="1" thickBot="1">
      <c r="A157" s="238" t="s">
        <v>515</v>
      </c>
      <c r="B157" s="239"/>
      <c r="C157" s="134">
        <v>7</v>
      </c>
      <c r="D157" s="134">
        <v>7</v>
      </c>
    </row>
    <row r="158" spans="1:4" ht="14.25" customHeight="1" thickBot="1">
      <c r="A158" s="238" t="s">
        <v>200</v>
      </c>
      <c r="B158" s="239"/>
      <c r="C158" s="134">
        <v>5</v>
      </c>
      <c r="D158" s="134">
        <v>5</v>
      </c>
    </row>
  </sheetData>
  <sheetProtection formatCells="0"/>
  <mergeCells count="4">
    <mergeCell ref="C2:D2"/>
    <mergeCell ref="C3:D3"/>
    <mergeCell ref="B1:D1"/>
    <mergeCell ref="C4:D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1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="130" zoomScaleNormal="130" zoomScaleSheetLayoutView="85" workbookViewId="0" topLeftCell="A1">
      <selection activeCell="F31" sqref="F31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4" width="16.375" style="3" customWidth="1"/>
    <col min="5" max="16384" width="9.375" style="3" customWidth="1"/>
  </cols>
  <sheetData>
    <row r="1" spans="1:4" s="2" customFormat="1" ht="16.5" customHeight="1" thickBot="1">
      <c r="A1" s="216"/>
      <c r="B1" s="621" t="s">
        <v>644</v>
      </c>
      <c r="C1" s="621"/>
      <c r="D1" s="621"/>
    </row>
    <row r="2" spans="1:4" s="100" customFormat="1" ht="21" customHeight="1">
      <c r="A2" s="401" t="s">
        <v>61</v>
      </c>
      <c r="B2" s="347" t="s">
        <v>535</v>
      </c>
      <c r="C2" s="617" t="s">
        <v>53</v>
      </c>
      <c r="D2" s="618"/>
    </row>
    <row r="3" spans="1:4" s="100" customFormat="1" ht="16.5" thickBot="1">
      <c r="A3" s="218" t="s">
        <v>197</v>
      </c>
      <c r="B3" s="348" t="s">
        <v>429</v>
      </c>
      <c r="C3" s="619" t="s">
        <v>59</v>
      </c>
      <c r="D3" s="620"/>
    </row>
    <row r="4" spans="1:4" s="10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349" t="s">
        <v>55</v>
      </c>
      <c r="D5" s="349" t="s">
        <v>618</v>
      </c>
    </row>
    <row r="6" spans="1:4" s="70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70" customFormat="1" ht="15.75" customHeight="1" thickBot="1">
      <c r="A7" s="223"/>
      <c r="B7" s="224" t="s">
        <v>56</v>
      </c>
      <c r="C7" s="350"/>
      <c r="D7" s="350"/>
    </row>
    <row r="8" spans="1:4" s="70" customFormat="1" ht="12" customHeight="1" thickBot="1">
      <c r="A8" s="35" t="s">
        <v>17</v>
      </c>
      <c r="B8" s="21" t="s">
        <v>244</v>
      </c>
      <c r="C8" s="287">
        <f>+C9+C10+C11+C12+C13+C14</f>
        <v>212621126</v>
      </c>
      <c r="D8" s="287">
        <f>+D9+D10+D11+D12+D13+D14</f>
        <v>218896464</v>
      </c>
    </row>
    <row r="9" spans="1:4" s="102" customFormat="1" ht="12" customHeight="1">
      <c r="A9" s="428" t="s">
        <v>98</v>
      </c>
      <c r="B9" s="411" t="s">
        <v>245</v>
      </c>
      <c r="C9" s="290">
        <v>68069669</v>
      </c>
      <c r="D9" s="290">
        <v>68163853</v>
      </c>
    </row>
    <row r="10" spans="1:4" s="103" customFormat="1" ht="12" customHeight="1">
      <c r="A10" s="429" t="s">
        <v>99</v>
      </c>
      <c r="B10" s="412" t="s">
        <v>246</v>
      </c>
      <c r="C10" s="289">
        <v>78565151</v>
      </c>
      <c r="D10" s="289">
        <v>81481500</v>
      </c>
    </row>
    <row r="11" spans="1:4" s="103" customFormat="1" ht="12" customHeight="1">
      <c r="A11" s="429" t="s">
        <v>100</v>
      </c>
      <c r="B11" s="412" t="s">
        <v>247</v>
      </c>
      <c r="C11" s="289">
        <v>62230166</v>
      </c>
      <c r="D11" s="289">
        <v>63785381</v>
      </c>
    </row>
    <row r="12" spans="1:4" s="103" customFormat="1" ht="12" customHeight="1">
      <c r="A12" s="429" t="s">
        <v>101</v>
      </c>
      <c r="B12" s="412" t="s">
        <v>248</v>
      </c>
      <c r="C12" s="289">
        <v>3453340</v>
      </c>
      <c r="D12" s="289">
        <v>3453340</v>
      </c>
    </row>
    <row r="13" spans="1:4" s="103" customFormat="1" ht="12" customHeight="1">
      <c r="A13" s="429" t="s">
        <v>148</v>
      </c>
      <c r="B13" s="412" t="s">
        <v>501</v>
      </c>
      <c r="C13" s="289">
        <v>302800</v>
      </c>
      <c r="D13" s="289">
        <v>2012390</v>
      </c>
    </row>
    <row r="14" spans="1:4" s="102" customFormat="1" ht="12" customHeight="1" thickBot="1">
      <c r="A14" s="430" t="s">
        <v>102</v>
      </c>
      <c r="B14" s="413" t="s">
        <v>433</v>
      </c>
      <c r="C14" s="289"/>
      <c r="D14" s="289"/>
    </row>
    <row r="15" spans="1:4" s="102" customFormat="1" ht="12" customHeight="1" thickBot="1">
      <c r="A15" s="35" t="s">
        <v>18</v>
      </c>
      <c r="B15" s="282" t="s">
        <v>249</v>
      </c>
      <c r="C15" s="287">
        <f>+C16+C17+C18+C19+C20</f>
        <v>9636000</v>
      </c>
      <c r="D15" s="287">
        <f>+D16+D17+D18+D19+D20</f>
        <v>11172389</v>
      </c>
    </row>
    <row r="16" spans="1:4" s="102" customFormat="1" ht="12" customHeight="1">
      <c r="A16" s="428" t="s">
        <v>104</v>
      </c>
      <c r="B16" s="411" t="s">
        <v>250</v>
      </c>
      <c r="C16" s="290"/>
      <c r="D16" s="290"/>
    </row>
    <row r="17" spans="1:4" s="102" customFormat="1" ht="12" customHeight="1">
      <c r="A17" s="429" t="s">
        <v>105</v>
      </c>
      <c r="B17" s="412" t="s">
        <v>251</v>
      </c>
      <c r="C17" s="289"/>
      <c r="D17" s="289"/>
    </row>
    <row r="18" spans="1:4" s="102" customFormat="1" ht="12" customHeight="1">
      <c r="A18" s="429" t="s">
        <v>106</v>
      </c>
      <c r="B18" s="412" t="s">
        <v>422</v>
      </c>
      <c r="C18" s="289"/>
      <c r="D18" s="289"/>
    </row>
    <row r="19" spans="1:4" s="102" customFormat="1" ht="12" customHeight="1">
      <c r="A19" s="429" t="s">
        <v>107</v>
      </c>
      <c r="B19" s="412" t="s">
        <v>423</v>
      </c>
      <c r="C19" s="289"/>
      <c r="D19" s="289"/>
    </row>
    <row r="20" spans="1:4" s="102" customFormat="1" ht="12" customHeight="1">
      <c r="A20" s="429" t="s">
        <v>108</v>
      </c>
      <c r="B20" s="412" t="s">
        <v>252</v>
      </c>
      <c r="C20" s="289">
        <v>9636000</v>
      </c>
      <c r="D20" s="289">
        <v>11172389</v>
      </c>
    </row>
    <row r="21" spans="1:4" s="103" customFormat="1" ht="12" customHeight="1" thickBot="1">
      <c r="A21" s="430" t="s">
        <v>117</v>
      </c>
      <c r="B21" s="413" t="s">
        <v>253</v>
      </c>
      <c r="C21" s="291"/>
      <c r="D21" s="291"/>
    </row>
    <row r="22" spans="1:4" s="103" customFormat="1" ht="12" customHeight="1" thickBot="1">
      <c r="A22" s="35" t="s">
        <v>19</v>
      </c>
      <c r="B22" s="21" t="s">
        <v>254</v>
      </c>
      <c r="C22" s="287">
        <f>+C23+C24+C25+C26+C27</f>
        <v>65939826</v>
      </c>
      <c r="D22" s="287">
        <f>+D23+D24+D25+D26+D27</f>
        <v>65939826</v>
      </c>
    </row>
    <row r="23" spans="1:4" s="103" customFormat="1" ht="12" customHeight="1">
      <c r="A23" s="428" t="s">
        <v>87</v>
      </c>
      <c r="B23" s="411" t="s">
        <v>255</v>
      </c>
      <c r="C23" s="290">
        <v>27939826</v>
      </c>
      <c r="D23" s="290">
        <v>27939826</v>
      </c>
    </row>
    <row r="24" spans="1:4" s="102" customFormat="1" ht="12" customHeight="1">
      <c r="A24" s="429" t="s">
        <v>88</v>
      </c>
      <c r="B24" s="412" t="s">
        <v>256</v>
      </c>
      <c r="C24" s="289"/>
      <c r="D24" s="289"/>
    </row>
    <row r="25" spans="1:4" s="103" customFormat="1" ht="12" customHeight="1">
      <c r="A25" s="429" t="s">
        <v>89</v>
      </c>
      <c r="B25" s="412" t="s">
        <v>424</v>
      </c>
      <c r="C25" s="289"/>
      <c r="D25" s="289"/>
    </row>
    <row r="26" spans="1:4" s="103" customFormat="1" ht="12" customHeight="1">
      <c r="A26" s="429" t="s">
        <v>90</v>
      </c>
      <c r="B26" s="412" t="s">
        <v>425</v>
      </c>
      <c r="C26" s="289"/>
      <c r="D26" s="289"/>
    </row>
    <row r="27" spans="1:4" s="103" customFormat="1" ht="12" customHeight="1">
      <c r="A27" s="429" t="s">
        <v>169</v>
      </c>
      <c r="B27" s="412" t="s">
        <v>257</v>
      </c>
      <c r="C27" s="289">
        <v>38000000</v>
      </c>
      <c r="D27" s="289">
        <v>38000000</v>
      </c>
    </row>
    <row r="28" spans="1:4" s="103" customFormat="1" ht="12" customHeight="1" thickBot="1">
      <c r="A28" s="430" t="s">
        <v>170</v>
      </c>
      <c r="B28" s="413" t="s">
        <v>258</v>
      </c>
      <c r="C28" s="291"/>
      <c r="D28" s="291"/>
    </row>
    <row r="29" spans="1:4" s="103" customFormat="1" ht="12" customHeight="1" thickBot="1">
      <c r="A29" s="35" t="s">
        <v>171</v>
      </c>
      <c r="B29" s="21" t="s">
        <v>259</v>
      </c>
      <c r="C29" s="293">
        <f>+C30+C34+C35+C36</f>
        <v>47200000</v>
      </c>
      <c r="D29" s="293">
        <f>+D30+D34+D35+D36</f>
        <v>54774689</v>
      </c>
    </row>
    <row r="30" spans="1:4" s="103" customFormat="1" ht="12" customHeight="1">
      <c r="A30" s="428" t="s">
        <v>260</v>
      </c>
      <c r="B30" s="411" t="s">
        <v>502</v>
      </c>
      <c r="C30" s="406">
        <f>+C31+C32+C33</f>
        <v>38100000</v>
      </c>
      <c r="D30" s="406">
        <f>+D31+D32+D33</f>
        <v>44486215</v>
      </c>
    </row>
    <row r="31" spans="1:4" s="103" customFormat="1" ht="12" customHeight="1">
      <c r="A31" s="429" t="s">
        <v>261</v>
      </c>
      <c r="B31" s="412" t="s">
        <v>266</v>
      </c>
      <c r="C31" s="289">
        <v>9300000</v>
      </c>
      <c r="D31" s="289">
        <v>9198031</v>
      </c>
    </row>
    <row r="32" spans="1:4" s="103" customFormat="1" ht="12" customHeight="1">
      <c r="A32" s="429" t="s">
        <v>262</v>
      </c>
      <c r="B32" s="412" t="s">
        <v>267</v>
      </c>
      <c r="C32" s="289"/>
      <c r="D32" s="289"/>
    </row>
    <row r="33" spans="1:4" s="103" customFormat="1" ht="12" customHeight="1">
      <c r="A33" s="429" t="s">
        <v>437</v>
      </c>
      <c r="B33" s="473" t="s">
        <v>438</v>
      </c>
      <c r="C33" s="289">
        <v>28800000</v>
      </c>
      <c r="D33" s="289">
        <v>35288184</v>
      </c>
    </row>
    <row r="34" spans="1:4" s="103" customFormat="1" ht="12" customHeight="1">
      <c r="A34" s="429" t="s">
        <v>263</v>
      </c>
      <c r="B34" s="412" t="s">
        <v>268</v>
      </c>
      <c r="C34" s="289">
        <v>8800000</v>
      </c>
      <c r="D34" s="289">
        <v>10077753</v>
      </c>
    </row>
    <row r="35" spans="1:4" s="103" customFormat="1" ht="12" customHeight="1">
      <c r="A35" s="429" t="s">
        <v>264</v>
      </c>
      <c r="B35" s="412" t="s">
        <v>269</v>
      </c>
      <c r="C35" s="289"/>
      <c r="D35" s="289"/>
    </row>
    <row r="36" spans="1:4" s="103" customFormat="1" ht="12" customHeight="1" thickBot="1">
      <c r="A36" s="430" t="s">
        <v>265</v>
      </c>
      <c r="B36" s="413" t="s">
        <v>270</v>
      </c>
      <c r="C36" s="291">
        <v>300000</v>
      </c>
      <c r="D36" s="291">
        <v>210721</v>
      </c>
    </row>
    <row r="37" spans="1:4" s="103" customFormat="1" ht="12" customHeight="1" thickBot="1">
      <c r="A37" s="35" t="s">
        <v>21</v>
      </c>
      <c r="B37" s="21" t="s">
        <v>434</v>
      </c>
      <c r="C37" s="287">
        <f>SUM(C38:C48)</f>
        <v>66458000</v>
      </c>
      <c r="D37" s="287">
        <f>SUM(D38:D48)</f>
        <v>87521376</v>
      </c>
    </row>
    <row r="38" spans="1:4" s="103" customFormat="1" ht="12" customHeight="1">
      <c r="A38" s="428" t="s">
        <v>91</v>
      </c>
      <c r="B38" s="411" t="s">
        <v>273</v>
      </c>
      <c r="C38" s="290"/>
      <c r="D38" s="290">
        <v>14910708</v>
      </c>
    </row>
    <row r="39" spans="1:4" s="103" customFormat="1" ht="12" customHeight="1">
      <c r="A39" s="429" t="s">
        <v>92</v>
      </c>
      <c r="B39" s="412" t="s">
        <v>274</v>
      </c>
      <c r="C39" s="289">
        <v>3983000</v>
      </c>
      <c r="D39" s="289">
        <v>4462016</v>
      </c>
    </row>
    <row r="40" spans="1:4" s="103" customFormat="1" ht="12" customHeight="1">
      <c r="A40" s="429" t="s">
        <v>93</v>
      </c>
      <c r="B40" s="412" t="s">
        <v>275</v>
      </c>
      <c r="C40" s="289">
        <v>4273000</v>
      </c>
      <c r="D40" s="289">
        <v>4273000</v>
      </c>
    </row>
    <row r="41" spans="1:4" s="103" customFormat="1" ht="12" customHeight="1">
      <c r="A41" s="429" t="s">
        <v>173</v>
      </c>
      <c r="B41" s="412" t="s">
        <v>276</v>
      </c>
      <c r="C41" s="289">
        <v>1401000</v>
      </c>
      <c r="D41" s="289">
        <v>2733505</v>
      </c>
    </row>
    <row r="42" spans="1:4" s="103" customFormat="1" ht="12" customHeight="1">
      <c r="A42" s="429" t="s">
        <v>174</v>
      </c>
      <c r="B42" s="412" t="s">
        <v>277</v>
      </c>
      <c r="C42" s="289"/>
      <c r="D42" s="289"/>
    </row>
    <row r="43" spans="1:4" s="103" customFormat="1" ht="12" customHeight="1">
      <c r="A43" s="429" t="s">
        <v>175</v>
      </c>
      <c r="B43" s="412" t="s">
        <v>278</v>
      </c>
      <c r="C43" s="289">
        <v>45421000</v>
      </c>
      <c r="D43" s="289">
        <v>49598954</v>
      </c>
    </row>
    <row r="44" spans="1:4" s="103" customFormat="1" ht="12" customHeight="1">
      <c r="A44" s="429" t="s">
        <v>176</v>
      </c>
      <c r="B44" s="412" t="s">
        <v>279</v>
      </c>
      <c r="C44" s="289">
        <v>11340000</v>
      </c>
      <c r="D44" s="289">
        <v>11340000</v>
      </c>
    </row>
    <row r="45" spans="1:4" s="103" customFormat="1" ht="12" customHeight="1">
      <c r="A45" s="429" t="s">
        <v>177</v>
      </c>
      <c r="B45" s="412" t="s">
        <v>280</v>
      </c>
      <c r="C45" s="289">
        <v>30000</v>
      </c>
      <c r="D45" s="289">
        <v>30000</v>
      </c>
    </row>
    <row r="46" spans="1:4" s="103" customFormat="1" ht="12" customHeight="1">
      <c r="A46" s="429" t="s">
        <v>271</v>
      </c>
      <c r="B46" s="412" t="s">
        <v>281</v>
      </c>
      <c r="C46" s="292"/>
      <c r="D46" s="292"/>
    </row>
    <row r="47" spans="1:4" s="103" customFormat="1" ht="12" customHeight="1">
      <c r="A47" s="430" t="s">
        <v>272</v>
      </c>
      <c r="B47" s="413" t="s">
        <v>436</v>
      </c>
      <c r="C47" s="397"/>
      <c r="D47" s="397"/>
    </row>
    <row r="48" spans="1:4" s="103" customFormat="1" ht="12" customHeight="1" thickBot="1">
      <c r="A48" s="430" t="s">
        <v>435</v>
      </c>
      <c r="B48" s="413" t="s">
        <v>282</v>
      </c>
      <c r="C48" s="397">
        <v>10000</v>
      </c>
      <c r="D48" s="397">
        <v>173193</v>
      </c>
    </row>
    <row r="49" spans="1:4" s="103" customFormat="1" ht="12" customHeight="1" thickBot="1">
      <c r="A49" s="35" t="s">
        <v>22</v>
      </c>
      <c r="B49" s="21" t="s">
        <v>283</v>
      </c>
      <c r="C49" s="287">
        <f>SUM(C50:C54)</f>
        <v>160264000</v>
      </c>
      <c r="D49" s="287">
        <f>SUM(D50:D54)</f>
        <v>158852479</v>
      </c>
    </row>
    <row r="50" spans="1:4" s="103" customFormat="1" ht="12" customHeight="1">
      <c r="A50" s="428" t="s">
        <v>94</v>
      </c>
      <c r="B50" s="411" t="s">
        <v>287</v>
      </c>
      <c r="C50" s="455"/>
      <c r="D50" s="455"/>
    </row>
    <row r="51" spans="1:4" s="103" customFormat="1" ht="12" customHeight="1">
      <c r="A51" s="429" t="s">
        <v>95</v>
      </c>
      <c r="B51" s="412" t="s">
        <v>288</v>
      </c>
      <c r="C51" s="292">
        <v>159792000</v>
      </c>
      <c r="D51" s="292">
        <v>157980479</v>
      </c>
    </row>
    <row r="52" spans="1:4" s="103" customFormat="1" ht="12" customHeight="1">
      <c r="A52" s="429" t="s">
        <v>284</v>
      </c>
      <c r="B52" s="412" t="s">
        <v>289</v>
      </c>
      <c r="C52" s="292">
        <v>472000</v>
      </c>
      <c r="D52" s="292">
        <v>872000</v>
      </c>
    </row>
    <row r="53" spans="1:4" s="103" customFormat="1" ht="12" customHeight="1">
      <c r="A53" s="429" t="s">
        <v>285</v>
      </c>
      <c r="B53" s="412" t="s">
        <v>290</v>
      </c>
      <c r="C53" s="292"/>
      <c r="D53" s="292"/>
    </row>
    <row r="54" spans="1:4" s="103" customFormat="1" ht="12" customHeight="1" thickBot="1">
      <c r="A54" s="430" t="s">
        <v>286</v>
      </c>
      <c r="B54" s="413" t="s">
        <v>291</v>
      </c>
      <c r="C54" s="397"/>
      <c r="D54" s="397"/>
    </row>
    <row r="55" spans="1:4" s="103" customFormat="1" ht="12" customHeight="1" thickBot="1">
      <c r="A55" s="35" t="s">
        <v>178</v>
      </c>
      <c r="B55" s="21" t="s">
        <v>292</v>
      </c>
      <c r="C55" s="287">
        <f>SUM(C56:C58)</f>
        <v>0</v>
      </c>
      <c r="D55" s="287">
        <f>SUM(D56:D58)</f>
        <v>80000</v>
      </c>
    </row>
    <row r="56" spans="1:4" s="103" customFormat="1" ht="12" customHeight="1">
      <c r="A56" s="428" t="s">
        <v>96</v>
      </c>
      <c r="B56" s="411" t="s">
        <v>293</v>
      </c>
      <c r="C56" s="290"/>
      <c r="D56" s="290"/>
    </row>
    <row r="57" spans="1:4" s="103" customFormat="1" ht="12" customHeight="1">
      <c r="A57" s="429" t="s">
        <v>97</v>
      </c>
      <c r="B57" s="412" t="s">
        <v>426</v>
      </c>
      <c r="C57" s="289"/>
      <c r="D57" s="289"/>
    </row>
    <row r="58" spans="1:4" s="103" customFormat="1" ht="12" customHeight="1">
      <c r="A58" s="429" t="s">
        <v>296</v>
      </c>
      <c r="B58" s="412" t="s">
        <v>294</v>
      </c>
      <c r="C58" s="289"/>
      <c r="D58" s="289">
        <v>80000</v>
      </c>
    </row>
    <row r="59" spans="1:4" s="103" customFormat="1" ht="12" customHeight="1" thickBot="1">
      <c r="A59" s="430" t="s">
        <v>297</v>
      </c>
      <c r="B59" s="413" t="s">
        <v>295</v>
      </c>
      <c r="C59" s="291"/>
      <c r="D59" s="291"/>
    </row>
    <row r="60" spans="1:4" s="103" customFormat="1" ht="12" customHeight="1" thickBot="1">
      <c r="A60" s="35" t="s">
        <v>24</v>
      </c>
      <c r="B60" s="282" t="s">
        <v>298</v>
      </c>
      <c r="C60" s="287">
        <f>SUM(C61:C63)</f>
        <v>38272000</v>
      </c>
      <c r="D60" s="287">
        <f>SUM(D61:D63)</f>
        <v>43008000</v>
      </c>
    </row>
    <row r="61" spans="1:4" s="103" customFormat="1" ht="12" customHeight="1">
      <c r="A61" s="428" t="s">
        <v>179</v>
      </c>
      <c r="B61" s="411" t="s">
        <v>300</v>
      </c>
      <c r="C61" s="292"/>
      <c r="D61" s="292"/>
    </row>
    <row r="62" spans="1:4" s="103" customFormat="1" ht="12" customHeight="1">
      <c r="A62" s="429" t="s">
        <v>180</v>
      </c>
      <c r="B62" s="412" t="s">
        <v>427</v>
      </c>
      <c r="C62" s="292"/>
      <c r="D62" s="292"/>
    </row>
    <row r="63" spans="1:4" s="103" customFormat="1" ht="12" customHeight="1">
      <c r="A63" s="429" t="s">
        <v>222</v>
      </c>
      <c r="B63" s="412" t="s">
        <v>301</v>
      </c>
      <c r="C63" s="292">
        <v>38272000</v>
      </c>
      <c r="D63" s="292">
        <v>43008000</v>
      </c>
    </row>
    <row r="64" spans="1:4" s="103" customFormat="1" ht="12" customHeight="1" thickBot="1">
      <c r="A64" s="430" t="s">
        <v>299</v>
      </c>
      <c r="B64" s="413" t="s">
        <v>302</v>
      </c>
      <c r="C64" s="292"/>
      <c r="D64" s="292"/>
    </row>
    <row r="65" spans="1:4" s="103" customFormat="1" ht="12" customHeight="1" thickBot="1">
      <c r="A65" s="35" t="s">
        <v>25</v>
      </c>
      <c r="B65" s="21" t="s">
        <v>303</v>
      </c>
      <c r="C65" s="293">
        <f>+C8+C15+C22+C29+C37+C49+C55+C60</f>
        <v>600390952</v>
      </c>
      <c r="D65" s="293">
        <f>+D8+D15+D22+D29+D37+D49+D55+D60</f>
        <v>640245223</v>
      </c>
    </row>
    <row r="66" spans="1:4" s="103" customFormat="1" ht="12" customHeight="1" thickBot="1">
      <c r="A66" s="431" t="s">
        <v>394</v>
      </c>
      <c r="B66" s="282" t="s">
        <v>305</v>
      </c>
      <c r="C66" s="287">
        <f>SUM(C67:C69)</f>
        <v>0</v>
      </c>
      <c r="D66" s="287">
        <f>SUM(D67:D69)</f>
        <v>0</v>
      </c>
    </row>
    <row r="67" spans="1:4" s="103" customFormat="1" ht="12" customHeight="1">
      <c r="A67" s="428" t="s">
        <v>336</v>
      </c>
      <c r="B67" s="411" t="s">
        <v>306</v>
      </c>
      <c r="C67" s="292"/>
      <c r="D67" s="292"/>
    </row>
    <row r="68" spans="1:4" s="103" customFormat="1" ht="12" customHeight="1">
      <c r="A68" s="429" t="s">
        <v>345</v>
      </c>
      <c r="B68" s="412" t="s">
        <v>307</v>
      </c>
      <c r="C68" s="292"/>
      <c r="D68" s="292"/>
    </row>
    <row r="69" spans="1:4" s="103" customFormat="1" ht="12" customHeight="1" thickBot="1">
      <c r="A69" s="430" t="s">
        <v>346</v>
      </c>
      <c r="B69" s="414" t="s">
        <v>308</v>
      </c>
      <c r="C69" s="292"/>
      <c r="D69" s="292"/>
    </row>
    <row r="70" spans="1:4" s="103" customFormat="1" ht="12" customHeight="1" thickBot="1">
      <c r="A70" s="431" t="s">
        <v>309</v>
      </c>
      <c r="B70" s="282" t="s">
        <v>310</v>
      </c>
      <c r="C70" s="287">
        <f>SUM(C71:C74)</f>
        <v>0</v>
      </c>
      <c r="D70" s="287">
        <f>SUM(D71:D74)</f>
        <v>0</v>
      </c>
    </row>
    <row r="71" spans="1:4" s="103" customFormat="1" ht="12" customHeight="1">
      <c r="A71" s="428" t="s">
        <v>149</v>
      </c>
      <c r="B71" s="411" t="s">
        <v>311</v>
      </c>
      <c r="C71" s="292"/>
      <c r="D71" s="292"/>
    </row>
    <row r="72" spans="1:4" s="103" customFormat="1" ht="12" customHeight="1">
      <c r="A72" s="429" t="s">
        <v>150</v>
      </c>
      <c r="B72" s="412" t="s">
        <v>312</v>
      </c>
      <c r="C72" s="292"/>
      <c r="D72" s="292"/>
    </row>
    <row r="73" spans="1:4" s="103" customFormat="1" ht="12" customHeight="1">
      <c r="A73" s="429" t="s">
        <v>337</v>
      </c>
      <c r="B73" s="412" t="s">
        <v>313</v>
      </c>
      <c r="C73" s="292"/>
      <c r="D73" s="292"/>
    </row>
    <row r="74" spans="1:4" s="103" customFormat="1" ht="12" customHeight="1" thickBot="1">
      <c r="A74" s="430" t="s">
        <v>338</v>
      </c>
      <c r="B74" s="413" t="s">
        <v>314</v>
      </c>
      <c r="C74" s="292"/>
      <c r="D74" s="292"/>
    </row>
    <row r="75" spans="1:4" s="103" customFormat="1" ht="12" customHeight="1" thickBot="1">
      <c r="A75" s="431" t="s">
        <v>315</v>
      </c>
      <c r="B75" s="282" t="s">
        <v>316</v>
      </c>
      <c r="C75" s="287">
        <f>SUM(C76:C77)</f>
        <v>354497000</v>
      </c>
      <c r="D75" s="287">
        <f>SUM(D76:D77)</f>
        <v>353903768</v>
      </c>
    </row>
    <row r="76" spans="1:4" s="103" customFormat="1" ht="12" customHeight="1">
      <c r="A76" s="428" t="s">
        <v>339</v>
      </c>
      <c r="B76" s="411" t="s">
        <v>317</v>
      </c>
      <c r="C76" s="292">
        <v>354497000</v>
      </c>
      <c r="D76" s="292">
        <v>353903768</v>
      </c>
    </row>
    <row r="77" spans="1:4" s="103" customFormat="1" ht="12" customHeight="1" thickBot="1">
      <c r="A77" s="430" t="s">
        <v>340</v>
      </c>
      <c r="B77" s="413" t="s">
        <v>318</v>
      </c>
      <c r="C77" s="292"/>
      <c r="D77" s="292"/>
    </row>
    <row r="78" spans="1:4" s="102" customFormat="1" ht="12" customHeight="1" thickBot="1">
      <c r="A78" s="431" t="s">
        <v>319</v>
      </c>
      <c r="B78" s="282" t="s">
        <v>320</v>
      </c>
      <c r="C78" s="287">
        <f>SUM(C79:C81)</f>
        <v>0</v>
      </c>
      <c r="D78" s="287">
        <f>SUM(D79:D81)</f>
        <v>0</v>
      </c>
    </row>
    <row r="79" spans="1:4" s="103" customFormat="1" ht="12" customHeight="1">
      <c r="A79" s="428" t="s">
        <v>341</v>
      </c>
      <c r="B79" s="411" t="s">
        <v>321</v>
      </c>
      <c r="C79" s="292"/>
      <c r="D79" s="292"/>
    </row>
    <row r="80" spans="1:4" s="103" customFormat="1" ht="12" customHeight="1">
      <c r="A80" s="429" t="s">
        <v>342</v>
      </c>
      <c r="B80" s="412" t="s">
        <v>322</v>
      </c>
      <c r="C80" s="292"/>
      <c r="D80" s="292"/>
    </row>
    <row r="81" spans="1:4" s="103" customFormat="1" ht="12" customHeight="1" thickBot="1">
      <c r="A81" s="430" t="s">
        <v>343</v>
      </c>
      <c r="B81" s="413" t="s">
        <v>323</v>
      </c>
      <c r="C81" s="292"/>
      <c r="D81" s="292"/>
    </row>
    <row r="82" spans="1:4" s="103" customFormat="1" ht="12" customHeight="1" thickBot="1">
      <c r="A82" s="431" t="s">
        <v>324</v>
      </c>
      <c r="B82" s="282" t="s">
        <v>344</v>
      </c>
      <c r="C82" s="287">
        <f>SUM(C83:C86)</f>
        <v>0</v>
      </c>
      <c r="D82" s="287">
        <f>SUM(D83:D86)</f>
        <v>0</v>
      </c>
    </row>
    <row r="83" spans="1:4" s="103" customFormat="1" ht="12" customHeight="1">
      <c r="A83" s="432" t="s">
        <v>325</v>
      </c>
      <c r="B83" s="411" t="s">
        <v>326</v>
      </c>
      <c r="C83" s="292"/>
      <c r="D83" s="292"/>
    </row>
    <row r="84" spans="1:4" s="103" customFormat="1" ht="12" customHeight="1">
      <c r="A84" s="433" t="s">
        <v>327</v>
      </c>
      <c r="B84" s="412" t="s">
        <v>328</v>
      </c>
      <c r="C84" s="292"/>
      <c r="D84" s="292"/>
    </row>
    <row r="85" spans="1:4" s="103" customFormat="1" ht="12" customHeight="1">
      <c r="A85" s="433" t="s">
        <v>329</v>
      </c>
      <c r="B85" s="412" t="s">
        <v>330</v>
      </c>
      <c r="C85" s="292"/>
      <c r="D85" s="292"/>
    </row>
    <row r="86" spans="1:4" s="102" customFormat="1" ht="12" customHeight="1" thickBot="1">
      <c r="A86" s="434" t="s">
        <v>331</v>
      </c>
      <c r="B86" s="413" t="s">
        <v>332</v>
      </c>
      <c r="C86" s="292"/>
      <c r="D86" s="292"/>
    </row>
    <row r="87" spans="1:4" s="102" customFormat="1" ht="12" customHeight="1" thickBot="1">
      <c r="A87" s="431" t="s">
        <v>333</v>
      </c>
      <c r="B87" s="282" t="s">
        <v>478</v>
      </c>
      <c r="C87" s="456"/>
      <c r="D87" s="456"/>
    </row>
    <row r="88" spans="1:4" s="102" customFormat="1" ht="12" customHeight="1" thickBot="1">
      <c r="A88" s="431" t="s">
        <v>503</v>
      </c>
      <c r="B88" s="282" t="s">
        <v>334</v>
      </c>
      <c r="C88" s="456"/>
      <c r="D88" s="456"/>
    </row>
    <row r="89" spans="1:4" s="102" customFormat="1" ht="12" customHeight="1" thickBot="1">
      <c r="A89" s="431" t="s">
        <v>504</v>
      </c>
      <c r="B89" s="418" t="s">
        <v>481</v>
      </c>
      <c r="C89" s="293">
        <f>+C66+C70+C75+C78+C82+C88+C87</f>
        <v>354497000</v>
      </c>
      <c r="D89" s="293">
        <f>+D66+D70+D75+D78+D82+D88+D87</f>
        <v>353903768</v>
      </c>
    </row>
    <row r="90" spans="1:4" s="102" customFormat="1" ht="12" customHeight="1" thickBot="1">
      <c r="A90" s="435" t="s">
        <v>505</v>
      </c>
      <c r="B90" s="419" t="s">
        <v>506</v>
      </c>
      <c r="C90" s="293">
        <f>+C65+C89</f>
        <v>954887952</v>
      </c>
      <c r="D90" s="293">
        <f>+D65+D89</f>
        <v>994148991</v>
      </c>
    </row>
    <row r="91" spans="1:4" s="103" customFormat="1" ht="15" customHeight="1" thickBot="1">
      <c r="A91" s="229"/>
      <c r="B91" s="230"/>
      <c r="C91" s="355"/>
      <c r="D91" s="355"/>
    </row>
    <row r="92" spans="1:4" s="70" customFormat="1" ht="16.5" customHeight="1" thickBot="1">
      <c r="A92" s="233"/>
      <c r="B92" s="234" t="s">
        <v>57</v>
      </c>
      <c r="C92" s="357"/>
      <c r="D92" s="357"/>
    </row>
    <row r="93" spans="1:4" s="104" customFormat="1" ht="12" customHeight="1" thickBot="1">
      <c r="A93" s="403" t="s">
        <v>17</v>
      </c>
      <c r="B93" s="29" t="s">
        <v>510</v>
      </c>
      <c r="C93" s="286">
        <f>+C94+C95+C96+C97+C98+C111</f>
        <v>161407053</v>
      </c>
      <c r="D93" s="286">
        <f>+D94+D95+D96+D97+D98+D111</f>
        <v>255505193</v>
      </c>
    </row>
    <row r="94" spans="1:4" ht="12" customHeight="1">
      <c r="A94" s="436" t="s">
        <v>98</v>
      </c>
      <c r="B94" s="10" t="s">
        <v>48</v>
      </c>
      <c r="C94" s="288">
        <v>30998000</v>
      </c>
      <c r="D94" s="288">
        <v>32194133</v>
      </c>
    </row>
    <row r="95" spans="1:4" ht="12" customHeight="1">
      <c r="A95" s="429" t="s">
        <v>99</v>
      </c>
      <c r="B95" s="8" t="s">
        <v>181</v>
      </c>
      <c r="C95" s="289">
        <v>5739000</v>
      </c>
      <c r="D95" s="289">
        <v>5956996</v>
      </c>
    </row>
    <row r="96" spans="1:4" ht="12" customHeight="1">
      <c r="A96" s="429" t="s">
        <v>100</v>
      </c>
      <c r="B96" s="8" t="s">
        <v>140</v>
      </c>
      <c r="C96" s="291">
        <v>104413053</v>
      </c>
      <c r="D96" s="291">
        <v>178752071</v>
      </c>
    </row>
    <row r="97" spans="1:4" ht="12" customHeight="1">
      <c r="A97" s="429" t="s">
        <v>101</v>
      </c>
      <c r="B97" s="11" t="s">
        <v>182</v>
      </c>
      <c r="C97" s="291">
        <v>4423000</v>
      </c>
      <c r="D97" s="291">
        <v>4855000</v>
      </c>
    </row>
    <row r="98" spans="1:4" ht="12" customHeight="1">
      <c r="A98" s="429" t="s">
        <v>112</v>
      </c>
      <c r="B98" s="19" t="s">
        <v>183</v>
      </c>
      <c r="C98" s="291">
        <v>834000</v>
      </c>
      <c r="D98" s="291">
        <f>D101+D105+D110</f>
        <v>8131403</v>
      </c>
    </row>
    <row r="99" spans="1:4" ht="12" customHeight="1">
      <c r="A99" s="429" t="s">
        <v>102</v>
      </c>
      <c r="B99" s="8" t="s">
        <v>507</v>
      </c>
      <c r="C99" s="291"/>
      <c r="D99" s="291"/>
    </row>
    <row r="100" spans="1:4" ht="12" customHeight="1">
      <c r="A100" s="429" t="s">
        <v>103</v>
      </c>
      <c r="B100" s="145" t="s">
        <v>444</v>
      </c>
      <c r="C100" s="291"/>
      <c r="D100" s="291"/>
    </row>
    <row r="101" spans="1:4" ht="12" customHeight="1">
      <c r="A101" s="429" t="s">
        <v>113</v>
      </c>
      <c r="B101" s="145" t="s">
        <v>443</v>
      </c>
      <c r="C101" s="291"/>
      <c r="D101" s="291">
        <v>7336635</v>
      </c>
    </row>
    <row r="102" spans="1:4" ht="12" customHeight="1">
      <c r="A102" s="429" t="s">
        <v>114</v>
      </c>
      <c r="B102" s="145" t="s">
        <v>350</v>
      </c>
      <c r="C102" s="291"/>
      <c r="D102" s="291"/>
    </row>
    <row r="103" spans="1:4" ht="12" customHeight="1">
      <c r="A103" s="429" t="s">
        <v>115</v>
      </c>
      <c r="B103" s="146" t="s">
        <v>351</v>
      </c>
      <c r="C103" s="291"/>
      <c r="D103" s="291"/>
    </row>
    <row r="104" spans="1:4" ht="12" customHeight="1">
      <c r="A104" s="429" t="s">
        <v>116</v>
      </c>
      <c r="B104" s="146" t="s">
        <v>352</v>
      </c>
      <c r="C104" s="291"/>
      <c r="D104" s="291"/>
    </row>
    <row r="105" spans="1:4" ht="12" customHeight="1">
      <c r="A105" s="429" t="s">
        <v>118</v>
      </c>
      <c r="B105" s="145" t="s">
        <v>353</v>
      </c>
      <c r="C105" s="291">
        <v>656000</v>
      </c>
      <c r="D105" s="291">
        <v>598872</v>
      </c>
    </row>
    <row r="106" spans="1:4" ht="12" customHeight="1">
      <c r="A106" s="429" t="s">
        <v>184</v>
      </c>
      <c r="B106" s="145" t="s">
        <v>354</v>
      </c>
      <c r="C106" s="291"/>
      <c r="D106" s="291"/>
    </row>
    <row r="107" spans="1:4" ht="12" customHeight="1">
      <c r="A107" s="429" t="s">
        <v>348</v>
      </c>
      <c r="B107" s="146" t="s">
        <v>355</v>
      </c>
      <c r="C107" s="291"/>
      <c r="D107" s="291"/>
    </row>
    <row r="108" spans="1:4" ht="12" customHeight="1">
      <c r="A108" s="437" t="s">
        <v>349</v>
      </c>
      <c r="B108" s="147" t="s">
        <v>356</v>
      </c>
      <c r="C108" s="291"/>
      <c r="D108" s="291"/>
    </row>
    <row r="109" spans="1:4" ht="12" customHeight="1">
      <c r="A109" s="429" t="s">
        <v>441</v>
      </c>
      <c r="B109" s="147" t="s">
        <v>357</v>
      </c>
      <c r="C109" s="291"/>
      <c r="D109" s="291"/>
    </row>
    <row r="110" spans="1:4" ht="12" customHeight="1">
      <c r="A110" s="429" t="s">
        <v>442</v>
      </c>
      <c r="B110" s="146" t="s">
        <v>358</v>
      </c>
      <c r="C110" s="289">
        <v>178000</v>
      </c>
      <c r="D110" s="289">
        <v>195896</v>
      </c>
    </row>
    <row r="111" spans="1:4" ht="12" customHeight="1">
      <c r="A111" s="429" t="s">
        <v>446</v>
      </c>
      <c r="B111" s="11" t="s">
        <v>49</v>
      </c>
      <c r="C111" s="289">
        <v>15000000</v>
      </c>
      <c r="D111" s="289">
        <v>25615590</v>
      </c>
    </row>
    <row r="112" spans="1:4" ht="12" customHeight="1">
      <c r="A112" s="430" t="s">
        <v>447</v>
      </c>
      <c r="B112" s="8" t="s">
        <v>508</v>
      </c>
      <c r="C112" s="291">
        <v>12480000</v>
      </c>
      <c r="D112" s="291">
        <v>23095590</v>
      </c>
    </row>
    <row r="113" spans="1:4" ht="12" customHeight="1" thickBot="1">
      <c r="A113" s="438" t="s">
        <v>448</v>
      </c>
      <c r="B113" s="148" t="s">
        <v>509</v>
      </c>
      <c r="C113" s="295">
        <v>2520000</v>
      </c>
      <c r="D113" s="295">
        <v>2520000</v>
      </c>
    </row>
    <row r="114" spans="1:4" ht="12" customHeight="1" thickBot="1">
      <c r="A114" s="35" t="s">
        <v>18</v>
      </c>
      <c r="B114" s="28" t="s">
        <v>359</v>
      </c>
      <c r="C114" s="287">
        <f>+C115+C117+C119</f>
        <v>606337000</v>
      </c>
      <c r="D114" s="287">
        <f>+D115+D117+D119</f>
        <v>551883301</v>
      </c>
    </row>
    <row r="115" spans="1:4" ht="12" customHeight="1">
      <c r="A115" s="428" t="s">
        <v>104</v>
      </c>
      <c r="B115" s="8" t="s">
        <v>220</v>
      </c>
      <c r="C115" s="290">
        <v>563151000</v>
      </c>
      <c r="D115" s="290">
        <v>476663618</v>
      </c>
    </row>
    <row r="116" spans="1:4" ht="12" customHeight="1">
      <c r="A116" s="428" t="s">
        <v>105</v>
      </c>
      <c r="B116" s="12" t="s">
        <v>363</v>
      </c>
      <c r="C116" s="290">
        <v>98314013</v>
      </c>
      <c r="D116" s="290">
        <v>98314013</v>
      </c>
    </row>
    <row r="117" spans="1:4" ht="12" customHeight="1">
      <c r="A117" s="428" t="s">
        <v>106</v>
      </c>
      <c r="B117" s="12" t="s">
        <v>185</v>
      </c>
      <c r="C117" s="289">
        <v>43186000</v>
      </c>
      <c r="D117" s="289">
        <v>75219683</v>
      </c>
    </row>
    <row r="118" spans="1:4" ht="12" customHeight="1">
      <c r="A118" s="428" t="s">
        <v>107</v>
      </c>
      <c r="B118" s="12" t="s">
        <v>364</v>
      </c>
      <c r="C118" s="258">
        <v>40157326</v>
      </c>
      <c r="D118" s="258">
        <v>45511635</v>
      </c>
    </row>
    <row r="119" spans="1:4" ht="12" customHeight="1">
      <c r="A119" s="428" t="s">
        <v>108</v>
      </c>
      <c r="B119" s="284" t="s">
        <v>223</v>
      </c>
      <c r="C119" s="258"/>
      <c r="D119" s="258"/>
    </row>
    <row r="120" spans="1:4" ht="12" customHeight="1">
      <c r="A120" s="428" t="s">
        <v>117</v>
      </c>
      <c r="B120" s="283" t="s">
        <v>428</v>
      </c>
      <c r="C120" s="258"/>
      <c r="D120" s="258"/>
    </row>
    <row r="121" spans="1:4" ht="12" customHeight="1">
      <c r="A121" s="428" t="s">
        <v>119</v>
      </c>
      <c r="B121" s="407" t="s">
        <v>369</v>
      </c>
      <c r="C121" s="258"/>
      <c r="D121" s="258"/>
    </row>
    <row r="122" spans="1:4" ht="12" customHeight="1">
      <c r="A122" s="428" t="s">
        <v>186</v>
      </c>
      <c r="B122" s="146" t="s">
        <v>352</v>
      </c>
      <c r="C122" s="258"/>
      <c r="D122" s="258"/>
    </row>
    <row r="123" spans="1:4" ht="12" customHeight="1">
      <c r="A123" s="428" t="s">
        <v>187</v>
      </c>
      <c r="B123" s="146" t="s">
        <v>368</v>
      </c>
      <c r="C123" s="258"/>
      <c r="D123" s="258"/>
    </row>
    <row r="124" spans="1:4" ht="12" customHeight="1">
      <c r="A124" s="428" t="s">
        <v>188</v>
      </c>
      <c r="B124" s="146" t="s">
        <v>367</v>
      </c>
      <c r="C124" s="258"/>
      <c r="D124" s="258"/>
    </row>
    <row r="125" spans="1:4" ht="12" customHeight="1">
      <c r="A125" s="428" t="s">
        <v>360</v>
      </c>
      <c r="B125" s="146" t="s">
        <v>355</v>
      </c>
      <c r="C125" s="258"/>
      <c r="D125" s="258"/>
    </row>
    <row r="126" spans="1:4" ht="12" customHeight="1">
      <c r="A126" s="428" t="s">
        <v>361</v>
      </c>
      <c r="B126" s="146" t="s">
        <v>366</v>
      </c>
      <c r="C126" s="258"/>
      <c r="D126" s="258"/>
    </row>
    <row r="127" spans="1:4" ht="12" customHeight="1" thickBot="1">
      <c r="A127" s="437" t="s">
        <v>362</v>
      </c>
      <c r="B127" s="146" t="s">
        <v>365</v>
      </c>
      <c r="C127" s="260"/>
      <c r="D127" s="260"/>
    </row>
    <row r="128" spans="1:4" ht="12" customHeight="1" thickBot="1">
      <c r="A128" s="35" t="s">
        <v>19</v>
      </c>
      <c r="B128" s="137" t="s">
        <v>451</v>
      </c>
      <c r="C128" s="287">
        <f>+C93+C114</f>
        <v>767744053</v>
      </c>
      <c r="D128" s="287">
        <f>+D93+D114</f>
        <v>807388494</v>
      </c>
    </row>
    <row r="129" spans="1:4" ht="12" customHeight="1" thickBot="1">
      <c r="A129" s="35" t="s">
        <v>20</v>
      </c>
      <c r="B129" s="137" t="s">
        <v>452</v>
      </c>
      <c r="C129" s="287">
        <f>+C130+C131+C132</f>
        <v>4860000</v>
      </c>
      <c r="D129" s="287">
        <f>+D130+D131+D132</f>
        <v>4860000</v>
      </c>
    </row>
    <row r="130" spans="1:4" s="104" customFormat="1" ht="12" customHeight="1">
      <c r="A130" s="428" t="s">
        <v>260</v>
      </c>
      <c r="B130" s="9" t="s">
        <v>513</v>
      </c>
      <c r="C130" s="258">
        <v>4860000</v>
      </c>
      <c r="D130" s="258">
        <v>4860000</v>
      </c>
    </row>
    <row r="131" spans="1:4" ht="12" customHeight="1">
      <c r="A131" s="428" t="s">
        <v>263</v>
      </c>
      <c r="B131" s="9" t="s">
        <v>460</v>
      </c>
      <c r="C131" s="258"/>
      <c r="D131" s="258"/>
    </row>
    <row r="132" spans="1:4" ht="12" customHeight="1" thickBot="1">
      <c r="A132" s="437" t="s">
        <v>264</v>
      </c>
      <c r="B132" s="7" t="s">
        <v>512</v>
      </c>
      <c r="C132" s="258"/>
      <c r="D132" s="258"/>
    </row>
    <row r="133" spans="1:4" ht="12" customHeight="1" thickBot="1">
      <c r="A133" s="35" t="s">
        <v>21</v>
      </c>
      <c r="B133" s="137" t="s">
        <v>453</v>
      </c>
      <c r="C133" s="287">
        <f>+C134+C135+C136+C137+C138+C139</f>
        <v>0</v>
      </c>
      <c r="D133" s="287">
        <f>+D134+D135+D136+D137+D138+D139</f>
        <v>0</v>
      </c>
    </row>
    <row r="134" spans="1:4" ht="12" customHeight="1">
      <c r="A134" s="428" t="s">
        <v>91</v>
      </c>
      <c r="B134" s="9" t="s">
        <v>462</v>
      </c>
      <c r="C134" s="258"/>
      <c r="D134" s="258"/>
    </row>
    <row r="135" spans="1:4" ht="12" customHeight="1">
      <c r="A135" s="428" t="s">
        <v>92</v>
      </c>
      <c r="B135" s="9" t="s">
        <v>454</v>
      </c>
      <c r="C135" s="258"/>
      <c r="D135" s="258"/>
    </row>
    <row r="136" spans="1:4" ht="12" customHeight="1">
      <c r="A136" s="428" t="s">
        <v>93</v>
      </c>
      <c r="B136" s="9" t="s">
        <v>455</v>
      </c>
      <c r="C136" s="258"/>
      <c r="D136" s="258"/>
    </row>
    <row r="137" spans="1:4" ht="12" customHeight="1">
      <c r="A137" s="428" t="s">
        <v>173</v>
      </c>
      <c r="B137" s="9" t="s">
        <v>511</v>
      </c>
      <c r="C137" s="258"/>
      <c r="D137" s="258"/>
    </row>
    <row r="138" spans="1:4" ht="12" customHeight="1">
      <c r="A138" s="428" t="s">
        <v>174</v>
      </c>
      <c r="B138" s="9" t="s">
        <v>457</v>
      </c>
      <c r="C138" s="258"/>
      <c r="D138" s="258"/>
    </row>
    <row r="139" spans="1:4" s="104" customFormat="1" ht="12" customHeight="1" thickBot="1">
      <c r="A139" s="437" t="s">
        <v>175</v>
      </c>
      <c r="B139" s="7" t="s">
        <v>458</v>
      </c>
      <c r="C139" s="258"/>
      <c r="D139" s="258"/>
    </row>
    <row r="140" spans="1:9" ht="12" customHeight="1" thickBot="1">
      <c r="A140" s="35" t="s">
        <v>22</v>
      </c>
      <c r="B140" s="137" t="s">
        <v>528</v>
      </c>
      <c r="C140" s="293">
        <f>+C141+C142+C144+C145+C143</f>
        <v>182283899</v>
      </c>
      <c r="D140" s="293">
        <f>+D141+D142+D144+D145+D143</f>
        <v>181900497</v>
      </c>
      <c r="I140" s="240"/>
    </row>
    <row r="141" spans="1:4" ht="12.75">
      <c r="A141" s="428" t="s">
        <v>94</v>
      </c>
      <c r="B141" s="9" t="s">
        <v>370</v>
      </c>
      <c r="C141" s="258"/>
      <c r="D141" s="258"/>
    </row>
    <row r="142" spans="1:4" ht="12" customHeight="1">
      <c r="A142" s="428" t="s">
        <v>95</v>
      </c>
      <c r="B142" s="9" t="s">
        <v>371</v>
      </c>
      <c r="C142" s="258">
        <v>7411899</v>
      </c>
      <c r="D142" s="258">
        <v>7411899</v>
      </c>
    </row>
    <row r="143" spans="1:4" s="104" customFormat="1" ht="12" customHeight="1">
      <c r="A143" s="428" t="s">
        <v>284</v>
      </c>
      <c r="B143" s="9" t="s">
        <v>527</v>
      </c>
      <c r="C143" s="258">
        <v>174872000</v>
      </c>
      <c r="D143" s="258">
        <v>174488598</v>
      </c>
    </row>
    <row r="144" spans="1:4" s="104" customFormat="1" ht="12" customHeight="1">
      <c r="A144" s="428" t="s">
        <v>285</v>
      </c>
      <c r="B144" s="9" t="s">
        <v>467</v>
      </c>
      <c r="C144" s="258"/>
      <c r="D144" s="258"/>
    </row>
    <row r="145" spans="1:4" s="104" customFormat="1" ht="12" customHeight="1" thickBot="1">
      <c r="A145" s="437" t="s">
        <v>286</v>
      </c>
      <c r="B145" s="7" t="s">
        <v>390</v>
      </c>
      <c r="C145" s="258"/>
      <c r="D145" s="258"/>
    </row>
    <row r="146" spans="1:4" s="104" customFormat="1" ht="12" customHeight="1" thickBot="1">
      <c r="A146" s="35" t="s">
        <v>23</v>
      </c>
      <c r="B146" s="137" t="s">
        <v>468</v>
      </c>
      <c r="C146" s="296">
        <f>+C147+C148+C149+C150+C151</f>
        <v>0</v>
      </c>
      <c r="D146" s="296">
        <f>+D147+D148+D149+D150+D151</f>
        <v>0</v>
      </c>
    </row>
    <row r="147" spans="1:4" s="104" customFormat="1" ht="12" customHeight="1">
      <c r="A147" s="428" t="s">
        <v>96</v>
      </c>
      <c r="B147" s="9" t="s">
        <v>463</v>
      </c>
      <c r="C147" s="258"/>
      <c r="D147" s="258"/>
    </row>
    <row r="148" spans="1:4" s="104" customFormat="1" ht="12" customHeight="1">
      <c r="A148" s="428" t="s">
        <v>97</v>
      </c>
      <c r="B148" s="9" t="s">
        <v>470</v>
      </c>
      <c r="C148" s="258"/>
      <c r="D148" s="258"/>
    </row>
    <row r="149" spans="1:4" s="104" customFormat="1" ht="12" customHeight="1">
      <c r="A149" s="428" t="s">
        <v>296</v>
      </c>
      <c r="B149" s="9" t="s">
        <v>465</v>
      </c>
      <c r="C149" s="258"/>
      <c r="D149" s="258"/>
    </row>
    <row r="150" spans="1:4" ht="12.75" customHeight="1">
      <c r="A150" s="428" t="s">
        <v>297</v>
      </c>
      <c r="B150" s="9" t="s">
        <v>514</v>
      </c>
      <c r="C150" s="258"/>
      <c r="D150" s="258"/>
    </row>
    <row r="151" spans="1:4" ht="12.75" customHeight="1" thickBot="1">
      <c r="A151" s="437" t="s">
        <v>469</v>
      </c>
      <c r="B151" s="7" t="s">
        <v>472</v>
      </c>
      <c r="C151" s="260"/>
      <c r="D151" s="260"/>
    </row>
    <row r="152" spans="1:4" ht="12.75" customHeight="1" thickBot="1">
      <c r="A152" s="482" t="s">
        <v>24</v>
      </c>
      <c r="B152" s="137" t="s">
        <v>473</v>
      </c>
      <c r="C152" s="296"/>
      <c r="D152" s="296"/>
    </row>
    <row r="153" spans="1:4" ht="12" customHeight="1" thickBot="1">
      <c r="A153" s="482" t="s">
        <v>25</v>
      </c>
      <c r="B153" s="137" t="s">
        <v>474</v>
      </c>
      <c r="C153" s="296"/>
      <c r="D153" s="296"/>
    </row>
    <row r="154" spans="1:4" ht="15" customHeight="1" thickBot="1">
      <c r="A154" s="35" t="s">
        <v>26</v>
      </c>
      <c r="B154" s="137" t="s">
        <v>476</v>
      </c>
      <c r="C154" s="421">
        <f>+C129+C133+C140+C146+C152+C153</f>
        <v>187143899</v>
      </c>
      <c r="D154" s="421">
        <f>+D129+D133+D140+D146+D152+D153</f>
        <v>186760497</v>
      </c>
    </row>
    <row r="155" spans="1:4" ht="13.5" thickBot="1">
      <c r="A155" s="439" t="s">
        <v>27</v>
      </c>
      <c r="B155" s="373" t="s">
        <v>475</v>
      </c>
      <c r="C155" s="421">
        <f>+C128+C154</f>
        <v>954887952</v>
      </c>
      <c r="D155" s="421">
        <f>+D128+D154</f>
        <v>994148991</v>
      </c>
    </row>
    <row r="156" spans="1:4" ht="15" customHeight="1" thickBot="1">
      <c r="A156" s="381"/>
      <c r="B156" s="382"/>
      <c r="C156" s="383"/>
      <c r="D156" s="383"/>
    </row>
    <row r="157" spans="1:4" ht="14.25" customHeight="1" thickBot="1">
      <c r="A157" s="238" t="s">
        <v>515</v>
      </c>
      <c r="B157" s="239"/>
      <c r="C157" s="134">
        <v>7</v>
      </c>
      <c r="D157" s="134">
        <v>7</v>
      </c>
    </row>
    <row r="158" spans="1:4" ht="13.5" thickBot="1">
      <c r="A158" s="238" t="s">
        <v>200</v>
      </c>
      <c r="B158" s="239"/>
      <c r="C158" s="134">
        <v>5</v>
      </c>
      <c r="D158" s="134">
        <v>5</v>
      </c>
    </row>
  </sheetData>
  <sheetProtection formatCells="0"/>
  <mergeCells count="4">
    <mergeCell ref="C2:D2"/>
    <mergeCell ref="C3:D3"/>
    <mergeCell ref="B1:D1"/>
    <mergeCell ref="C4:D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0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="130" zoomScaleNormal="130" zoomScaleSheetLayoutView="85" workbookViewId="0" topLeftCell="A1">
      <selection activeCell="F25" sqref="F25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4" width="14.50390625" style="3" customWidth="1"/>
    <col min="5" max="16384" width="9.375" style="3" customWidth="1"/>
  </cols>
  <sheetData>
    <row r="1" spans="1:4" s="2" customFormat="1" ht="16.5" customHeight="1" thickBot="1">
      <c r="A1" s="216"/>
      <c r="B1" s="621" t="s">
        <v>645</v>
      </c>
      <c r="C1" s="621"/>
      <c r="D1" s="621"/>
    </row>
    <row r="2" spans="1:4" s="100" customFormat="1" ht="21" customHeight="1">
      <c r="A2" s="401" t="s">
        <v>61</v>
      </c>
      <c r="B2" s="347" t="s">
        <v>535</v>
      </c>
      <c r="C2" s="617" t="s">
        <v>53</v>
      </c>
      <c r="D2" s="618"/>
    </row>
    <row r="3" spans="1:4" s="100" customFormat="1" ht="16.5" thickBot="1">
      <c r="A3" s="218" t="s">
        <v>197</v>
      </c>
      <c r="B3" s="348" t="s">
        <v>430</v>
      </c>
      <c r="C3" s="619" t="s">
        <v>60</v>
      </c>
      <c r="D3" s="620"/>
    </row>
    <row r="4" spans="1:3" s="101" customFormat="1" ht="15.75" customHeight="1" thickBot="1">
      <c r="A4" s="219"/>
      <c r="B4" s="219"/>
      <c r="C4" s="220" t="s">
        <v>570</v>
      </c>
    </row>
    <row r="5" spans="1:4" ht="24.75" thickBot="1">
      <c r="A5" s="402" t="s">
        <v>199</v>
      </c>
      <c r="B5" s="221" t="s">
        <v>54</v>
      </c>
      <c r="C5" s="349" t="s">
        <v>55</v>
      </c>
      <c r="D5" s="349" t="s">
        <v>617</v>
      </c>
    </row>
    <row r="6" spans="1:4" s="70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70" customFormat="1" ht="15.75" customHeight="1" thickBot="1">
      <c r="A7" s="223"/>
      <c r="B7" s="224" t="s">
        <v>56</v>
      </c>
      <c r="C7" s="350"/>
      <c r="D7" s="350"/>
    </row>
    <row r="8" spans="1:4" s="70" customFormat="1" ht="12" customHeight="1" thickBot="1">
      <c r="A8" s="35" t="s">
        <v>17</v>
      </c>
      <c r="B8" s="21" t="s">
        <v>244</v>
      </c>
      <c r="C8" s="287">
        <f>+C9+C10+C11+C12+C13+C14</f>
        <v>0</v>
      </c>
      <c r="D8" s="287">
        <f>+D9+D10+D11+D12+D13+D14</f>
        <v>0</v>
      </c>
    </row>
    <row r="9" spans="1:4" s="102" customFormat="1" ht="12" customHeight="1">
      <c r="A9" s="428" t="s">
        <v>98</v>
      </c>
      <c r="B9" s="411" t="s">
        <v>245</v>
      </c>
      <c r="C9" s="290"/>
      <c r="D9" s="290"/>
    </row>
    <row r="10" spans="1:4" s="103" customFormat="1" ht="12" customHeight="1">
      <c r="A10" s="429" t="s">
        <v>99</v>
      </c>
      <c r="B10" s="412" t="s">
        <v>246</v>
      </c>
      <c r="C10" s="289"/>
      <c r="D10" s="289"/>
    </row>
    <row r="11" spans="1:4" s="103" customFormat="1" ht="12" customHeight="1">
      <c r="A11" s="429" t="s">
        <v>100</v>
      </c>
      <c r="B11" s="412" t="s">
        <v>247</v>
      </c>
      <c r="C11" s="289"/>
      <c r="D11" s="289"/>
    </row>
    <row r="12" spans="1:4" s="103" customFormat="1" ht="12" customHeight="1">
      <c r="A12" s="429" t="s">
        <v>101</v>
      </c>
      <c r="B12" s="412" t="s">
        <v>248</v>
      </c>
      <c r="C12" s="289"/>
      <c r="D12" s="289"/>
    </row>
    <row r="13" spans="1:4" s="103" customFormat="1" ht="12" customHeight="1">
      <c r="A13" s="429" t="s">
        <v>148</v>
      </c>
      <c r="B13" s="412" t="s">
        <v>501</v>
      </c>
      <c r="C13" s="289"/>
      <c r="D13" s="289"/>
    </row>
    <row r="14" spans="1:4" s="102" customFormat="1" ht="12" customHeight="1" thickBot="1">
      <c r="A14" s="430" t="s">
        <v>102</v>
      </c>
      <c r="B14" s="413" t="s">
        <v>433</v>
      </c>
      <c r="C14" s="289"/>
      <c r="D14" s="289"/>
    </row>
    <row r="15" spans="1:4" s="102" customFormat="1" ht="12" customHeight="1" thickBot="1">
      <c r="A15" s="35" t="s">
        <v>18</v>
      </c>
      <c r="B15" s="282" t="s">
        <v>249</v>
      </c>
      <c r="C15" s="287">
        <f>+C16+C17+C18+C19+C20</f>
        <v>0</v>
      </c>
      <c r="D15" s="287">
        <f>+D16+D17+D18+D19+D20</f>
        <v>0</v>
      </c>
    </row>
    <row r="16" spans="1:4" s="102" customFormat="1" ht="12" customHeight="1">
      <c r="A16" s="428" t="s">
        <v>104</v>
      </c>
      <c r="B16" s="411" t="s">
        <v>250</v>
      </c>
      <c r="C16" s="290"/>
      <c r="D16" s="290"/>
    </row>
    <row r="17" spans="1:4" s="102" customFormat="1" ht="12" customHeight="1">
      <c r="A17" s="429" t="s">
        <v>105</v>
      </c>
      <c r="B17" s="412" t="s">
        <v>251</v>
      </c>
      <c r="C17" s="289"/>
      <c r="D17" s="289"/>
    </row>
    <row r="18" spans="1:4" s="102" customFormat="1" ht="12" customHeight="1">
      <c r="A18" s="429" t="s">
        <v>106</v>
      </c>
      <c r="B18" s="412" t="s">
        <v>422</v>
      </c>
      <c r="C18" s="289"/>
      <c r="D18" s="289"/>
    </row>
    <row r="19" spans="1:4" s="102" customFormat="1" ht="12" customHeight="1">
      <c r="A19" s="429" t="s">
        <v>107</v>
      </c>
      <c r="B19" s="412" t="s">
        <v>423</v>
      </c>
      <c r="C19" s="289"/>
      <c r="D19" s="289"/>
    </row>
    <row r="20" spans="1:4" s="102" customFormat="1" ht="12" customHeight="1">
      <c r="A20" s="429" t="s">
        <v>108</v>
      </c>
      <c r="B20" s="412" t="s">
        <v>252</v>
      </c>
      <c r="C20" s="289"/>
      <c r="D20" s="289"/>
    </row>
    <row r="21" spans="1:4" s="103" customFormat="1" ht="12" customHeight="1" thickBot="1">
      <c r="A21" s="430" t="s">
        <v>117</v>
      </c>
      <c r="B21" s="413" t="s">
        <v>253</v>
      </c>
      <c r="C21" s="291"/>
      <c r="D21" s="291"/>
    </row>
    <row r="22" spans="1:4" s="103" customFormat="1" ht="12" customHeight="1" thickBot="1">
      <c r="A22" s="35" t="s">
        <v>19</v>
      </c>
      <c r="B22" s="21" t="s">
        <v>254</v>
      </c>
      <c r="C22" s="287">
        <f>+C23+C24+C25+C26+C27</f>
        <v>0</v>
      </c>
      <c r="D22" s="287">
        <f>+D23+D24+D25+D26+D27</f>
        <v>0</v>
      </c>
    </row>
    <row r="23" spans="1:4" s="103" customFormat="1" ht="12" customHeight="1">
      <c r="A23" s="428" t="s">
        <v>87</v>
      </c>
      <c r="B23" s="411" t="s">
        <v>255</v>
      </c>
      <c r="C23" s="290"/>
      <c r="D23" s="290"/>
    </row>
    <row r="24" spans="1:4" s="102" customFormat="1" ht="12" customHeight="1">
      <c r="A24" s="429" t="s">
        <v>88</v>
      </c>
      <c r="B24" s="412" t="s">
        <v>256</v>
      </c>
      <c r="C24" s="289"/>
      <c r="D24" s="289"/>
    </row>
    <row r="25" spans="1:4" s="103" customFormat="1" ht="12" customHeight="1">
      <c r="A25" s="429" t="s">
        <v>89</v>
      </c>
      <c r="B25" s="412" t="s">
        <v>424</v>
      </c>
      <c r="C25" s="289"/>
      <c r="D25" s="289"/>
    </row>
    <row r="26" spans="1:4" s="103" customFormat="1" ht="12" customHeight="1">
      <c r="A26" s="429" t="s">
        <v>90</v>
      </c>
      <c r="B26" s="412" t="s">
        <v>425</v>
      </c>
      <c r="C26" s="289"/>
      <c r="D26" s="289"/>
    </row>
    <row r="27" spans="1:4" s="103" customFormat="1" ht="12" customHeight="1">
      <c r="A27" s="429" t="s">
        <v>169</v>
      </c>
      <c r="B27" s="412" t="s">
        <v>257</v>
      </c>
      <c r="C27" s="289"/>
      <c r="D27" s="289"/>
    </row>
    <row r="28" spans="1:4" s="103" customFormat="1" ht="12" customHeight="1" thickBot="1">
      <c r="A28" s="430" t="s">
        <v>170</v>
      </c>
      <c r="B28" s="413" t="s">
        <v>258</v>
      </c>
      <c r="C28" s="291"/>
      <c r="D28" s="291"/>
    </row>
    <row r="29" spans="1:4" s="103" customFormat="1" ht="12" customHeight="1" thickBot="1">
      <c r="A29" s="35" t="s">
        <v>171</v>
      </c>
      <c r="B29" s="21" t="s">
        <v>259</v>
      </c>
      <c r="C29" s="293">
        <f>+C30+C34+C35+C36</f>
        <v>0</v>
      </c>
      <c r="D29" s="293">
        <f>+D30+D34+D35+D36</f>
        <v>0</v>
      </c>
    </row>
    <row r="30" spans="1:4" s="103" customFormat="1" ht="12" customHeight="1">
      <c r="A30" s="428" t="s">
        <v>260</v>
      </c>
      <c r="B30" s="411" t="s">
        <v>502</v>
      </c>
      <c r="C30" s="406">
        <f>+C31+C32+C33</f>
        <v>0</v>
      </c>
      <c r="D30" s="406">
        <f>+D31+D32+D33</f>
        <v>0</v>
      </c>
    </row>
    <row r="31" spans="1:4" s="103" customFormat="1" ht="12" customHeight="1">
      <c r="A31" s="429" t="s">
        <v>261</v>
      </c>
      <c r="B31" s="412" t="s">
        <v>266</v>
      </c>
      <c r="C31" s="289"/>
      <c r="D31" s="289"/>
    </row>
    <row r="32" spans="1:4" s="103" customFormat="1" ht="12" customHeight="1">
      <c r="A32" s="429" t="s">
        <v>262</v>
      </c>
      <c r="B32" s="412" t="s">
        <v>267</v>
      </c>
      <c r="C32" s="289"/>
      <c r="D32" s="289"/>
    </row>
    <row r="33" spans="1:4" s="103" customFormat="1" ht="12" customHeight="1">
      <c r="A33" s="429" t="s">
        <v>437</v>
      </c>
      <c r="B33" s="473" t="s">
        <v>438</v>
      </c>
      <c r="C33" s="289"/>
      <c r="D33" s="289"/>
    </row>
    <row r="34" spans="1:4" s="103" customFormat="1" ht="12" customHeight="1">
      <c r="A34" s="429" t="s">
        <v>263</v>
      </c>
      <c r="B34" s="412" t="s">
        <v>268</v>
      </c>
      <c r="C34" s="289"/>
      <c r="D34" s="289"/>
    </row>
    <row r="35" spans="1:4" s="103" customFormat="1" ht="12" customHeight="1">
      <c r="A35" s="429" t="s">
        <v>264</v>
      </c>
      <c r="B35" s="412" t="s">
        <v>269</v>
      </c>
      <c r="C35" s="289"/>
      <c r="D35" s="289"/>
    </row>
    <row r="36" spans="1:4" s="103" customFormat="1" ht="12" customHeight="1" thickBot="1">
      <c r="A36" s="430" t="s">
        <v>265</v>
      </c>
      <c r="B36" s="413" t="s">
        <v>270</v>
      </c>
      <c r="C36" s="291"/>
      <c r="D36" s="291"/>
    </row>
    <row r="37" spans="1:4" s="103" customFormat="1" ht="12" customHeight="1" thickBot="1">
      <c r="A37" s="35" t="s">
        <v>21</v>
      </c>
      <c r="B37" s="21" t="s">
        <v>434</v>
      </c>
      <c r="C37" s="287">
        <f>SUM(C38:C48)</f>
        <v>0</v>
      </c>
      <c r="D37" s="287">
        <f>SUM(D38:D48)</f>
        <v>0</v>
      </c>
    </row>
    <row r="38" spans="1:4" s="103" customFormat="1" ht="12" customHeight="1">
      <c r="A38" s="428" t="s">
        <v>91</v>
      </c>
      <c r="B38" s="411" t="s">
        <v>273</v>
      </c>
      <c r="C38" s="290"/>
      <c r="D38" s="290"/>
    </row>
    <row r="39" spans="1:4" s="103" customFormat="1" ht="12" customHeight="1">
      <c r="A39" s="429" t="s">
        <v>92</v>
      </c>
      <c r="B39" s="412" t="s">
        <v>274</v>
      </c>
      <c r="C39" s="289"/>
      <c r="D39" s="289"/>
    </row>
    <row r="40" spans="1:4" s="103" customFormat="1" ht="12" customHeight="1">
      <c r="A40" s="429" t="s">
        <v>93</v>
      </c>
      <c r="B40" s="412" t="s">
        <v>275</v>
      </c>
      <c r="C40" s="289"/>
      <c r="D40" s="289"/>
    </row>
    <row r="41" spans="1:4" s="103" customFormat="1" ht="12" customHeight="1">
      <c r="A41" s="429" t="s">
        <v>173</v>
      </c>
      <c r="B41" s="412" t="s">
        <v>276</v>
      </c>
      <c r="C41" s="289"/>
      <c r="D41" s="289"/>
    </row>
    <row r="42" spans="1:4" s="103" customFormat="1" ht="12" customHeight="1">
      <c r="A42" s="429" t="s">
        <v>174</v>
      </c>
      <c r="B42" s="412" t="s">
        <v>277</v>
      </c>
      <c r="C42" s="289"/>
      <c r="D42" s="289"/>
    </row>
    <row r="43" spans="1:4" s="103" customFormat="1" ht="12" customHeight="1">
      <c r="A43" s="429" t="s">
        <v>175</v>
      </c>
      <c r="B43" s="412" t="s">
        <v>278</v>
      </c>
      <c r="C43" s="289"/>
      <c r="D43" s="289"/>
    </row>
    <row r="44" spans="1:4" s="103" customFormat="1" ht="12" customHeight="1">
      <c r="A44" s="429" t="s">
        <v>176</v>
      </c>
      <c r="B44" s="412" t="s">
        <v>279</v>
      </c>
      <c r="C44" s="289"/>
      <c r="D44" s="289"/>
    </row>
    <row r="45" spans="1:4" s="103" customFormat="1" ht="12" customHeight="1">
      <c r="A45" s="429" t="s">
        <v>177</v>
      </c>
      <c r="B45" s="412" t="s">
        <v>280</v>
      </c>
      <c r="C45" s="289"/>
      <c r="D45" s="289"/>
    </row>
    <row r="46" spans="1:4" s="103" customFormat="1" ht="12" customHeight="1">
      <c r="A46" s="429" t="s">
        <v>271</v>
      </c>
      <c r="B46" s="412" t="s">
        <v>281</v>
      </c>
      <c r="C46" s="292"/>
      <c r="D46" s="292"/>
    </row>
    <row r="47" spans="1:4" s="103" customFormat="1" ht="12" customHeight="1">
      <c r="A47" s="430" t="s">
        <v>272</v>
      </c>
      <c r="B47" s="413" t="s">
        <v>436</v>
      </c>
      <c r="C47" s="397"/>
      <c r="D47" s="397"/>
    </row>
    <row r="48" spans="1:4" s="103" customFormat="1" ht="12" customHeight="1" thickBot="1">
      <c r="A48" s="430" t="s">
        <v>435</v>
      </c>
      <c r="B48" s="413" t="s">
        <v>282</v>
      </c>
      <c r="C48" s="397"/>
      <c r="D48" s="397"/>
    </row>
    <row r="49" spans="1:4" s="103" customFormat="1" ht="12" customHeight="1" thickBot="1">
      <c r="A49" s="35" t="s">
        <v>22</v>
      </c>
      <c r="B49" s="21" t="s">
        <v>283</v>
      </c>
      <c r="C49" s="287">
        <f>SUM(C50:C54)</f>
        <v>0</v>
      </c>
      <c r="D49" s="287">
        <f>SUM(D50:D54)</f>
        <v>0</v>
      </c>
    </row>
    <row r="50" spans="1:4" s="103" customFormat="1" ht="12" customHeight="1">
      <c r="A50" s="428" t="s">
        <v>94</v>
      </c>
      <c r="B50" s="411" t="s">
        <v>287</v>
      </c>
      <c r="C50" s="455"/>
      <c r="D50" s="455"/>
    </row>
    <row r="51" spans="1:4" s="103" customFormat="1" ht="12" customHeight="1">
      <c r="A51" s="429" t="s">
        <v>95</v>
      </c>
      <c r="B51" s="412" t="s">
        <v>288</v>
      </c>
      <c r="C51" s="292"/>
      <c r="D51" s="292"/>
    </row>
    <row r="52" spans="1:4" s="103" customFormat="1" ht="12" customHeight="1">
      <c r="A52" s="429" t="s">
        <v>284</v>
      </c>
      <c r="B52" s="412" t="s">
        <v>289</v>
      </c>
      <c r="C52" s="292"/>
      <c r="D52" s="292"/>
    </row>
    <row r="53" spans="1:4" s="103" customFormat="1" ht="12" customHeight="1">
      <c r="A53" s="429" t="s">
        <v>285</v>
      </c>
      <c r="B53" s="412" t="s">
        <v>290</v>
      </c>
      <c r="C53" s="292"/>
      <c r="D53" s="292"/>
    </row>
    <row r="54" spans="1:4" s="103" customFormat="1" ht="12" customHeight="1" thickBot="1">
      <c r="A54" s="430" t="s">
        <v>286</v>
      </c>
      <c r="B54" s="413" t="s">
        <v>291</v>
      </c>
      <c r="C54" s="397"/>
      <c r="D54" s="397"/>
    </row>
    <row r="55" spans="1:4" s="103" customFormat="1" ht="12" customHeight="1" thickBot="1">
      <c r="A55" s="35" t="s">
        <v>178</v>
      </c>
      <c r="B55" s="21" t="s">
        <v>292</v>
      </c>
      <c r="C55" s="287">
        <f>SUM(C56:C58)</f>
        <v>0</v>
      </c>
      <c r="D55" s="287">
        <f>SUM(D56:D58)</f>
        <v>0</v>
      </c>
    </row>
    <row r="56" spans="1:4" s="103" customFormat="1" ht="12" customHeight="1">
      <c r="A56" s="428" t="s">
        <v>96</v>
      </c>
      <c r="B56" s="411" t="s">
        <v>293</v>
      </c>
      <c r="C56" s="290"/>
      <c r="D56" s="290"/>
    </row>
    <row r="57" spans="1:4" s="103" customFormat="1" ht="12" customHeight="1">
      <c r="A57" s="429" t="s">
        <v>97</v>
      </c>
      <c r="B57" s="412" t="s">
        <v>426</v>
      </c>
      <c r="C57" s="289"/>
      <c r="D57" s="289"/>
    </row>
    <row r="58" spans="1:4" s="103" customFormat="1" ht="12" customHeight="1">
      <c r="A58" s="429" t="s">
        <v>296</v>
      </c>
      <c r="B58" s="412" t="s">
        <v>294</v>
      </c>
      <c r="C58" s="289"/>
      <c r="D58" s="289"/>
    </row>
    <row r="59" spans="1:4" s="103" customFormat="1" ht="12" customHeight="1" thickBot="1">
      <c r="A59" s="430" t="s">
        <v>297</v>
      </c>
      <c r="B59" s="413" t="s">
        <v>295</v>
      </c>
      <c r="C59" s="291"/>
      <c r="D59" s="291"/>
    </row>
    <row r="60" spans="1:4" s="103" customFormat="1" ht="12" customHeight="1" thickBot="1">
      <c r="A60" s="35" t="s">
        <v>24</v>
      </c>
      <c r="B60" s="282" t="s">
        <v>298</v>
      </c>
      <c r="C60" s="287">
        <f>SUM(C61:C63)</f>
        <v>0</v>
      </c>
      <c r="D60" s="287">
        <f>SUM(D61:D63)</f>
        <v>0</v>
      </c>
    </row>
    <row r="61" spans="1:4" s="103" customFormat="1" ht="12" customHeight="1">
      <c r="A61" s="428" t="s">
        <v>179</v>
      </c>
      <c r="B61" s="411" t="s">
        <v>300</v>
      </c>
      <c r="C61" s="292"/>
      <c r="D61" s="292"/>
    </row>
    <row r="62" spans="1:4" s="103" customFormat="1" ht="12" customHeight="1">
      <c r="A62" s="429" t="s">
        <v>180</v>
      </c>
      <c r="B62" s="412" t="s">
        <v>427</v>
      </c>
      <c r="C62" s="292"/>
      <c r="D62" s="292"/>
    </row>
    <row r="63" spans="1:4" s="103" customFormat="1" ht="12" customHeight="1">
      <c r="A63" s="429" t="s">
        <v>222</v>
      </c>
      <c r="B63" s="412" t="s">
        <v>301</v>
      </c>
      <c r="C63" s="292"/>
      <c r="D63" s="292"/>
    </row>
    <row r="64" spans="1:4" s="103" customFormat="1" ht="12" customHeight="1" thickBot="1">
      <c r="A64" s="430" t="s">
        <v>299</v>
      </c>
      <c r="B64" s="413" t="s">
        <v>302</v>
      </c>
      <c r="C64" s="292"/>
      <c r="D64" s="292"/>
    </row>
    <row r="65" spans="1:4" s="103" customFormat="1" ht="12" customHeight="1" thickBot="1">
      <c r="A65" s="35" t="s">
        <v>25</v>
      </c>
      <c r="B65" s="21" t="s">
        <v>303</v>
      </c>
      <c r="C65" s="293">
        <f>+C8+C15+C22+C29+C37+C49+C55+C60</f>
        <v>0</v>
      </c>
      <c r="D65" s="293">
        <f>+D8+D15+D22+D29+D37+D49+D55+D60</f>
        <v>0</v>
      </c>
    </row>
    <row r="66" spans="1:4" s="103" customFormat="1" ht="12" customHeight="1" thickBot="1">
      <c r="A66" s="431" t="s">
        <v>394</v>
      </c>
      <c r="B66" s="282" t="s">
        <v>305</v>
      </c>
      <c r="C66" s="287">
        <f>SUM(C67:C69)</f>
        <v>0</v>
      </c>
      <c r="D66" s="287">
        <f>SUM(D67:D69)</f>
        <v>0</v>
      </c>
    </row>
    <row r="67" spans="1:4" s="103" customFormat="1" ht="12" customHeight="1">
      <c r="A67" s="428" t="s">
        <v>336</v>
      </c>
      <c r="B67" s="411" t="s">
        <v>306</v>
      </c>
      <c r="C67" s="292"/>
      <c r="D67" s="292"/>
    </row>
    <row r="68" spans="1:4" s="103" customFormat="1" ht="12" customHeight="1">
      <c r="A68" s="429" t="s">
        <v>345</v>
      </c>
      <c r="B68" s="412" t="s">
        <v>307</v>
      </c>
      <c r="C68" s="292"/>
      <c r="D68" s="292"/>
    </row>
    <row r="69" spans="1:4" s="103" customFormat="1" ht="12" customHeight="1" thickBot="1">
      <c r="A69" s="430" t="s">
        <v>346</v>
      </c>
      <c r="B69" s="414" t="s">
        <v>308</v>
      </c>
      <c r="C69" s="292"/>
      <c r="D69" s="292"/>
    </row>
    <row r="70" spans="1:4" s="103" customFormat="1" ht="12" customHeight="1" thickBot="1">
      <c r="A70" s="431" t="s">
        <v>309</v>
      </c>
      <c r="B70" s="282" t="s">
        <v>310</v>
      </c>
      <c r="C70" s="287">
        <f>SUM(C71:C74)</f>
        <v>0</v>
      </c>
      <c r="D70" s="287">
        <f>SUM(D71:D74)</f>
        <v>0</v>
      </c>
    </row>
    <row r="71" spans="1:4" s="103" customFormat="1" ht="12" customHeight="1">
      <c r="A71" s="428" t="s">
        <v>149</v>
      </c>
      <c r="B71" s="411" t="s">
        <v>311</v>
      </c>
      <c r="C71" s="292"/>
      <c r="D71" s="292"/>
    </row>
    <row r="72" spans="1:4" s="103" customFormat="1" ht="12" customHeight="1">
      <c r="A72" s="429" t="s">
        <v>150</v>
      </c>
      <c r="B72" s="412" t="s">
        <v>312</v>
      </c>
      <c r="C72" s="292"/>
      <c r="D72" s="292"/>
    </row>
    <row r="73" spans="1:4" s="103" customFormat="1" ht="12" customHeight="1">
      <c r="A73" s="429" t="s">
        <v>337</v>
      </c>
      <c r="B73" s="412" t="s">
        <v>313</v>
      </c>
      <c r="C73" s="292"/>
      <c r="D73" s="292"/>
    </row>
    <row r="74" spans="1:4" s="103" customFormat="1" ht="12" customHeight="1" thickBot="1">
      <c r="A74" s="430" t="s">
        <v>338</v>
      </c>
      <c r="B74" s="413" t="s">
        <v>314</v>
      </c>
      <c r="C74" s="292"/>
      <c r="D74" s="292"/>
    </row>
    <row r="75" spans="1:4" s="103" customFormat="1" ht="12" customHeight="1" thickBot="1">
      <c r="A75" s="431" t="s">
        <v>315</v>
      </c>
      <c r="B75" s="282" t="s">
        <v>316</v>
      </c>
      <c r="C75" s="287">
        <f>SUM(C76:C77)</f>
        <v>7900000</v>
      </c>
      <c r="D75" s="287">
        <f>SUM(D76:D77)</f>
        <v>8493232</v>
      </c>
    </row>
    <row r="76" spans="1:4" s="103" customFormat="1" ht="12" customHeight="1">
      <c r="A76" s="428" t="s">
        <v>339</v>
      </c>
      <c r="B76" s="411" t="s">
        <v>317</v>
      </c>
      <c r="C76" s="292">
        <v>7900000</v>
      </c>
      <c r="D76" s="292">
        <v>8493232</v>
      </c>
    </row>
    <row r="77" spans="1:4" s="103" customFormat="1" ht="12" customHeight="1" thickBot="1">
      <c r="A77" s="430" t="s">
        <v>340</v>
      </c>
      <c r="B77" s="413" t="s">
        <v>318</v>
      </c>
      <c r="C77" s="292"/>
      <c r="D77" s="292"/>
    </row>
    <row r="78" spans="1:4" s="102" customFormat="1" ht="12" customHeight="1" thickBot="1">
      <c r="A78" s="431" t="s">
        <v>319</v>
      </c>
      <c r="B78" s="282" t="s">
        <v>320</v>
      </c>
      <c r="C78" s="287">
        <f>SUM(C79:C81)</f>
        <v>0</v>
      </c>
      <c r="D78" s="287">
        <f>SUM(D79:D81)</f>
        <v>0</v>
      </c>
    </row>
    <row r="79" spans="1:4" s="103" customFormat="1" ht="12" customHeight="1">
      <c r="A79" s="428" t="s">
        <v>341</v>
      </c>
      <c r="B79" s="411" t="s">
        <v>321</v>
      </c>
      <c r="C79" s="292"/>
      <c r="D79" s="292"/>
    </row>
    <row r="80" spans="1:4" s="103" customFormat="1" ht="12" customHeight="1">
      <c r="A80" s="429" t="s">
        <v>342</v>
      </c>
      <c r="B80" s="412" t="s">
        <v>322</v>
      </c>
      <c r="C80" s="292"/>
      <c r="D80" s="292"/>
    </row>
    <row r="81" spans="1:4" s="103" customFormat="1" ht="12" customHeight="1" thickBot="1">
      <c r="A81" s="430" t="s">
        <v>343</v>
      </c>
      <c r="B81" s="413" t="s">
        <v>323</v>
      </c>
      <c r="C81" s="292"/>
      <c r="D81" s="292"/>
    </row>
    <row r="82" spans="1:4" s="103" customFormat="1" ht="12" customHeight="1" thickBot="1">
      <c r="A82" s="431" t="s">
        <v>324</v>
      </c>
      <c r="B82" s="282" t="s">
        <v>344</v>
      </c>
      <c r="C82" s="287">
        <f>SUM(C83:C86)</f>
        <v>0</v>
      </c>
      <c r="D82" s="287">
        <f>SUM(D83:D86)</f>
        <v>0</v>
      </c>
    </row>
    <row r="83" spans="1:4" s="103" customFormat="1" ht="12" customHeight="1">
      <c r="A83" s="432" t="s">
        <v>325</v>
      </c>
      <c r="B83" s="411" t="s">
        <v>326</v>
      </c>
      <c r="C83" s="292"/>
      <c r="D83" s="292"/>
    </row>
    <row r="84" spans="1:4" s="103" customFormat="1" ht="12" customHeight="1">
      <c r="A84" s="433" t="s">
        <v>327</v>
      </c>
      <c r="B84" s="412" t="s">
        <v>328</v>
      </c>
      <c r="C84" s="292"/>
      <c r="D84" s="292"/>
    </row>
    <row r="85" spans="1:4" s="103" customFormat="1" ht="12" customHeight="1">
      <c r="A85" s="433" t="s">
        <v>329</v>
      </c>
      <c r="B85" s="412" t="s">
        <v>330</v>
      </c>
      <c r="C85" s="292"/>
      <c r="D85" s="292"/>
    </row>
    <row r="86" spans="1:4" s="102" customFormat="1" ht="12" customHeight="1" thickBot="1">
      <c r="A86" s="434" t="s">
        <v>331</v>
      </c>
      <c r="B86" s="413" t="s">
        <v>332</v>
      </c>
      <c r="C86" s="292"/>
      <c r="D86" s="292"/>
    </row>
    <row r="87" spans="1:4" s="102" customFormat="1" ht="12" customHeight="1" thickBot="1">
      <c r="A87" s="431" t="s">
        <v>333</v>
      </c>
      <c r="B87" s="282" t="s">
        <v>478</v>
      </c>
      <c r="C87" s="456"/>
      <c r="D87" s="456"/>
    </row>
    <row r="88" spans="1:4" s="102" customFormat="1" ht="12" customHeight="1" thickBot="1">
      <c r="A88" s="431" t="s">
        <v>503</v>
      </c>
      <c r="B88" s="282" t="s">
        <v>334</v>
      </c>
      <c r="C88" s="456"/>
      <c r="D88" s="456"/>
    </row>
    <row r="89" spans="1:4" s="102" customFormat="1" ht="12" customHeight="1" thickBot="1">
      <c r="A89" s="431" t="s">
        <v>504</v>
      </c>
      <c r="B89" s="418" t="s">
        <v>481</v>
      </c>
      <c r="C89" s="293">
        <f>+C66+C70+C75+C78+C82+C88+C87</f>
        <v>7900000</v>
      </c>
      <c r="D89" s="293">
        <f>+D66+D70+D75+D78+D82+D88+D87</f>
        <v>8493232</v>
      </c>
    </row>
    <row r="90" spans="1:4" s="102" customFormat="1" ht="12" customHeight="1" thickBot="1">
      <c r="A90" s="435" t="s">
        <v>505</v>
      </c>
      <c r="B90" s="419" t="s">
        <v>506</v>
      </c>
      <c r="C90" s="293">
        <f>+C65+C89</f>
        <v>7900000</v>
      </c>
      <c r="D90" s="293">
        <f>+D65+D89</f>
        <v>8493232</v>
      </c>
    </row>
    <row r="91" spans="1:3" s="103" customFormat="1" ht="15" customHeight="1" thickBot="1">
      <c r="A91" s="229"/>
      <c r="B91" s="230"/>
      <c r="C91" s="355"/>
    </row>
    <row r="92" spans="1:4" s="70" customFormat="1" ht="16.5" customHeight="1" thickBot="1">
      <c r="A92" s="233"/>
      <c r="B92" s="234" t="s">
        <v>57</v>
      </c>
      <c r="C92" s="357"/>
      <c r="D92" s="357"/>
    </row>
    <row r="93" spans="1:4" s="104" customFormat="1" ht="12" customHeight="1" thickBot="1">
      <c r="A93" s="403" t="s">
        <v>17</v>
      </c>
      <c r="B93" s="29" t="s">
        <v>510</v>
      </c>
      <c r="C93" s="286">
        <f>+C94+C95+C96+C97+C98+C111</f>
        <v>7900000</v>
      </c>
      <c r="D93" s="286">
        <f>+D94+D95+D96+D97+D98+D111</f>
        <v>8493232</v>
      </c>
    </row>
    <row r="94" spans="1:4" ht="12" customHeight="1">
      <c r="A94" s="436" t="s">
        <v>98</v>
      </c>
      <c r="B94" s="10" t="s">
        <v>48</v>
      </c>
      <c r="C94" s="288"/>
      <c r="D94" s="288"/>
    </row>
    <row r="95" spans="1:4" ht="12" customHeight="1">
      <c r="A95" s="429" t="s">
        <v>99</v>
      </c>
      <c r="B95" s="8" t="s">
        <v>181</v>
      </c>
      <c r="C95" s="289"/>
      <c r="D95" s="289"/>
    </row>
    <row r="96" spans="1:4" ht="12" customHeight="1">
      <c r="A96" s="429" t="s">
        <v>100</v>
      </c>
      <c r="B96" s="8" t="s">
        <v>140</v>
      </c>
      <c r="C96" s="291"/>
      <c r="D96" s="291"/>
    </row>
    <row r="97" spans="1:4" ht="12" customHeight="1">
      <c r="A97" s="429" t="s">
        <v>101</v>
      </c>
      <c r="B97" s="11" t="s">
        <v>182</v>
      </c>
      <c r="C97" s="291"/>
      <c r="D97" s="291"/>
    </row>
    <row r="98" spans="1:4" ht="12" customHeight="1">
      <c r="A98" s="429" t="s">
        <v>112</v>
      </c>
      <c r="B98" s="19" t="s">
        <v>183</v>
      </c>
      <c r="C98" s="291">
        <v>7900000</v>
      </c>
      <c r="D98" s="291">
        <v>8493232</v>
      </c>
    </row>
    <row r="99" spans="1:4" ht="12" customHeight="1">
      <c r="A99" s="429" t="s">
        <v>102</v>
      </c>
      <c r="B99" s="8" t="s">
        <v>507</v>
      </c>
      <c r="C99" s="291"/>
      <c r="D99" s="291"/>
    </row>
    <row r="100" spans="1:4" ht="12" customHeight="1">
      <c r="A100" s="429" t="s">
        <v>103</v>
      </c>
      <c r="B100" s="145" t="s">
        <v>444</v>
      </c>
      <c r="C100" s="291"/>
      <c r="D100" s="291"/>
    </row>
    <row r="101" spans="1:4" ht="12" customHeight="1">
      <c r="A101" s="429" t="s">
        <v>113</v>
      </c>
      <c r="B101" s="145" t="s">
        <v>443</v>
      </c>
      <c r="C101" s="291"/>
      <c r="D101" s="291"/>
    </row>
    <row r="102" spans="1:4" ht="12" customHeight="1">
      <c r="A102" s="429" t="s">
        <v>114</v>
      </c>
      <c r="B102" s="145" t="s">
        <v>350</v>
      </c>
      <c r="C102" s="291"/>
      <c r="D102" s="291"/>
    </row>
    <row r="103" spans="1:4" ht="12" customHeight="1">
      <c r="A103" s="429" t="s">
        <v>115</v>
      </c>
      <c r="B103" s="146" t="s">
        <v>351</v>
      </c>
      <c r="C103" s="291"/>
      <c r="D103" s="291"/>
    </row>
    <row r="104" spans="1:4" ht="12" customHeight="1">
      <c r="A104" s="429" t="s">
        <v>116</v>
      </c>
      <c r="B104" s="146" t="s">
        <v>352</v>
      </c>
      <c r="C104" s="291"/>
      <c r="D104" s="291"/>
    </row>
    <row r="105" spans="1:4" ht="12" customHeight="1">
      <c r="A105" s="429" t="s">
        <v>118</v>
      </c>
      <c r="B105" s="145" t="s">
        <v>353</v>
      </c>
      <c r="C105" s="291"/>
      <c r="D105" s="291"/>
    </row>
    <row r="106" spans="1:4" ht="12" customHeight="1">
      <c r="A106" s="429" t="s">
        <v>184</v>
      </c>
      <c r="B106" s="145" t="s">
        <v>354</v>
      </c>
      <c r="C106" s="291"/>
      <c r="D106" s="291"/>
    </row>
    <row r="107" spans="1:4" ht="12" customHeight="1">
      <c r="A107" s="429" t="s">
        <v>348</v>
      </c>
      <c r="B107" s="146" t="s">
        <v>355</v>
      </c>
      <c r="C107" s="291"/>
      <c r="D107" s="291"/>
    </row>
    <row r="108" spans="1:4" ht="12" customHeight="1">
      <c r="A108" s="437" t="s">
        <v>349</v>
      </c>
      <c r="B108" s="147" t="s">
        <v>356</v>
      </c>
      <c r="C108" s="291"/>
      <c r="D108" s="291"/>
    </row>
    <row r="109" spans="1:4" ht="12" customHeight="1">
      <c r="A109" s="429" t="s">
        <v>441</v>
      </c>
      <c r="B109" s="147" t="s">
        <v>357</v>
      </c>
      <c r="C109" s="291"/>
      <c r="D109" s="291"/>
    </row>
    <row r="110" spans="1:4" ht="12" customHeight="1">
      <c r="A110" s="429" t="s">
        <v>442</v>
      </c>
      <c r="B110" s="146" t="s">
        <v>358</v>
      </c>
      <c r="C110" s="289">
        <v>7900000</v>
      </c>
      <c r="D110" s="289">
        <v>8493232</v>
      </c>
    </row>
    <row r="111" spans="1:4" ht="12" customHeight="1">
      <c r="A111" s="429" t="s">
        <v>446</v>
      </c>
      <c r="B111" s="11" t="s">
        <v>49</v>
      </c>
      <c r="C111" s="289"/>
      <c r="D111" s="289"/>
    </row>
    <row r="112" spans="1:4" ht="12" customHeight="1">
      <c r="A112" s="430" t="s">
        <v>447</v>
      </c>
      <c r="B112" s="8" t="s">
        <v>508</v>
      </c>
      <c r="C112" s="291"/>
      <c r="D112" s="291"/>
    </row>
    <row r="113" spans="1:4" ht="12" customHeight="1" thickBot="1">
      <c r="A113" s="438" t="s">
        <v>448</v>
      </c>
      <c r="B113" s="148" t="s">
        <v>509</v>
      </c>
      <c r="C113" s="295"/>
      <c r="D113" s="295"/>
    </row>
    <row r="114" spans="1:4" ht="12" customHeight="1" thickBot="1">
      <c r="A114" s="35" t="s">
        <v>18</v>
      </c>
      <c r="B114" s="28" t="s">
        <v>359</v>
      </c>
      <c r="C114" s="287">
        <f>+C115+C117+C119</f>
        <v>0</v>
      </c>
      <c r="D114" s="287">
        <f>+D115+D117+D119</f>
        <v>0</v>
      </c>
    </row>
    <row r="115" spans="1:4" ht="12" customHeight="1">
      <c r="A115" s="428" t="s">
        <v>104</v>
      </c>
      <c r="B115" s="8" t="s">
        <v>220</v>
      </c>
      <c r="C115" s="290"/>
      <c r="D115" s="290"/>
    </row>
    <row r="116" spans="1:4" ht="12" customHeight="1">
      <c r="A116" s="428" t="s">
        <v>105</v>
      </c>
      <c r="B116" s="12" t="s">
        <v>363</v>
      </c>
      <c r="C116" s="290"/>
      <c r="D116" s="290"/>
    </row>
    <row r="117" spans="1:4" ht="12" customHeight="1">
      <c r="A117" s="428" t="s">
        <v>106</v>
      </c>
      <c r="B117" s="12" t="s">
        <v>185</v>
      </c>
      <c r="C117" s="289"/>
      <c r="D117" s="289"/>
    </row>
    <row r="118" spans="1:4" ht="12" customHeight="1">
      <c r="A118" s="428" t="s">
        <v>107</v>
      </c>
      <c r="B118" s="12" t="s">
        <v>364</v>
      </c>
      <c r="C118" s="258"/>
      <c r="D118" s="258"/>
    </row>
    <row r="119" spans="1:4" ht="12" customHeight="1">
      <c r="A119" s="428" t="s">
        <v>108</v>
      </c>
      <c r="B119" s="284" t="s">
        <v>223</v>
      </c>
      <c r="C119" s="258"/>
      <c r="D119" s="258"/>
    </row>
    <row r="120" spans="1:4" ht="12" customHeight="1">
      <c r="A120" s="428" t="s">
        <v>117</v>
      </c>
      <c r="B120" s="283" t="s">
        <v>428</v>
      </c>
      <c r="C120" s="258"/>
      <c r="D120" s="258"/>
    </row>
    <row r="121" spans="1:4" ht="12" customHeight="1">
      <c r="A121" s="428" t="s">
        <v>119</v>
      </c>
      <c r="B121" s="407" t="s">
        <v>369</v>
      </c>
      <c r="C121" s="258"/>
      <c r="D121" s="258"/>
    </row>
    <row r="122" spans="1:4" ht="12" customHeight="1">
      <c r="A122" s="428" t="s">
        <v>186</v>
      </c>
      <c r="B122" s="146" t="s">
        <v>352</v>
      </c>
      <c r="C122" s="258"/>
      <c r="D122" s="258"/>
    </row>
    <row r="123" spans="1:4" ht="12" customHeight="1">
      <c r="A123" s="428" t="s">
        <v>187</v>
      </c>
      <c r="B123" s="146" t="s">
        <v>368</v>
      </c>
      <c r="C123" s="258"/>
      <c r="D123" s="258"/>
    </row>
    <row r="124" spans="1:4" ht="12" customHeight="1">
      <c r="A124" s="428" t="s">
        <v>188</v>
      </c>
      <c r="B124" s="146" t="s">
        <v>367</v>
      </c>
      <c r="C124" s="258"/>
      <c r="D124" s="258"/>
    </row>
    <row r="125" spans="1:4" ht="12" customHeight="1">
      <c r="A125" s="428" t="s">
        <v>360</v>
      </c>
      <c r="B125" s="146" t="s">
        <v>355</v>
      </c>
      <c r="C125" s="258"/>
      <c r="D125" s="258"/>
    </row>
    <row r="126" spans="1:4" ht="12" customHeight="1">
      <c r="A126" s="428" t="s">
        <v>361</v>
      </c>
      <c r="B126" s="146" t="s">
        <v>366</v>
      </c>
      <c r="C126" s="258"/>
      <c r="D126" s="258"/>
    </row>
    <row r="127" spans="1:4" ht="12" customHeight="1" thickBot="1">
      <c r="A127" s="437" t="s">
        <v>362</v>
      </c>
      <c r="B127" s="146" t="s">
        <v>365</v>
      </c>
      <c r="C127" s="260"/>
      <c r="D127" s="260"/>
    </row>
    <row r="128" spans="1:4" ht="12" customHeight="1" thickBot="1">
      <c r="A128" s="35" t="s">
        <v>19</v>
      </c>
      <c r="B128" s="137" t="s">
        <v>451</v>
      </c>
      <c r="C128" s="287">
        <f>+C93+C114</f>
        <v>7900000</v>
      </c>
      <c r="D128" s="287">
        <f>+D93+D114</f>
        <v>8493232</v>
      </c>
    </row>
    <row r="129" spans="1:4" ht="12" customHeight="1" thickBot="1">
      <c r="A129" s="35" t="s">
        <v>20</v>
      </c>
      <c r="B129" s="137" t="s">
        <v>452</v>
      </c>
      <c r="C129" s="287">
        <f>+C130+C131+C132</f>
        <v>0</v>
      </c>
      <c r="D129" s="287">
        <f>+D130+D131+D132</f>
        <v>0</v>
      </c>
    </row>
    <row r="130" spans="1:4" s="104" customFormat="1" ht="12" customHeight="1">
      <c r="A130" s="428" t="s">
        <v>260</v>
      </c>
      <c r="B130" s="9" t="s">
        <v>513</v>
      </c>
      <c r="C130" s="258"/>
      <c r="D130" s="258"/>
    </row>
    <row r="131" spans="1:4" ht="12" customHeight="1">
      <c r="A131" s="428" t="s">
        <v>263</v>
      </c>
      <c r="B131" s="9" t="s">
        <v>460</v>
      </c>
      <c r="C131" s="258"/>
      <c r="D131" s="258"/>
    </row>
    <row r="132" spans="1:4" ht="12" customHeight="1" thickBot="1">
      <c r="A132" s="437" t="s">
        <v>264</v>
      </c>
      <c r="B132" s="7" t="s">
        <v>512</v>
      </c>
      <c r="C132" s="258"/>
      <c r="D132" s="258"/>
    </row>
    <row r="133" spans="1:4" ht="12" customHeight="1" thickBot="1">
      <c r="A133" s="35" t="s">
        <v>21</v>
      </c>
      <c r="B133" s="137" t="s">
        <v>453</v>
      </c>
      <c r="C133" s="287">
        <f>+C134+C135+C136+C137+C138+C139</f>
        <v>0</v>
      </c>
      <c r="D133" s="287">
        <f>+D134+D135+D136+D137+D138+D139</f>
        <v>0</v>
      </c>
    </row>
    <row r="134" spans="1:4" ht="12" customHeight="1">
      <c r="A134" s="428" t="s">
        <v>91</v>
      </c>
      <c r="B134" s="9" t="s">
        <v>462</v>
      </c>
      <c r="C134" s="258"/>
      <c r="D134" s="258"/>
    </row>
    <row r="135" spans="1:4" ht="12" customHeight="1">
      <c r="A135" s="428" t="s">
        <v>92</v>
      </c>
      <c r="B135" s="9" t="s">
        <v>454</v>
      </c>
      <c r="C135" s="258"/>
      <c r="D135" s="258"/>
    </row>
    <row r="136" spans="1:4" ht="12" customHeight="1">
      <c r="A136" s="428" t="s">
        <v>93</v>
      </c>
      <c r="B136" s="9" t="s">
        <v>455</v>
      </c>
      <c r="C136" s="258"/>
      <c r="D136" s="258"/>
    </row>
    <row r="137" spans="1:4" ht="12" customHeight="1">
      <c r="A137" s="428" t="s">
        <v>173</v>
      </c>
      <c r="B137" s="9" t="s">
        <v>511</v>
      </c>
      <c r="C137" s="258"/>
      <c r="D137" s="258"/>
    </row>
    <row r="138" spans="1:4" ht="12" customHeight="1">
      <c r="A138" s="428" t="s">
        <v>174</v>
      </c>
      <c r="B138" s="9" t="s">
        <v>457</v>
      </c>
      <c r="C138" s="258"/>
      <c r="D138" s="258"/>
    </row>
    <row r="139" spans="1:4" s="104" customFormat="1" ht="12" customHeight="1" thickBot="1">
      <c r="A139" s="437" t="s">
        <v>175</v>
      </c>
      <c r="B139" s="7" t="s">
        <v>458</v>
      </c>
      <c r="C139" s="258"/>
      <c r="D139" s="258"/>
    </row>
    <row r="140" spans="1:9" ht="12" customHeight="1" thickBot="1">
      <c r="A140" s="35" t="s">
        <v>22</v>
      </c>
      <c r="B140" s="137" t="s">
        <v>528</v>
      </c>
      <c r="C140" s="293">
        <f>+C141+C142+C144+C145+C143</f>
        <v>0</v>
      </c>
      <c r="D140" s="293">
        <f>+D141+D142+D144+D145+D143</f>
        <v>0</v>
      </c>
      <c r="I140" s="240"/>
    </row>
    <row r="141" spans="1:4" ht="12.75">
      <c r="A141" s="428" t="s">
        <v>94</v>
      </c>
      <c r="B141" s="9" t="s">
        <v>370</v>
      </c>
      <c r="C141" s="258"/>
      <c r="D141" s="258"/>
    </row>
    <row r="142" spans="1:4" ht="12" customHeight="1">
      <c r="A142" s="428" t="s">
        <v>95</v>
      </c>
      <c r="B142" s="9" t="s">
        <v>371</v>
      </c>
      <c r="C142" s="258"/>
      <c r="D142" s="258"/>
    </row>
    <row r="143" spans="1:4" s="104" customFormat="1" ht="12" customHeight="1">
      <c r="A143" s="428" t="s">
        <v>284</v>
      </c>
      <c r="B143" s="9" t="s">
        <v>527</v>
      </c>
      <c r="C143" s="258"/>
      <c r="D143" s="258"/>
    </row>
    <row r="144" spans="1:4" s="104" customFormat="1" ht="12" customHeight="1">
      <c r="A144" s="428" t="s">
        <v>285</v>
      </c>
      <c r="B144" s="9" t="s">
        <v>467</v>
      </c>
      <c r="C144" s="258"/>
      <c r="D144" s="258"/>
    </row>
    <row r="145" spans="1:4" s="104" customFormat="1" ht="12" customHeight="1" thickBot="1">
      <c r="A145" s="437" t="s">
        <v>286</v>
      </c>
      <c r="B145" s="7" t="s">
        <v>390</v>
      </c>
      <c r="C145" s="258"/>
      <c r="D145" s="258"/>
    </row>
    <row r="146" spans="1:4" s="104" customFormat="1" ht="12" customHeight="1" thickBot="1">
      <c r="A146" s="35" t="s">
        <v>23</v>
      </c>
      <c r="B146" s="137" t="s">
        <v>468</v>
      </c>
      <c r="C146" s="296">
        <f>+C147+C148+C149+C150+C151</f>
        <v>0</v>
      </c>
      <c r="D146" s="296">
        <f>+D147+D148+D149+D150+D151</f>
        <v>0</v>
      </c>
    </row>
    <row r="147" spans="1:4" s="104" customFormat="1" ht="12" customHeight="1">
      <c r="A147" s="428" t="s">
        <v>96</v>
      </c>
      <c r="B147" s="9" t="s">
        <v>463</v>
      </c>
      <c r="C147" s="258"/>
      <c r="D147" s="258"/>
    </row>
    <row r="148" spans="1:4" s="104" customFormat="1" ht="12" customHeight="1">
      <c r="A148" s="428" t="s">
        <v>97</v>
      </c>
      <c r="B148" s="9" t="s">
        <v>470</v>
      </c>
      <c r="C148" s="258"/>
      <c r="D148" s="258"/>
    </row>
    <row r="149" spans="1:4" s="104" customFormat="1" ht="12" customHeight="1">
      <c r="A149" s="428" t="s">
        <v>296</v>
      </c>
      <c r="B149" s="9" t="s">
        <v>465</v>
      </c>
      <c r="C149" s="258"/>
      <c r="D149" s="258"/>
    </row>
    <row r="150" spans="1:4" ht="12.75" customHeight="1">
      <c r="A150" s="428" t="s">
        <v>297</v>
      </c>
      <c r="B150" s="9" t="s">
        <v>514</v>
      </c>
      <c r="C150" s="258"/>
      <c r="D150" s="258"/>
    </row>
    <row r="151" spans="1:4" ht="12.75" customHeight="1" thickBot="1">
      <c r="A151" s="437" t="s">
        <v>469</v>
      </c>
      <c r="B151" s="7" t="s">
        <v>472</v>
      </c>
      <c r="C151" s="260"/>
      <c r="D151" s="260"/>
    </row>
    <row r="152" spans="1:4" ht="12.75" customHeight="1" thickBot="1">
      <c r="A152" s="482" t="s">
        <v>24</v>
      </c>
      <c r="B152" s="137" t="s">
        <v>473</v>
      </c>
      <c r="C152" s="296"/>
      <c r="D152" s="296"/>
    </row>
    <row r="153" spans="1:4" ht="12" customHeight="1" thickBot="1">
      <c r="A153" s="482" t="s">
        <v>25</v>
      </c>
      <c r="B153" s="137" t="s">
        <v>474</v>
      </c>
      <c r="C153" s="296"/>
      <c r="D153" s="296"/>
    </row>
    <row r="154" spans="1:4" ht="15" customHeight="1" thickBot="1">
      <c r="A154" s="35" t="s">
        <v>26</v>
      </c>
      <c r="B154" s="137" t="s">
        <v>476</v>
      </c>
      <c r="C154" s="421">
        <f>+C129+C133+C140+C146+C152+C153</f>
        <v>0</v>
      </c>
      <c r="D154" s="421">
        <f>+D129+D133+D140+D146+D152+D153</f>
        <v>0</v>
      </c>
    </row>
    <row r="155" spans="1:4" ht="13.5" thickBot="1">
      <c r="A155" s="439" t="s">
        <v>27</v>
      </c>
      <c r="B155" s="373" t="s">
        <v>475</v>
      </c>
      <c r="C155" s="421">
        <f>+C128+C154</f>
        <v>7900000</v>
      </c>
      <c r="D155" s="421">
        <f>+D128+D154</f>
        <v>8493232</v>
      </c>
    </row>
    <row r="156" spans="1:4" ht="15" customHeight="1" thickBot="1">
      <c r="A156" s="381"/>
      <c r="B156" s="382"/>
      <c r="C156" s="383"/>
      <c r="D156" s="383"/>
    </row>
    <row r="157" spans="1:4" ht="14.25" customHeight="1" thickBot="1">
      <c r="A157" s="238" t="s">
        <v>515</v>
      </c>
      <c r="B157" s="239"/>
      <c r="C157" s="134">
        <v>0</v>
      </c>
      <c r="D157" s="134">
        <v>0</v>
      </c>
    </row>
    <row r="158" spans="1:4" ht="13.5" thickBot="1">
      <c r="A158" s="238" t="s">
        <v>200</v>
      </c>
      <c r="B158" s="239"/>
      <c r="C158" s="134">
        <v>0</v>
      </c>
      <c r="D158" s="134">
        <v>0</v>
      </c>
    </row>
  </sheetData>
  <sheetProtection formatCells="0"/>
  <mergeCells count="3">
    <mergeCell ref="C2:D2"/>
    <mergeCell ref="C3:D3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2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zoomScale="120" zoomScaleNormal="120" zoomScaleSheetLayoutView="85" workbookViewId="0" topLeftCell="A1">
      <selection activeCell="C11" sqref="C11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4" width="13.125" style="3" customWidth="1"/>
    <col min="5" max="16384" width="9.375" style="3" customWidth="1"/>
  </cols>
  <sheetData>
    <row r="1" spans="1:4" s="2" customFormat="1" ht="16.5" customHeight="1" thickBot="1">
      <c r="A1" s="216"/>
      <c r="B1" s="621" t="s">
        <v>646</v>
      </c>
      <c r="C1" s="621"/>
      <c r="D1" s="621"/>
    </row>
    <row r="2" spans="1:4" s="100" customFormat="1" ht="21" customHeight="1">
      <c r="A2" s="401" t="s">
        <v>61</v>
      </c>
      <c r="B2" s="347" t="s">
        <v>536</v>
      </c>
      <c r="C2" s="623" t="s">
        <v>53</v>
      </c>
      <c r="D2" s="624"/>
    </row>
    <row r="3" spans="1:4" s="100" customFormat="1" ht="16.5" thickBot="1">
      <c r="A3" s="218" t="s">
        <v>197</v>
      </c>
      <c r="B3" s="348" t="s">
        <v>524</v>
      </c>
      <c r="C3" s="625" t="s">
        <v>431</v>
      </c>
      <c r="D3" s="626"/>
    </row>
    <row r="4" spans="1:4" s="101" customFormat="1" ht="15.75" customHeight="1" thickBot="1">
      <c r="A4" s="219"/>
      <c r="B4" s="219"/>
      <c r="C4" s="627" t="s">
        <v>567</v>
      </c>
      <c r="D4" s="627"/>
    </row>
    <row r="5" spans="1:4" ht="24.75" thickBot="1">
      <c r="A5" s="402" t="s">
        <v>199</v>
      </c>
      <c r="B5" s="221" t="s">
        <v>54</v>
      </c>
      <c r="C5" s="349" t="s">
        <v>55</v>
      </c>
      <c r="D5" s="349" t="s">
        <v>617</v>
      </c>
    </row>
    <row r="6" spans="1:4" s="70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70" customFormat="1" ht="15.75" customHeight="1" thickBot="1">
      <c r="A7" s="223"/>
      <c r="B7" s="224" t="s">
        <v>56</v>
      </c>
      <c r="C7" s="350"/>
      <c r="D7" s="350"/>
    </row>
    <row r="8" spans="1:4" s="70" customFormat="1" ht="12" customHeight="1" thickBot="1">
      <c r="A8" s="35" t="s">
        <v>17</v>
      </c>
      <c r="B8" s="21" t="s">
        <v>244</v>
      </c>
      <c r="C8" s="287">
        <f>+C9+C10+C11+C12+C13+C14</f>
        <v>0</v>
      </c>
      <c r="D8" s="287">
        <f>+D9+D10+D11+D12+D13+D14</f>
        <v>0</v>
      </c>
    </row>
    <row r="9" spans="1:4" s="102" customFormat="1" ht="12" customHeight="1">
      <c r="A9" s="428" t="s">
        <v>98</v>
      </c>
      <c r="B9" s="411" t="s">
        <v>245</v>
      </c>
      <c r="C9" s="290"/>
      <c r="D9" s="290"/>
    </row>
    <row r="10" spans="1:4" s="103" customFormat="1" ht="12" customHeight="1">
      <c r="A10" s="429" t="s">
        <v>99</v>
      </c>
      <c r="B10" s="412" t="s">
        <v>246</v>
      </c>
      <c r="C10" s="289"/>
      <c r="D10" s="289"/>
    </row>
    <row r="11" spans="1:4" s="103" customFormat="1" ht="12" customHeight="1">
      <c r="A11" s="429" t="s">
        <v>100</v>
      </c>
      <c r="B11" s="412" t="s">
        <v>247</v>
      </c>
      <c r="C11" s="289"/>
      <c r="D11" s="289"/>
    </row>
    <row r="12" spans="1:4" s="103" customFormat="1" ht="12" customHeight="1">
      <c r="A12" s="429" t="s">
        <v>101</v>
      </c>
      <c r="B12" s="412" t="s">
        <v>248</v>
      </c>
      <c r="C12" s="289"/>
      <c r="D12" s="289"/>
    </row>
    <row r="13" spans="1:4" s="103" customFormat="1" ht="12" customHeight="1">
      <c r="A13" s="429" t="s">
        <v>148</v>
      </c>
      <c r="B13" s="412" t="s">
        <v>501</v>
      </c>
      <c r="C13" s="289"/>
      <c r="D13" s="289"/>
    </row>
    <row r="14" spans="1:4" s="102" customFormat="1" ht="12" customHeight="1" thickBot="1">
      <c r="A14" s="430" t="s">
        <v>102</v>
      </c>
      <c r="B14" s="413" t="s">
        <v>433</v>
      </c>
      <c r="C14" s="289"/>
      <c r="D14" s="289"/>
    </row>
    <row r="15" spans="1:4" s="102" customFormat="1" ht="12" customHeight="1" thickBot="1">
      <c r="A15" s="35" t="s">
        <v>18</v>
      </c>
      <c r="B15" s="282" t="s">
        <v>249</v>
      </c>
      <c r="C15" s="287">
        <f>+C16+C17+C18+C19+C20</f>
        <v>0</v>
      </c>
      <c r="D15" s="287">
        <f>+D16+D17+D18+D19+D20</f>
        <v>0</v>
      </c>
    </row>
    <row r="16" spans="1:4" s="102" customFormat="1" ht="12" customHeight="1">
      <c r="A16" s="428" t="s">
        <v>104</v>
      </c>
      <c r="B16" s="411" t="s">
        <v>250</v>
      </c>
      <c r="C16" s="290"/>
      <c r="D16" s="290"/>
    </row>
    <row r="17" spans="1:4" s="102" customFormat="1" ht="12" customHeight="1">
      <c r="A17" s="429" t="s">
        <v>105</v>
      </c>
      <c r="B17" s="412" t="s">
        <v>251</v>
      </c>
      <c r="C17" s="289"/>
      <c r="D17" s="289"/>
    </row>
    <row r="18" spans="1:4" s="102" customFormat="1" ht="12" customHeight="1">
      <c r="A18" s="429" t="s">
        <v>106</v>
      </c>
      <c r="B18" s="412" t="s">
        <v>422</v>
      </c>
      <c r="C18" s="289"/>
      <c r="D18" s="289"/>
    </row>
    <row r="19" spans="1:4" s="102" customFormat="1" ht="12" customHeight="1">
      <c r="A19" s="429" t="s">
        <v>107</v>
      </c>
      <c r="B19" s="412" t="s">
        <v>423</v>
      </c>
      <c r="C19" s="289"/>
      <c r="D19" s="289"/>
    </row>
    <row r="20" spans="1:4" s="102" customFormat="1" ht="12" customHeight="1">
      <c r="A20" s="429" t="s">
        <v>108</v>
      </c>
      <c r="B20" s="412" t="s">
        <v>252</v>
      </c>
      <c r="C20" s="289"/>
      <c r="D20" s="289"/>
    </row>
    <row r="21" spans="1:4" s="103" customFormat="1" ht="12" customHeight="1" thickBot="1">
      <c r="A21" s="430" t="s">
        <v>117</v>
      </c>
      <c r="B21" s="413" t="s">
        <v>253</v>
      </c>
      <c r="C21" s="291"/>
      <c r="D21" s="291"/>
    </row>
    <row r="22" spans="1:4" s="103" customFormat="1" ht="12" customHeight="1" thickBot="1">
      <c r="A22" s="35" t="s">
        <v>19</v>
      </c>
      <c r="B22" s="21" t="s">
        <v>254</v>
      </c>
      <c r="C22" s="287">
        <f>+C23+C24+C25+C26+C27</f>
        <v>0</v>
      </c>
      <c r="D22" s="287">
        <f>+D23+D24+D25+D26+D27</f>
        <v>0</v>
      </c>
    </row>
    <row r="23" spans="1:4" s="103" customFormat="1" ht="12" customHeight="1">
      <c r="A23" s="428" t="s">
        <v>87</v>
      </c>
      <c r="B23" s="411" t="s">
        <v>255</v>
      </c>
      <c r="C23" s="290"/>
      <c r="D23" s="290"/>
    </row>
    <row r="24" spans="1:4" s="102" customFormat="1" ht="12" customHeight="1">
      <c r="A24" s="429" t="s">
        <v>88</v>
      </c>
      <c r="B24" s="412" t="s">
        <v>256</v>
      </c>
      <c r="C24" s="289"/>
      <c r="D24" s="289"/>
    </row>
    <row r="25" spans="1:4" s="103" customFormat="1" ht="12" customHeight="1">
      <c r="A25" s="429" t="s">
        <v>89</v>
      </c>
      <c r="B25" s="412" t="s">
        <v>424</v>
      </c>
      <c r="C25" s="289"/>
      <c r="D25" s="289"/>
    </row>
    <row r="26" spans="1:4" s="103" customFormat="1" ht="12" customHeight="1">
      <c r="A26" s="429" t="s">
        <v>90</v>
      </c>
      <c r="B26" s="412" t="s">
        <v>425</v>
      </c>
      <c r="C26" s="289"/>
      <c r="D26" s="289"/>
    </row>
    <row r="27" spans="1:4" s="103" customFormat="1" ht="12" customHeight="1">
      <c r="A27" s="429" t="s">
        <v>169</v>
      </c>
      <c r="B27" s="412" t="s">
        <v>257</v>
      </c>
      <c r="C27" s="289"/>
      <c r="D27" s="289"/>
    </row>
    <row r="28" spans="1:4" s="103" customFormat="1" ht="12" customHeight="1" thickBot="1">
      <c r="A28" s="430" t="s">
        <v>170</v>
      </c>
      <c r="B28" s="413" t="s">
        <v>258</v>
      </c>
      <c r="C28" s="291"/>
      <c r="D28" s="291"/>
    </row>
    <row r="29" spans="1:4" s="103" customFormat="1" ht="12" customHeight="1" thickBot="1">
      <c r="A29" s="35" t="s">
        <v>171</v>
      </c>
      <c r="B29" s="21" t="s">
        <v>259</v>
      </c>
      <c r="C29" s="293">
        <f>+C30+C34+C35+C36</f>
        <v>0</v>
      </c>
      <c r="D29" s="293">
        <f>+D30+D34+D35+D36</f>
        <v>0</v>
      </c>
    </row>
    <row r="30" spans="1:4" s="103" customFormat="1" ht="12" customHeight="1">
      <c r="A30" s="428" t="s">
        <v>260</v>
      </c>
      <c r="B30" s="411" t="s">
        <v>502</v>
      </c>
      <c r="C30" s="406">
        <f>+C31+C32+C33</f>
        <v>0</v>
      </c>
      <c r="D30" s="406">
        <f>+D31+D32+D33</f>
        <v>0</v>
      </c>
    </row>
    <row r="31" spans="1:4" s="103" customFormat="1" ht="12" customHeight="1">
      <c r="A31" s="429" t="s">
        <v>261</v>
      </c>
      <c r="B31" s="412" t="s">
        <v>266</v>
      </c>
      <c r="C31" s="289"/>
      <c r="D31" s="289"/>
    </row>
    <row r="32" spans="1:4" s="103" customFormat="1" ht="12" customHeight="1">
      <c r="A32" s="429" t="s">
        <v>262</v>
      </c>
      <c r="B32" s="412" t="s">
        <v>267</v>
      </c>
      <c r="C32" s="289"/>
      <c r="D32" s="289"/>
    </row>
    <row r="33" spans="1:4" s="103" customFormat="1" ht="12" customHeight="1">
      <c r="A33" s="429" t="s">
        <v>437</v>
      </c>
      <c r="B33" s="473" t="s">
        <v>438</v>
      </c>
      <c r="C33" s="289"/>
      <c r="D33" s="289"/>
    </row>
    <row r="34" spans="1:4" s="103" customFormat="1" ht="12" customHeight="1">
      <c r="A34" s="429" t="s">
        <v>263</v>
      </c>
      <c r="B34" s="412" t="s">
        <v>268</v>
      </c>
      <c r="C34" s="289"/>
      <c r="D34" s="289"/>
    </row>
    <row r="35" spans="1:4" s="103" customFormat="1" ht="12" customHeight="1">
      <c r="A35" s="429" t="s">
        <v>264</v>
      </c>
      <c r="B35" s="412" t="s">
        <v>269</v>
      </c>
      <c r="C35" s="289"/>
      <c r="D35" s="289"/>
    </row>
    <row r="36" spans="1:4" s="103" customFormat="1" ht="12" customHeight="1" thickBot="1">
      <c r="A36" s="430" t="s">
        <v>265</v>
      </c>
      <c r="B36" s="413" t="s">
        <v>270</v>
      </c>
      <c r="C36" s="291"/>
      <c r="D36" s="291"/>
    </row>
    <row r="37" spans="1:4" s="103" customFormat="1" ht="12" customHeight="1" thickBot="1">
      <c r="A37" s="35" t="s">
        <v>21</v>
      </c>
      <c r="B37" s="21" t="s">
        <v>434</v>
      </c>
      <c r="C37" s="287">
        <f>SUM(C38:C48)</f>
        <v>0</v>
      </c>
      <c r="D37" s="287">
        <f>SUM(D38:D48)</f>
        <v>0</v>
      </c>
    </row>
    <row r="38" spans="1:4" s="103" customFormat="1" ht="12" customHeight="1">
      <c r="A38" s="428" t="s">
        <v>91</v>
      </c>
      <c r="B38" s="411" t="s">
        <v>273</v>
      </c>
      <c r="C38" s="290"/>
      <c r="D38" s="290"/>
    </row>
    <row r="39" spans="1:4" s="103" customFormat="1" ht="12" customHeight="1">
      <c r="A39" s="429" t="s">
        <v>92</v>
      </c>
      <c r="B39" s="412" t="s">
        <v>274</v>
      </c>
      <c r="C39" s="289"/>
      <c r="D39" s="289"/>
    </row>
    <row r="40" spans="1:4" s="103" customFormat="1" ht="12" customHeight="1">
      <c r="A40" s="429" t="s">
        <v>93</v>
      </c>
      <c r="B40" s="412" t="s">
        <v>275</v>
      </c>
      <c r="C40" s="289"/>
      <c r="D40" s="289"/>
    </row>
    <row r="41" spans="1:4" s="103" customFormat="1" ht="12" customHeight="1">
      <c r="A41" s="429" t="s">
        <v>173</v>
      </c>
      <c r="B41" s="412" t="s">
        <v>276</v>
      </c>
      <c r="C41" s="289"/>
      <c r="D41" s="289"/>
    </row>
    <row r="42" spans="1:4" s="103" customFormat="1" ht="12" customHeight="1">
      <c r="A42" s="429" t="s">
        <v>174</v>
      </c>
      <c r="B42" s="412" t="s">
        <v>277</v>
      </c>
      <c r="C42" s="289"/>
      <c r="D42" s="289"/>
    </row>
    <row r="43" spans="1:4" s="103" customFormat="1" ht="12" customHeight="1">
      <c r="A43" s="429" t="s">
        <v>175</v>
      </c>
      <c r="B43" s="412" t="s">
        <v>278</v>
      </c>
      <c r="C43" s="289"/>
      <c r="D43" s="289"/>
    </row>
    <row r="44" spans="1:4" s="103" customFormat="1" ht="12" customHeight="1">
      <c r="A44" s="429" t="s">
        <v>176</v>
      </c>
      <c r="B44" s="412" t="s">
        <v>279</v>
      </c>
      <c r="C44" s="289"/>
      <c r="D44" s="289"/>
    </row>
    <row r="45" spans="1:4" s="103" customFormat="1" ht="12" customHeight="1">
      <c r="A45" s="429" t="s">
        <v>177</v>
      </c>
      <c r="B45" s="412" t="s">
        <v>280</v>
      </c>
      <c r="C45" s="289"/>
      <c r="D45" s="289"/>
    </row>
    <row r="46" spans="1:4" s="103" customFormat="1" ht="12" customHeight="1">
      <c r="A46" s="429" t="s">
        <v>271</v>
      </c>
      <c r="B46" s="412" t="s">
        <v>281</v>
      </c>
      <c r="C46" s="292"/>
      <c r="D46" s="292"/>
    </row>
    <row r="47" spans="1:4" s="103" customFormat="1" ht="12" customHeight="1">
      <c r="A47" s="430" t="s">
        <v>272</v>
      </c>
      <c r="B47" s="413" t="s">
        <v>436</v>
      </c>
      <c r="C47" s="397"/>
      <c r="D47" s="397"/>
    </row>
    <row r="48" spans="1:4" s="103" customFormat="1" ht="12" customHeight="1" thickBot="1">
      <c r="A48" s="430" t="s">
        <v>435</v>
      </c>
      <c r="B48" s="413" t="s">
        <v>282</v>
      </c>
      <c r="C48" s="397"/>
      <c r="D48" s="397"/>
    </row>
    <row r="49" spans="1:4" s="103" customFormat="1" ht="12" customHeight="1" thickBot="1">
      <c r="A49" s="35" t="s">
        <v>22</v>
      </c>
      <c r="B49" s="21" t="s">
        <v>283</v>
      </c>
      <c r="C49" s="287">
        <f>SUM(C50:C54)</f>
        <v>0</v>
      </c>
      <c r="D49" s="287">
        <f>SUM(D50:D54)</f>
        <v>0</v>
      </c>
    </row>
    <row r="50" spans="1:4" s="103" customFormat="1" ht="12" customHeight="1">
      <c r="A50" s="428" t="s">
        <v>94</v>
      </c>
      <c r="B50" s="411" t="s">
        <v>287</v>
      </c>
      <c r="C50" s="455"/>
      <c r="D50" s="455"/>
    </row>
    <row r="51" spans="1:4" s="103" customFormat="1" ht="12" customHeight="1">
      <c r="A51" s="429" t="s">
        <v>95</v>
      </c>
      <c r="B51" s="412" t="s">
        <v>288</v>
      </c>
      <c r="C51" s="292"/>
      <c r="D51" s="292"/>
    </row>
    <row r="52" spans="1:4" s="103" customFormat="1" ht="12" customHeight="1">
      <c r="A52" s="429" t="s">
        <v>284</v>
      </c>
      <c r="B52" s="412" t="s">
        <v>289</v>
      </c>
      <c r="C52" s="292"/>
      <c r="D52" s="292"/>
    </row>
    <row r="53" spans="1:4" s="103" customFormat="1" ht="12" customHeight="1">
      <c r="A53" s="429" t="s">
        <v>285</v>
      </c>
      <c r="B53" s="412" t="s">
        <v>290</v>
      </c>
      <c r="C53" s="292"/>
      <c r="D53" s="292"/>
    </row>
    <row r="54" spans="1:4" s="103" customFormat="1" ht="12" customHeight="1" thickBot="1">
      <c r="A54" s="430" t="s">
        <v>286</v>
      </c>
      <c r="B54" s="413" t="s">
        <v>291</v>
      </c>
      <c r="C54" s="397"/>
      <c r="D54" s="397"/>
    </row>
    <row r="55" spans="1:4" s="103" customFormat="1" ht="12" customHeight="1" thickBot="1">
      <c r="A55" s="35" t="s">
        <v>178</v>
      </c>
      <c r="B55" s="21" t="s">
        <v>292</v>
      </c>
      <c r="C55" s="287">
        <f>SUM(C56:C58)</f>
        <v>0</v>
      </c>
      <c r="D55" s="287">
        <f>SUM(D56:D58)</f>
        <v>0</v>
      </c>
    </row>
    <row r="56" spans="1:4" s="103" customFormat="1" ht="12" customHeight="1">
      <c r="A56" s="428" t="s">
        <v>96</v>
      </c>
      <c r="B56" s="411" t="s">
        <v>293</v>
      </c>
      <c r="C56" s="290"/>
      <c r="D56" s="290"/>
    </row>
    <row r="57" spans="1:4" s="103" customFormat="1" ht="12" customHeight="1">
      <c r="A57" s="429" t="s">
        <v>97</v>
      </c>
      <c r="B57" s="412" t="s">
        <v>426</v>
      </c>
      <c r="C57" s="289"/>
      <c r="D57" s="289"/>
    </row>
    <row r="58" spans="1:4" s="103" customFormat="1" ht="12" customHeight="1">
      <c r="A58" s="429" t="s">
        <v>296</v>
      </c>
      <c r="B58" s="412" t="s">
        <v>294</v>
      </c>
      <c r="C58" s="289"/>
      <c r="D58" s="289"/>
    </row>
    <row r="59" spans="1:4" s="103" customFormat="1" ht="12" customHeight="1" thickBot="1">
      <c r="A59" s="430" t="s">
        <v>297</v>
      </c>
      <c r="B59" s="413" t="s">
        <v>295</v>
      </c>
      <c r="C59" s="291"/>
      <c r="D59" s="291"/>
    </row>
    <row r="60" spans="1:4" s="103" customFormat="1" ht="12" customHeight="1" thickBot="1">
      <c r="A60" s="35" t="s">
        <v>24</v>
      </c>
      <c r="B60" s="282" t="s">
        <v>298</v>
      </c>
      <c r="C60" s="287">
        <f>SUM(C61:C63)</f>
        <v>0</v>
      </c>
      <c r="D60" s="287">
        <f>SUM(D61:D63)</f>
        <v>0</v>
      </c>
    </row>
    <row r="61" spans="1:4" s="103" customFormat="1" ht="12" customHeight="1">
      <c r="A61" s="428" t="s">
        <v>179</v>
      </c>
      <c r="B61" s="411" t="s">
        <v>300</v>
      </c>
      <c r="C61" s="292"/>
      <c r="D61" s="292"/>
    </row>
    <row r="62" spans="1:4" s="103" customFormat="1" ht="12" customHeight="1">
      <c r="A62" s="429" t="s">
        <v>180</v>
      </c>
      <c r="B62" s="412" t="s">
        <v>427</v>
      </c>
      <c r="C62" s="292"/>
      <c r="D62" s="292"/>
    </row>
    <row r="63" spans="1:4" s="103" customFormat="1" ht="12" customHeight="1">
      <c r="A63" s="429" t="s">
        <v>222</v>
      </c>
      <c r="B63" s="412" t="s">
        <v>301</v>
      </c>
      <c r="C63" s="292"/>
      <c r="D63" s="292"/>
    </row>
    <row r="64" spans="1:4" s="103" customFormat="1" ht="12" customHeight="1" thickBot="1">
      <c r="A64" s="430" t="s">
        <v>299</v>
      </c>
      <c r="B64" s="413" t="s">
        <v>302</v>
      </c>
      <c r="C64" s="292"/>
      <c r="D64" s="292"/>
    </row>
    <row r="65" spans="1:4" s="103" customFormat="1" ht="12" customHeight="1" thickBot="1">
      <c r="A65" s="35" t="s">
        <v>25</v>
      </c>
      <c r="B65" s="21" t="s">
        <v>303</v>
      </c>
      <c r="C65" s="293">
        <f>+C8+C15+C22+C29+C37+C49+C55+C60</f>
        <v>0</v>
      </c>
      <c r="D65" s="293">
        <f>+D8+D15+D22+D29+D37+D49+D55+D60</f>
        <v>0</v>
      </c>
    </row>
    <row r="66" spans="1:4" s="103" customFormat="1" ht="12" customHeight="1" thickBot="1">
      <c r="A66" s="431" t="s">
        <v>394</v>
      </c>
      <c r="B66" s="282" t="s">
        <v>305</v>
      </c>
      <c r="C66" s="287">
        <f>SUM(C67:C69)</f>
        <v>0</v>
      </c>
      <c r="D66" s="287">
        <f>SUM(D67:D69)</f>
        <v>0</v>
      </c>
    </row>
    <row r="67" spans="1:4" s="103" customFormat="1" ht="12" customHeight="1">
      <c r="A67" s="428" t="s">
        <v>336</v>
      </c>
      <c r="B67" s="411" t="s">
        <v>306</v>
      </c>
      <c r="C67" s="292"/>
      <c r="D67" s="292"/>
    </row>
    <row r="68" spans="1:4" s="103" customFormat="1" ht="12" customHeight="1">
      <c r="A68" s="429" t="s">
        <v>345</v>
      </c>
      <c r="B68" s="412" t="s">
        <v>307</v>
      </c>
      <c r="C68" s="292"/>
      <c r="D68" s="292"/>
    </row>
    <row r="69" spans="1:4" s="103" customFormat="1" ht="12" customHeight="1" thickBot="1">
      <c r="A69" s="430" t="s">
        <v>346</v>
      </c>
      <c r="B69" s="414" t="s">
        <v>308</v>
      </c>
      <c r="C69" s="292"/>
      <c r="D69" s="292"/>
    </row>
    <row r="70" spans="1:4" s="103" customFormat="1" ht="12" customHeight="1" thickBot="1">
      <c r="A70" s="431" t="s">
        <v>309</v>
      </c>
      <c r="B70" s="282" t="s">
        <v>310</v>
      </c>
      <c r="C70" s="287">
        <f>SUM(C71:C74)</f>
        <v>0</v>
      </c>
      <c r="D70" s="287">
        <f>SUM(D71:D74)</f>
        <v>0</v>
      </c>
    </row>
    <row r="71" spans="1:4" s="103" customFormat="1" ht="12" customHeight="1">
      <c r="A71" s="428" t="s">
        <v>149</v>
      </c>
      <c r="B71" s="411" t="s">
        <v>311</v>
      </c>
      <c r="C71" s="292"/>
      <c r="D71" s="292"/>
    </row>
    <row r="72" spans="1:4" s="103" customFormat="1" ht="12" customHeight="1">
      <c r="A72" s="429" t="s">
        <v>150</v>
      </c>
      <c r="B72" s="412" t="s">
        <v>312</v>
      </c>
      <c r="C72" s="292"/>
      <c r="D72" s="292"/>
    </row>
    <row r="73" spans="1:4" s="103" customFormat="1" ht="12" customHeight="1">
      <c r="A73" s="429" t="s">
        <v>337</v>
      </c>
      <c r="B73" s="412" t="s">
        <v>313</v>
      </c>
      <c r="C73" s="292"/>
      <c r="D73" s="292"/>
    </row>
    <row r="74" spans="1:4" s="103" customFormat="1" ht="12" customHeight="1" thickBot="1">
      <c r="A74" s="430" t="s">
        <v>338</v>
      </c>
      <c r="B74" s="413" t="s">
        <v>314</v>
      </c>
      <c r="C74" s="292"/>
      <c r="D74" s="292"/>
    </row>
    <row r="75" spans="1:4" s="103" customFormat="1" ht="12" customHeight="1" thickBot="1">
      <c r="A75" s="431" t="s">
        <v>315</v>
      </c>
      <c r="B75" s="282" t="s">
        <v>316</v>
      </c>
      <c r="C75" s="287">
        <f>SUM(C76:C77)</f>
        <v>0</v>
      </c>
      <c r="D75" s="287">
        <f>SUM(D76:D77)</f>
        <v>0</v>
      </c>
    </row>
    <row r="76" spans="1:4" s="103" customFormat="1" ht="12" customHeight="1">
      <c r="A76" s="428" t="s">
        <v>339</v>
      </c>
      <c r="B76" s="411" t="s">
        <v>317</v>
      </c>
      <c r="C76" s="292"/>
      <c r="D76" s="292"/>
    </row>
    <row r="77" spans="1:4" s="103" customFormat="1" ht="12" customHeight="1" thickBot="1">
      <c r="A77" s="430" t="s">
        <v>340</v>
      </c>
      <c r="B77" s="413" t="s">
        <v>318</v>
      </c>
      <c r="C77" s="292"/>
      <c r="D77" s="292"/>
    </row>
    <row r="78" spans="1:4" s="102" customFormat="1" ht="12" customHeight="1" thickBot="1">
      <c r="A78" s="431" t="s">
        <v>319</v>
      </c>
      <c r="B78" s="282" t="s">
        <v>320</v>
      </c>
      <c r="C78" s="287">
        <f>SUM(C79:C81)</f>
        <v>0</v>
      </c>
      <c r="D78" s="287">
        <f>SUM(D79:D81)</f>
        <v>0</v>
      </c>
    </row>
    <row r="79" spans="1:4" s="103" customFormat="1" ht="12" customHeight="1">
      <c r="A79" s="428" t="s">
        <v>341</v>
      </c>
      <c r="B79" s="411" t="s">
        <v>321</v>
      </c>
      <c r="C79" s="292"/>
      <c r="D79" s="292"/>
    </row>
    <row r="80" spans="1:4" s="103" customFormat="1" ht="12" customHeight="1">
      <c r="A80" s="429" t="s">
        <v>342</v>
      </c>
      <c r="B80" s="412" t="s">
        <v>322</v>
      </c>
      <c r="C80" s="292"/>
      <c r="D80" s="292"/>
    </row>
    <row r="81" spans="1:4" s="103" customFormat="1" ht="12" customHeight="1" thickBot="1">
      <c r="A81" s="430" t="s">
        <v>343</v>
      </c>
      <c r="B81" s="413" t="s">
        <v>323</v>
      </c>
      <c r="C81" s="292"/>
      <c r="D81" s="292"/>
    </row>
    <row r="82" spans="1:4" s="103" customFormat="1" ht="12" customHeight="1" thickBot="1">
      <c r="A82" s="431" t="s">
        <v>324</v>
      </c>
      <c r="B82" s="282" t="s">
        <v>344</v>
      </c>
      <c r="C82" s="287">
        <f>SUM(C83:C86)</f>
        <v>0</v>
      </c>
      <c r="D82" s="287">
        <f>SUM(D83:D86)</f>
        <v>0</v>
      </c>
    </row>
    <row r="83" spans="1:4" s="103" customFormat="1" ht="12" customHeight="1">
      <c r="A83" s="432" t="s">
        <v>325</v>
      </c>
      <c r="B83" s="411" t="s">
        <v>326</v>
      </c>
      <c r="C83" s="292"/>
      <c r="D83" s="292"/>
    </row>
    <row r="84" spans="1:4" s="103" customFormat="1" ht="12" customHeight="1">
      <c r="A84" s="433" t="s">
        <v>327</v>
      </c>
      <c r="B84" s="412" t="s">
        <v>328</v>
      </c>
      <c r="C84" s="292"/>
      <c r="D84" s="292"/>
    </row>
    <row r="85" spans="1:4" s="103" customFormat="1" ht="12" customHeight="1">
      <c r="A85" s="433" t="s">
        <v>329</v>
      </c>
      <c r="B85" s="412" t="s">
        <v>330</v>
      </c>
      <c r="C85" s="292"/>
      <c r="D85" s="292"/>
    </row>
    <row r="86" spans="1:4" s="102" customFormat="1" ht="12" customHeight="1" thickBot="1">
      <c r="A86" s="434" t="s">
        <v>331</v>
      </c>
      <c r="B86" s="413" t="s">
        <v>332</v>
      </c>
      <c r="C86" s="292"/>
      <c r="D86" s="292"/>
    </row>
    <row r="87" spans="1:4" s="102" customFormat="1" ht="12" customHeight="1" thickBot="1">
      <c r="A87" s="431" t="s">
        <v>333</v>
      </c>
      <c r="B87" s="282" t="s">
        <v>478</v>
      </c>
      <c r="C87" s="456"/>
      <c r="D87" s="456"/>
    </row>
    <row r="88" spans="1:4" s="102" customFormat="1" ht="12" customHeight="1" thickBot="1">
      <c r="A88" s="431" t="s">
        <v>503</v>
      </c>
      <c r="B88" s="282" t="s">
        <v>334</v>
      </c>
      <c r="C88" s="456"/>
      <c r="D88" s="456"/>
    </row>
    <row r="89" spans="1:4" s="102" customFormat="1" ht="12" customHeight="1" thickBot="1">
      <c r="A89" s="431" t="s">
        <v>504</v>
      </c>
      <c r="B89" s="418" t="s">
        <v>481</v>
      </c>
      <c r="C89" s="293">
        <f>+C66+C70+C75+C78+C82+C88+C87</f>
        <v>0</v>
      </c>
      <c r="D89" s="293">
        <f>+D66+D70+D75+D78+D82+D88+D87</f>
        <v>0</v>
      </c>
    </row>
    <row r="90" spans="1:4" s="102" customFormat="1" ht="12" customHeight="1" thickBot="1">
      <c r="A90" s="435" t="s">
        <v>505</v>
      </c>
      <c r="B90" s="419" t="s">
        <v>506</v>
      </c>
      <c r="C90" s="293">
        <f>+C65+C89</f>
        <v>0</v>
      </c>
      <c r="D90" s="293">
        <f>+D65+D89</f>
        <v>0</v>
      </c>
    </row>
    <row r="91" spans="1:4" s="103" customFormat="1" ht="15" customHeight="1" thickBot="1">
      <c r="A91" s="229"/>
      <c r="B91" s="230"/>
      <c r="C91" s="355"/>
      <c r="D91" s="355"/>
    </row>
    <row r="92" spans="1:4" s="70" customFormat="1" ht="16.5" customHeight="1" thickBot="1">
      <c r="A92" s="233"/>
      <c r="B92" s="234" t="s">
        <v>57</v>
      </c>
      <c r="C92" s="357"/>
      <c r="D92" s="357"/>
    </row>
    <row r="93" spans="1:4" s="104" customFormat="1" ht="12" customHeight="1" thickBot="1">
      <c r="A93" s="403" t="s">
        <v>17</v>
      </c>
      <c r="B93" s="29" t="s">
        <v>510</v>
      </c>
      <c r="C93" s="286">
        <f>+C94+C95+C96+C97+C98+C111</f>
        <v>0</v>
      </c>
      <c r="D93" s="286">
        <f>+D94+D95+D96+D97+D98+D111</f>
        <v>0</v>
      </c>
    </row>
    <row r="94" spans="1:4" ht="12" customHeight="1">
      <c r="A94" s="436" t="s">
        <v>98</v>
      </c>
      <c r="B94" s="10" t="s">
        <v>48</v>
      </c>
      <c r="C94" s="288"/>
      <c r="D94" s="288"/>
    </row>
    <row r="95" spans="1:4" ht="12" customHeight="1">
      <c r="A95" s="429" t="s">
        <v>99</v>
      </c>
      <c r="B95" s="8" t="s">
        <v>181</v>
      </c>
      <c r="C95" s="289"/>
      <c r="D95" s="289"/>
    </row>
    <row r="96" spans="1:4" ht="12" customHeight="1">
      <c r="A96" s="429" t="s">
        <v>100</v>
      </c>
      <c r="B96" s="8" t="s">
        <v>140</v>
      </c>
      <c r="C96" s="291"/>
      <c r="D96" s="291"/>
    </row>
    <row r="97" spans="1:4" ht="12" customHeight="1">
      <c r="A97" s="429" t="s">
        <v>101</v>
      </c>
      <c r="B97" s="11" t="s">
        <v>182</v>
      </c>
      <c r="C97" s="291"/>
      <c r="D97" s="291"/>
    </row>
    <row r="98" spans="1:4" ht="12" customHeight="1">
      <c r="A98" s="429" t="s">
        <v>112</v>
      </c>
      <c r="B98" s="19" t="s">
        <v>183</v>
      </c>
      <c r="C98" s="291"/>
      <c r="D98" s="291"/>
    </row>
    <row r="99" spans="1:4" ht="12" customHeight="1">
      <c r="A99" s="429" t="s">
        <v>102</v>
      </c>
      <c r="B99" s="8" t="s">
        <v>507</v>
      </c>
      <c r="C99" s="291"/>
      <c r="D99" s="291"/>
    </row>
    <row r="100" spans="1:4" ht="12" customHeight="1">
      <c r="A100" s="429" t="s">
        <v>103</v>
      </c>
      <c r="B100" s="145" t="s">
        <v>444</v>
      </c>
      <c r="C100" s="291"/>
      <c r="D100" s="291"/>
    </row>
    <row r="101" spans="1:4" ht="12" customHeight="1">
      <c r="A101" s="429" t="s">
        <v>113</v>
      </c>
      <c r="B101" s="145" t="s">
        <v>443</v>
      </c>
      <c r="C101" s="291"/>
      <c r="D101" s="291"/>
    </row>
    <row r="102" spans="1:4" ht="12" customHeight="1">
      <c r="A102" s="429" t="s">
        <v>114</v>
      </c>
      <c r="B102" s="145" t="s">
        <v>350</v>
      </c>
      <c r="C102" s="291"/>
      <c r="D102" s="291"/>
    </row>
    <row r="103" spans="1:4" ht="12" customHeight="1">
      <c r="A103" s="429" t="s">
        <v>115</v>
      </c>
      <c r="B103" s="146" t="s">
        <v>351</v>
      </c>
      <c r="C103" s="291"/>
      <c r="D103" s="291"/>
    </row>
    <row r="104" spans="1:4" ht="12" customHeight="1">
      <c r="A104" s="429" t="s">
        <v>116</v>
      </c>
      <c r="B104" s="146" t="s">
        <v>352</v>
      </c>
      <c r="C104" s="291"/>
      <c r="D104" s="291"/>
    </row>
    <row r="105" spans="1:4" ht="12" customHeight="1">
      <c r="A105" s="429" t="s">
        <v>118</v>
      </c>
      <c r="B105" s="145" t="s">
        <v>353</v>
      </c>
      <c r="C105" s="291"/>
      <c r="D105" s="291"/>
    </row>
    <row r="106" spans="1:4" ht="12" customHeight="1">
      <c r="A106" s="429" t="s">
        <v>184</v>
      </c>
      <c r="B106" s="145" t="s">
        <v>354</v>
      </c>
      <c r="C106" s="291"/>
      <c r="D106" s="291"/>
    </row>
    <row r="107" spans="1:4" ht="12" customHeight="1">
      <c r="A107" s="429" t="s">
        <v>348</v>
      </c>
      <c r="B107" s="146" t="s">
        <v>355</v>
      </c>
      <c r="C107" s="291"/>
      <c r="D107" s="291"/>
    </row>
    <row r="108" spans="1:4" ht="12" customHeight="1">
      <c r="A108" s="437" t="s">
        <v>349</v>
      </c>
      <c r="B108" s="147" t="s">
        <v>356</v>
      </c>
      <c r="C108" s="291"/>
      <c r="D108" s="291"/>
    </row>
    <row r="109" spans="1:4" ht="12" customHeight="1">
      <c r="A109" s="429" t="s">
        <v>441</v>
      </c>
      <c r="B109" s="147" t="s">
        <v>357</v>
      </c>
      <c r="C109" s="291"/>
      <c r="D109" s="291"/>
    </row>
    <row r="110" spans="1:4" ht="12" customHeight="1">
      <c r="A110" s="429" t="s">
        <v>442</v>
      </c>
      <c r="B110" s="146" t="s">
        <v>358</v>
      </c>
      <c r="C110" s="289"/>
      <c r="D110" s="289"/>
    </row>
    <row r="111" spans="1:4" ht="12" customHeight="1">
      <c r="A111" s="429" t="s">
        <v>446</v>
      </c>
      <c r="B111" s="11" t="s">
        <v>49</v>
      </c>
      <c r="C111" s="289"/>
      <c r="D111" s="289"/>
    </row>
    <row r="112" spans="1:4" ht="12" customHeight="1">
      <c r="A112" s="430" t="s">
        <v>447</v>
      </c>
      <c r="B112" s="8" t="s">
        <v>508</v>
      </c>
      <c r="C112" s="291"/>
      <c r="D112" s="291"/>
    </row>
    <row r="113" spans="1:4" ht="12" customHeight="1" thickBot="1">
      <c r="A113" s="438" t="s">
        <v>448</v>
      </c>
      <c r="B113" s="148" t="s">
        <v>509</v>
      </c>
      <c r="C113" s="295"/>
      <c r="D113" s="295"/>
    </row>
    <row r="114" spans="1:4" ht="12" customHeight="1" thickBot="1">
      <c r="A114" s="35" t="s">
        <v>18</v>
      </c>
      <c r="B114" s="28" t="s">
        <v>359</v>
      </c>
      <c r="C114" s="287">
        <f>+C115+C117+C119</f>
        <v>0</v>
      </c>
      <c r="D114" s="287">
        <f>+D115+D117+D119</f>
        <v>0</v>
      </c>
    </row>
    <row r="115" spans="1:4" ht="12" customHeight="1">
      <c r="A115" s="428" t="s">
        <v>104</v>
      </c>
      <c r="B115" s="8" t="s">
        <v>220</v>
      </c>
      <c r="C115" s="290"/>
      <c r="D115" s="290"/>
    </row>
    <row r="116" spans="1:4" ht="12" customHeight="1">
      <c r="A116" s="428" t="s">
        <v>105</v>
      </c>
      <c r="B116" s="12" t="s">
        <v>363</v>
      </c>
      <c r="C116" s="290"/>
      <c r="D116" s="290"/>
    </row>
    <row r="117" spans="1:4" ht="12" customHeight="1">
      <c r="A117" s="428" t="s">
        <v>106</v>
      </c>
      <c r="B117" s="12" t="s">
        <v>185</v>
      </c>
      <c r="C117" s="289"/>
      <c r="D117" s="289"/>
    </row>
    <row r="118" spans="1:4" ht="12" customHeight="1">
      <c r="A118" s="428" t="s">
        <v>107</v>
      </c>
      <c r="B118" s="12" t="s">
        <v>364</v>
      </c>
      <c r="C118" s="258"/>
      <c r="D118" s="258"/>
    </row>
    <row r="119" spans="1:4" ht="12" customHeight="1">
      <c r="A119" s="428" t="s">
        <v>108</v>
      </c>
      <c r="B119" s="284" t="s">
        <v>223</v>
      </c>
      <c r="C119" s="258"/>
      <c r="D119" s="258"/>
    </row>
    <row r="120" spans="1:4" ht="12" customHeight="1">
      <c r="A120" s="428" t="s">
        <v>117</v>
      </c>
      <c r="B120" s="283" t="s">
        <v>428</v>
      </c>
      <c r="C120" s="258"/>
      <c r="D120" s="258"/>
    </row>
    <row r="121" spans="1:4" ht="12" customHeight="1">
      <c r="A121" s="428" t="s">
        <v>119</v>
      </c>
      <c r="B121" s="407" t="s">
        <v>369</v>
      </c>
      <c r="C121" s="258"/>
      <c r="D121" s="258"/>
    </row>
    <row r="122" spans="1:4" ht="12" customHeight="1">
      <c r="A122" s="428" t="s">
        <v>186</v>
      </c>
      <c r="B122" s="146" t="s">
        <v>352</v>
      </c>
      <c r="C122" s="258"/>
      <c r="D122" s="258"/>
    </row>
    <row r="123" spans="1:4" ht="12" customHeight="1">
      <c r="A123" s="428" t="s">
        <v>187</v>
      </c>
      <c r="B123" s="146" t="s">
        <v>368</v>
      </c>
      <c r="C123" s="258"/>
      <c r="D123" s="258"/>
    </row>
    <row r="124" spans="1:4" ht="12" customHeight="1">
      <c r="A124" s="428" t="s">
        <v>188</v>
      </c>
      <c r="B124" s="146" t="s">
        <v>367</v>
      </c>
      <c r="C124" s="258"/>
      <c r="D124" s="258"/>
    </row>
    <row r="125" spans="1:4" ht="12" customHeight="1">
      <c r="A125" s="428" t="s">
        <v>360</v>
      </c>
      <c r="B125" s="146" t="s">
        <v>355</v>
      </c>
      <c r="C125" s="258"/>
      <c r="D125" s="258"/>
    </row>
    <row r="126" spans="1:4" ht="12" customHeight="1">
      <c r="A126" s="428" t="s">
        <v>361</v>
      </c>
      <c r="B126" s="146" t="s">
        <v>366</v>
      </c>
      <c r="C126" s="258"/>
      <c r="D126" s="258"/>
    </row>
    <row r="127" spans="1:4" ht="12" customHeight="1" thickBot="1">
      <c r="A127" s="437" t="s">
        <v>362</v>
      </c>
      <c r="B127" s="146" t="s">
        <v>365</v>
      </c>
      <c r="C127" s="260"/>
      <c r="D127" s="260"/>
    </row>
    <row r="128" spans="1:4" ht="12" customHeight="1" thickBot="1">
      <c r="A128" s="35" t="s">
        <v>19</v>
      </c>
      <c r="B128" s="137" t="s">
        <v>451</v>
      </c>
      <c r="C128" s="287">
        <f>+C93+C114</f>
        <v>0</v>
      </c>
      <c r="D128" s="287">
        <f>+D93+D114</f>
        <v>0</v>
      </c>
    </row>
    <row r="129" spans="1:4" ht="12" customHeight="1" thickBot="1">
      <c r="A129" s="35" t="s">
        <v>20</v>
      </c>
      <c r="B129" s="137" t="s">
        <v>452</v>
      </c>
      <c r="C129" s="287">
        <f>+C130+C131+C132</f>
        <v>0</v>
      </c>
      <c r="D129" s="287">
        <f>+D130+D131+D132</f>
        <v>0</v>
      </c>
    </row>
    <row r="130" spans="1:4" s="104" customFormat="1" ht="12" customHeight="1">
      <c r="A130" s="428" t="s">
        <v>260</v>
      </c>
      <c r="B130" s="9" t="s">
        <v>513</v>
      </c>
      <c r="C130" s="258"/>
      <c r="D130" s="258"/>
    </row>
    <row r="131" spans="1:4" ht="12" customHeight="1">
      <c r="A131" s="428" t="s">
        <v>263</v>
      </c>
      <c r="B131" s="9" t="s">
        <v>460</v>
      </c>
      <c r="C131" s="258"/>
      <c r="D131" s="258"/>
    </row>
    <row r="132" spans="1:4" ht="12" customHeight="1" thickBot="1">
      <c r="A132" s="437" t="s">
        <v>264</v>
      </c>
      <c r="B132" s="7" t="s">
        <v>512</v>
      </c>
      <c r="C132" s="258"/>
      <c r="D132" s="258"/>
    </row>
    <row r="133" spans="1:4" ht="12" customHeight="1" thickBot="1">
      <c r="A133" s="35" t="s">
        <v>21</v>
      </c>
      <c r="B133" s="137" t="s">
        <v>453</v>
      </c>
      <c r="C133" s="287">
        <f>+C134+C135+C136+C137+C138+C139</f>
        <v>0</v>
      </c>
      <c r="D133" s="287">
        <f>+D134+D135+D136+D137+D138+D139</f>
        <v>0</v>
      </c>
    </row>
    <row r="134" spans="1:4" ht="12" customHeight="1">
      <c r="A134" s="428" t="s">
        <v>91</v>
      </c>
      <c r="B134" s="9" t="s">
        <v>462</v>
      </c>
      <c r="C134" s="258"/>
      <c r="D134" s="258"/>
    </row>
    <row r="135" spans="1:4" ht="12" customHeight="1">
      <c r="A135" s="428" t="s">
        <v>92</v>
      </c>
      <c r="B135" s="9" t="s">
        <v>454</v>
      </c>
      <c r="C135" s="258"/>
      <c r="D135" s="258"/>
    </row>
    <row r="136" spans="1:4" ht="12" customHeight="1">
      <c r="A136" s="428" t="s">
        <v>93</v>
      </c>
      <c r="B136" s="9" t="s">
        <v>455</v>
      </c>
      <c r="C136" s="258"/>
      <c r="D136" s="258"/>
    </row>
    <row r="137" spans="1:4" ht="12" customHeight="1">
      <c r="A137" s="428" t="s">
        <v>173</v>
      </c>
      <c r="B137" s="9" t="s">
        <v>511</v>
      </c>
      <c r="C137" s="258"/>
      <c r="D137" s="258"/>
    </row>
    <row r="138" spans="1:4" ht="12" customHeight="1">
      <c r="A138" s="428" t="s">
        <v>174</v>
      </c>
      <c r="B138" s="9" t="s">
        <v>457</v>
      </c>
      <c r="C138" s="258"/>
      <c r="D138" s="258"/>
    </row>
    <row r="139" spans="1:4" s="104" customFormat="1" ht="12" customHeight="1" thickBot="1">
      <c r="A139" s="437" t="s">
        <v>175</v>
      </c>
      <c r="B139" s="7" t="s">
        <v>458</v>
      </c>
      <c r="C139" s="258"/>
      <c r="D139" s="258"/>
    </row>
    <row r="140" spans="1:9" ht="12" customHeight="1" thickBot="1">
      <c r="A140" s="35" t="s">
        <v>22</v>
      </c>
      <c r="B140" s="137" t="s">
        <v>528</v>
      </c>
      <c r="C140" s="293">
        <f>+C141+C142+C144+C145+C143</f>
        <v>0</v>
      </c>
      <c r="D140" s="293">
        <f>+D141+D142+D144+D145+D143</f>
        <v>0</v>
      </c>
      <c r="I140" s="240"/>
    </row>
    <row r="141" spans="1:4" ht="12.75">
      <c r="A141" s="428" t="s">
        <v>94</v>
      </c>
      <c r="B141" s="9" t="s">
        <v>370</v>
      </c>
      <c r="C141" s="258"/>
      <c r="D141" s="258"/>
    </row>
    <row r="142" spans="1:4" ht="12" customHeight="1">
      <c r="A142" s="428" t="s">
        <v>95</v>
      </c>
      <c r="B142" s="9" t="s">
        <v>371</v>
      </c>
      <c r="C142" s="258"/>
      <c r="D142" s="258"/>
    </row>
    <row r="143" spans="1:4" s="104" customFormat="1" ht="12" customHeight="1">
      <c r="A143" s="428" t="s">
        <v>284</v>
      </c>
      <c r="B143" s="9" t="s">
        <v>527</v>
      </c>
      <c r="C143" s="258"/>
      <c r="D143" s="258"/>
    </row>
    <row r="144" spans="1:4" s="104" customFormat="1" ht="12" customHeight="1">
      <c r="A144" s="428" t="s">
        <v>285</v>
      </c>
      <c r="B144" s="9" t="s">
        <v>467</v>
      </c>
      <c r="C144" s="258"/>
      <c r="D144" s="258"/>
    </row>
    <row r="145" spans="1:4" s="104" customFormat="1" ht="12" customHeight="1" thickBot="1">
      <c r="A145" s="437" t="s">
        <v>286</v>
      </c>
      <c r="B145" s="7" t="s">
        <v>390</v>
      </c>
      <c r="C145" s="258"/>
      <c r="D145" s="258"/>
    </row>
    <row r="146" spans="1:4" s="104" customFormat="1" ht="12" customHeight="1" thickBot="1">
      <c r="A146" s="35" t="s">
        <v>23</v>
      </c>
      <c r="B146" s="137" t="s">
        <v>468</v>
      </c>
      <c r="C146" s="296">
        <f>+C147+C148+C149+C150+C151</f>
        <v>0</v>
      </c>
      <c r="D146" s="296">
        <f>+D147+D148+D149+D150+D151</f>
        <v>0</v>
      </c>
    </row>
    <row r="147" spans="1:4" s="104" customFormat="1" ht="12" customHeight="1">
      <c r="A147" s="428" t="s">
        <v>96</v>
      </c>
      <c r="B147" s="9" t="s">
        <v>463</v>
      </c>
      <c r="C147" s="258"/>
      <c r="D147" s="258"/>
    </row>
    <row r="148" spans="1:4" s="104" customFormat="1" ht="12" customHeight="1">
      <c r="A148" s="428" t="s">
        <v>97</v>
      </c>
      <c r="B148" s="9" t="s">
        <v>470</v>
      </c>
      <c r="C148" s="258"/>
      <c r="D148" s="258"/>
    </row>
    <row r="149" spans="1:4" s="104" customFormat="1" ht="12" customHeight="1">
      <c r="A149" s="428" t="s">
        <v>296</v>
      </c>
      <c r="B149" s="9" t="s">
        <v>465</v>
      </c>
      <c r="C149" s="258"/>
      <c r="D149" s="258"/>
    </row>
    <row r="150" spans="1:4" ht="12.75" customHeight="1">
      <c r="A150" s="428" t="s">
        <v>297</v>
      </c>
      <c r="B150" s="9" t="s">
        <v>514</v>
      </c>
      <c r="C150" s="258"/>
      <c r="D150" s="258"/>
    </row>
    <row r="151" spans="1:4" ht="12.75" customHeight="1" thickBot="1">
      <c r="A151" s="437" t="s">
        <v>469</v>
      </c>
      <c r="B151" s="7" t="s">
        <v>472</v>
      </c>
      <c r="C151" s="260"/>
      <c r="D151" s="260"/>
    </row>
    <row r="152" spans="1:4" ht="12.75" customHeight="1" thickBot="1">
      <c r="A152" s="482" t="s">
        <v>24</v>
      </c>
      <c r="B152" s="137" t="s">
        <v>473</v>
      </c>
      <c r="C152" s="296"/>
      <c r="D152" s="296"/>
    </row>
    <row r="153" spans="1:4" ht="12" customHeight="1" thickBot="1">
      <c r="A153" s="482" t="s">
        <v>25</v>
      </c>
      <c r="B153" s="137" t="s">
        <v>474</v>
      </c>
      <c r="C153" s="296"/>
      <c r="D153" s="296"/>
    </row>
    <row r="154" spans="1:4" ht="15" customHeight="1" thickBot="1">
      <c r="A154" s="35" t="s">
        <v>26</v>
      </c>
      <c r="B154" s="137" t="s">
        <v>476</v>
      </c>
      <c r="C154" s="421">
        <f>+C129+C133+C140+C146+C152+C153</f>
        <v>0</v>
      </c>
      <c r="D154" s="421">
        <f>+D129+D133+D140+D146+D152+D153</f>
        <v>0</v>
      </c>
    </row>
    <row r="155" spans="1:4" ht="13.5" thickBot="1">
      <c r="A155" s="439" t="s">
        <v>27</v>
      </c>
      <c r="B155" s="373" t="s">
        <v>475</v>
      </c>
      <c r="C155" s="421">
        <f>+C128+C154</f>
        <v>0</v>
      </c>
      <c r="D155" s="421">
        <f>+D128+D154</f>
        <v>0</v>
      </c>
    </row>
    <row r="156" spans="1:4" ht="15" customHeight="1" thickBot="1">
      <c r="A156" s="381"/>
      <c r="B156" s="382"/>
      <c r="C156" s="383"/>
      <c r="D156" s="383"/>
    </row>
    <row r="157" spans="1:4" ht="14.25" customHeight="1" thickBot="1">
      <c r="A157" s="238" t="s">
        <v>515</v>
      </c>
      <c r="B157" s="239"/>
      <c r="C157" s="134">
        <v>0</v>
      </c>
      <c r="D157" s="134">
        <v>0</v>
      </c>
    </row>
    <row r="158" spans="1:4" ht="13.5" thickBot="1">
      <c r="A158" s="238" t="s">
        <v>200</v>
      </c>
      <c r="B158" s="239"/>
      <c r="C158" s="134">
        <v>0</v>
      </c>
      <c r="D158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 topLeftCell="A1">
      <selection activeCell="C17" sqref="C17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2.625" style="237" customWidth="1"/>
    <col min="5" max="16384" width="9.375" style="237" customWidth="1"/>
  </cols>
  <sheetData>
    <row r="1" spans="1:4" s="217" customFormat="1" ht="21" customHeight="1" thickBot="1">
      <c r="A1" s="216"/>
      <c r="B1" s="630" t="s">
        <v>647</v>
      </c>
      <c r="C1" s="630"/>
      <c r="D1" s="630"/>
    </row>
    <row r="2" spans="1:4" s="450" customFormat="1" ht="25.5" customHeight="1">
      <c r="A2" s="498" t="s">
        <v>198</v>
      </c>
      <c r="B2" s="347" t="s">
        <v>538</v>
      </c>
      <c r="C2" s="628" t="s">
        <v>59</v>
      </c>
      <c r="D2" s="629"/>
    </row>
    <row r="3" spans="1:4" s="450" customFormat="1" ht="24.75" thickBot="1">
      <c r="A3" s="444" t="s">
        <v>197</v>
      </c>
      <c r="B3" s="348" t="s">
        <v>398</v>
      </c>
      <c r="C3" s="619" t="s">
        <v>53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222" t="s">
        <v>55</v>
      </c>
      <c r="D5" s="222" t="s">
        <v>618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88229</v>
      </c>
      <c r="D8" s="306">
        <f>SUM(D9:D19)</f>
        <v>88000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/>
      <c r="D10" s="304"/>
    </row>
    <row r="11" spans="1:4" s="360" customFormat="1" ht="12" customHeight="1">
      <c r="A11" s="446" t="s">
        <v>100</v>
      </c>
      <c r="B11" s="8" t="s">
        <v>275</v>
      </c>
      <c r="C11" s="304">
        <v>62229</v>
      </c>
      <c r="D11" s="304">
        <v>62000</v>
      </c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/>
      <c r="D13" s="304"/>
    </row>
    <row r="14" spans="1:4" s="360" customFormat="1" ht="12" customHeight="1">
      <c r="A14" s="446" t="s">
        <v>102</v>
      </c>
      <c r="B14" s="8" t="s">
        <v>399</v>
      </c>
      <c r="C14" s="304">
        <v>25000</v>
      </c>
      <c r="D14" s="304">
        <v>25000</v>
      </c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>
        <v>1000</v>
      </c>
      <c r="D19" s="305">
        <v>1000</v>
      </c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747151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>
        <v>747151</v>
      </c>
    </row>
    <row r="24" spans="1:4" s="453" customFormat="1" ht="12" customHeight="1" thickBot="1">
      <c r="A24" s="446" t="s">
        <v>107</v>
      </c>
      <c r="B24" s="8" t="s">
        <v>517</v>
      </c>
      <c r="C24" s="304"/>
      <c r="D24" s="304"/>
    </row>
    <row r="25" spans="1:4" s="453" customFormat="1" ht="12" customHeight="1" thickBot="1">
      <c r="A25" s="191" t="s">
        <v>19</v>
      </c>
      <c r="B25" s="137" t="s">
        <v>172</v>
      </c>
      <c r="C25" s="333">
        <v>30000</v>
      </c>
      <c r="D25" s="333">
        <v>30000</v>
      </c>
    </row>
    <row r="26" spans="1:4" s="453" customFormat="1" ht="12" customHeight="1" thickBot="1">
      <c r="A26" s="191" t="s">
        <v>20</v>
      </c>
      <c r="B26" s="137" t="s">
        <v>518</v>
      </c>
      <c r="C26" s="306">
        <f>+C27+C28+C29</f>
        <v>0</v>
      </c>
      <c r="D26" s="306">
        <f>+D27+D28+D29</f>
        <v>0</v>
      </c>
    </row>
    <row r="27" spans="1:4" s="453" customFormat="1" ht="12" customHeight="1">
      <c r="A27" s="447" t="s">
        <v>260</v>
      </c>
      <c r="B27" s="448" t="s">
        <v>255</v>
      </c>
      <c r="C27" s="82"/>
      <c r="D27" s="82"/>
    </row>
    <row r="28" spans="1:4" s="453" customFormat="1" ht="12" customHeight="1">
      <c r="A28" s="447" t="s">
        <v>263</v>
      </c>
      <c r="B28" s="448" t="s">
        <v>402</v>
      </c>
      <c r="C28" s="304"/>
      <c r="D28" s="304"/>
    </row>
    <row r="29" spans="1:4" s="453" customFormat="1" ht="12" customHeight="1">
      <c r="A29" s="447" t="s">
        <v>264</v>
      </c>
      <c r="B29" s="449" t="s">
        <v>405</v>
      </c>
      <c r="C29" s="304"/>
      <c r="D29" s="304"/>
    </row>
    <row r="30" spans="1:4" s="453" customFormat="1" ht="12" customHeight="1" thickBot="1">
      <c r="A30" s="446" t="s">
        <v>265</v>
      </c>
      <c r="B30" s="144" t="s">
        <v>519</v>
      </c>
      <c r="C30" s="89"/>
      <c r="D30" s="89"/>
    </row>
    <row r="31" spans="1:4" s="453" customFormat="1" ht="12" customHeight="1" thickBot="1">
      <c r="A31" s="191" t="s">
        <v>21</v>
      </c>
      <c r="B31" s="137" t="s">
        <v>406</v>
      </c>
      <c r="C31" s="306">
        <f>+C32+C33+C34</f>
        <v>0</v>
      </c>
      <c r="D31" s="306">
        <f>+D32+D33+D34</f>
        <v>0</v>
      </c>
    </row>
    <row r="32" spans="1:4" s="453" customFormat="1" ht="12" customHeight="1">
      <c r="A32" s="447" t="s">
        <v>91</v>
      </c>
      <c r="B32" s="448" t="s">
        <v>287</v>
      </c>
      <c r="C32" s="82"/>
      <c r="D32" s="82"/>
    </row>
    <row r="33" spans="1:4" s="453" customFormat="1" ht="12" customHeight="1">
      <c r="A33" s="447" t="s">
        <v>92</v>
      </c>
      <c r="B33" s="449" t="s">
        <v>288</v>
      </c>
      <c r="C33" s="307"/>
      <c r="D33" s="307"/>
    </row>
    <row r="34" spans="1:4" s="453" customFormat="1" ht="12" customHeight="1" thickBot="1">
      <c r="A34" s="446" t="s">
        <v>93</v>
      </c>
      <c r="B34" s="144" t="s">
        <v>289</v>
      </c>
      <c r="C34" s="89"/>
      <c r="D34" s="89"/>
    </row>
    <row r="35" spans="1:4" s="360" customFormat="1" ht="12" customHeight="1" thickBot="1">
      <c r="A35" s="191" t="s">
        <v>22</v>
      </c>
      <c r="B35" s="137" t="s">
        <v>375</v>
      </c>
      <c r="C35" s="333"/>
      <c r="D35" s="333"/>
    </row>
    <row r="36" spans="1:4" s="360" customFormat="1" ht="12" customHeight="1" thickBot="1">
      <c r="A36" s="191" t="s">
        <v>23</v>
      </c>
      <c r="B36" s="137" t="s">
        <v>407</v>
      </c>
      <c r="C36" s="353"/>
      <c r="D36" s="353"/>
    </row>
    <row r="37" spans="1:4" s="360" customFormat="1" ht="12" customHeight="1" thickBot="1">
      <c r="A37" s="183" t="s">
        <v>24</v>
      </c>
      <c r="B37" s="137" t="s">
        <v>408</v>
      </c>
      <c r="C37" s="354">
        <f>+C8+C20+C25+C26+C31+C35+C36</f>
        <v>118229</v>
      </c>
      <c r="D37" s="354">
        <f>+D8+D20+D25+D26+D31+D35+D36</f>
        <v>865151</v>
      </c>
    </row>
    <row r="38" spans="1:4" s="360" customFormat="1" ht="12" customHeight="1" thickBot="1">
      <c r="A38" s="227" t="s">
        <v>25</v>
      </c>
      <c r="B38" s="137" t="s">
        <v>409</v>
      </c>
      <c r="C38" s="354">
        <f>+C39+C40+C41</f>
        <v>43018771</v>
      </c>
      <c r="D38" s="354">
        <f>+D39+D40+D41</f>
        <v>43019000</v>
      </c>
    </row>
    <row r="39" spans="1:4" s="360" customFormat="1" ht="12" customHeight="1">
      <c r="A39" s="447" t="s">
        <v>410</v>
      </c>
      <c r="B39" s="448" t="s">
        <v>229</v>
      </c>
      <c r="C39" s="82">
        <v>1957771</v>
      </c>
      <c r="D39" s="82">
        <v>1958000</v>
      </c>
    </row>
    <row r="40" spans="1:4" s="360" customFormat="1" ht="12" customHeight="1">
      <c r="A40" s="447" t="s">
        <v>411</v>
      </c>
      <c r="B40" s="449" t="s">
        <v>2</v>
      </c>
      <c r="C40" s="307"/>
      <c r="D40" s="307"/>
    </row>
    <row r="41" spans="1:4" s="453" customFormat="1" ht="12" customHeight="1" thickBot="1">
      <c r="A41" s="446" t="s">
        <v>412</v>
      </c>
      <c r="B41" s="144" t="s">
        <v>413</v>
      </c>
      <c r="C41" s="89">
        <v>41061000</v>
      </c>
      <c r="D41" s="89">
        <v>41061000</v>
      </c>
    </row>
    <row r="42" spans="1:4" s="453" customFormat="1" ht="15" customHeight="1" thickBot="1">
      <c r="A42" s="227" t="s">
        <v>26</v>
      </c>
      <c r="B42" s="228" t="s">
        <v>414</v>
      </c>
      <c r="C42" s="357">
        <f>+C37+C38</f>
        <v>43137000</v>
      </c>
      <c r="D42" s="357">
        <f>+D37+D38</f>
        <v>43884151</v>
      </c>
    </row>
    <row r="43" spans="1:4" s="453" customFormat="1" ht="15" customHeight="1">
      <c r="A43" s="229"/>
      <c r="B43" s="230"/>
      <c r="C43" s="355"/>
      <c r="D43" s="355"/>
    </row>
    <row r="44" spans="1:4" ht="13.5" thickBot="1">
      <c r="A44" s="231"/>
      <c r="B44" s="232"/>
      <c r="C44" s="356"/>
      <c r="D44" s="356"/>
    </row>
    <row r="45" spans="1:4" s="452" customFormat="1" ht="16.5" customHeight="1" thickBot="1">
      <c r="A45" s="233"/>
      <c r="B45" s="234" t="s">
        <v>57</v>
      </c>
      <c r="C45" s="357"/>
      <c r="D45" s="357"/>
    </row>
    <row r="46" spans="1:4" s="454" customFormat="1" ht="12" customHeight="1" thickBot="1">
      <c r="A46" s="191" t="s">
        <v>17</v>
      </c>
      <c r="B46" s="137" t="s">
        <v>415</v>
      </c>
      <c r="C46" s="306">
        <f>SUM(C47:C51)</f>
        <v>43137000</v>
      </c>
      <c r="D46" s="306">
        <f>SUM(D47:D51)</f>
        <v>43884151</v>
      </c>
    </row>
    <row r="47" spans="1:4" ht="12" customHeight="1">
      <c r="A47" s="446" t="s">
        <v>98</v>
      </c>
      <c r="B47" s="9" t="s">
        <v>48</v>
      </c>
      <c r="C47" s="82">
        <v>29411000</v>
      </c>
      <c r="D47" s="82">
        <v>30386959</v>
      </c>
    </row>
    <row r="48" spans="1:4" ht="12" customHeight="1">
      <c r="A48" s="446" t="s">
        <v>99</v>
      </c>
      <c r="B48" s="8" t="s">
        <v>181</v>
      </c>
      <c r="C48" s="85">
        <v>5850000</v>
      </c>
      <c r="D48" s="85">
        <v>6028830</v>
      </c>
    </row>
    <row r="49" spans="1:4" ht="12" customHeight="1">
      <c r="A49" s="446" t="s">
        <v>100</v>
      </c>
      <c r="B49" s="8" t="s">
        <v>140</v>
      </c>
      <c r="C49" s="85">
        <v>7876000</v>
      </c>
      <c r="D49" s="85">
        <v>7468362</v>
      </c>
    </row>
    <row r="50" spans="1:4" ht="12" customHeight="1">
      <c r="A50" s="446" t="s">
        <v>101</v>
      </c>
      <c r="B50" s="8" t="s">
        <v>182</v>
      </c>
      <c r="C50" s="85"/>
      <c r="D50" s="85"/>
    </row>
    <row r="51" spans="1:4" ht="12" customHeight="1" thickBot="1">
      <c r="A51" s="446" t="s">
        <v>148</v>
      </c>
      <c r="B51" s="8" t="s">
        <v>183</v>
      </c>
      <c r="C51" s="85"/>
      <c r="D51" s="85"/>
    </row>
    <row r="52" spans="1:4" ht="12" customHeight="1" thickBot="1">
      <c r="A52" s="191" t="s">
        <v>18</v>
      </c>
      <c r="B52" s="137" t="s">
        <v>416</v>
      </c>
      <c r="C52" s="306">
        <f>SUM(C53:C55)</f>
        <v>0</v>
      </c>
      <c r="D52" s="306">
        <f>SUM(D53:D55)</f>
        <v>0</v>
      </c>
    </row>
    <row r="53" spans="1:4" s="454" customFormat="1" ht="12" customHeight="1">
      <c r="A53" s="446" t="s">
        <v>104</v>
      </c>
      <c r="B53" s="9" t="s">
        <v>220</v>
      </c>
      <c r="C53" s="82"/>
      <c r="D53" s="82"/>
    </row>
    <row r="54" spans="1:4" ht="12" customHeight="1">
      <c r="A54" s="446" t="s">
        <v>105</v>
      </c>
      <c r="B54" s="8" t="s">
        <v>185</v>
      </c>
      <c r="C54" s="85"/>
      <c r="D54" s="85"/>
    </row>
    <row r="55" spans="1:4" ht="12" customHeight="1">
      <c r="A55" s="446" t="s">
        <v>106</v>
      </c>
      <c r="B55" s="8" t="s">
        <v>58</v>
      </c>
      <c r="C55" s="85"/>
      <c r="D55" s="85"/>
    </row>
    <row r="56" spans="1:4" ht="12" customHeight="1" thickBot="1">
      <c r="A56" s="446" t="s">
        <v>107</v>
      </c>
      <c r="B56" s="8" t="s">
        <v>520</v>
      </c>
      <c r="C56" s="85"/>
      <c r="D56" s="85"/>
    </row>
    <row r="57" spans="1:4" ht="12" customHeight="1" thickBot="1">
      <c r="A57" s="191" t="s">
        <v>19</v>
      </c>
      <c r="B57" s="137" t="s">
        <v>13</v>
      </c>
      <c r="C57" s="333"/>
      <c r="D57" s="333"/>
    </row>
    <row r="58" spans="1:4" ht="15" customHeight="1" thickBot="1">
      <c r="A58" s="191" t="s">
        <v>20</v>
      </c>
      <c r="B58" s="235" t="s">
        <v>525</v>
      </c>
      <c r="C58" s="358">
        <f>+C46+C52+C57</f>
        <v>43137000</v>
      </c>
      <c r="D58" s="358">
        <f>+D46+D52+D57</f>
        <v>43884151</v>
      </c>
    </row>
    <row r="59" spans="3:4" ht="13.5" thickBot="1">
      <c r="C59" s="359"/>
      <c r="D59" s="359"/>
    </row>
    <row r="60" spans="1:4" ht="15" customHeight="1" thickBot="1">
      <c r="A60" s="238" t="s">
        <v>515</v>
      </c>
      <c r="B60" s="239"/>
      <c r="C60" s="134">
        <v>7</v>
      </c>
      <c r="D60" s="134">
        <v>7</v>
      </c>
    </row>
    <row r="61" spans="1:4" ht="14.25" customHeight="1" thickBot="1">
      <c r="A61" s="238" t="s">
        <v>200</v>
      </c>
      <c r="B61" s="239"/>
      <c r="C61" s="134">
        <v>0</v>
      </c>
      <c r="D61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 topLeftCell="A1">
      <selection activeCell="C11" sqref="C1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1.875" style="237" customWidth="1"/>
    <col min="5" max="16384" width="9.375" style="237" customWidth="1"/>
  </cols>
  <sheetData>
    <row r="1" spans="1:4" s="217" customFormat="1" ht="21" customHeight="1" thickBot="1">
      <c r="A1" s="216"/>
      <c r="B1" s="630" t="s">
        <v>648</v>
      </c>
      <c r="C1" s="630"/>
      <c r="D1" s="630"/>
    </row>
    <row r="2" spans="1:4" s="450" customFormat="1" ht="38.25" customHeight="1">
      <c r="A2" s="401" t="s">
        <v>198</v>
      </c>
      <c r="B2" s="347" t="s">
        <v>538</v>
      </c>
      <c r="C2" s="628" t="s">
        <v>59</v>
      </c>
      <c r="D2" s="629"/>
    </row>
    <row r="3" spans="1:4" s="450" customFormat="1" ht="24.75" thickBot="1">
      <c r="A3" s="444" t="s">
        <v>197</v>
      </c>
      <c r="B3" s="348" t="s">
        <v>417</v>
      </c>
      <c r="C3" s="619" t="s">
        <v>59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222" t="s">
        <v>55</v>
      </c>
      <c r="D5" s="222" t="s">
        <v>618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0</v>
      </c>
      <c r="D8" s="306">
        <f>SUM(D9:D19)</f>
        <v>0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/>
      <c r="D10" s="304"/>
    </row>
    <row r="11" spans="1:4" s="360" customFormat="1" ht="12" customHeight="1">
      <c r="A11" s="446" t="s">
        <v>100</v>
      </c>
      <c r="B11" s="8" t="s">
        <v>275</v>
      </c>
      <c r="C11" s="304"/>
      <c r="D11" s="304"/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/>
      <c r="D13" s="304"/>
    </row>
    <row r="14" spans="1:4" s="360" customFormat="1" ht="12" customHeight="1">
      <c r="A14" s="446" t="s">
        <v>102</v>
      </c>
      <c r="B14" s="8" t="s">
        <v>399</v>
      </c>
      <c r="C14" s="304"/>
      <c r="D14" s="304"/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/>
      <c r="D19" s="305"/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0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/>
    </row>
    <row r="24" spans="1:4" s="453" customFormat="1" ht="12" customHeight="1" thickBot="1">
      <c r="A24" s="446" t="s">
        <v>107</v>
      </c>
      <c r="B24" s="8" t="s">
        <v>517</v>
      </c>
      <c r="C24" s="304"/>
      <c r="D24" s="304"/>
    </row>
    <row r="25" spans="1:4" s="453" customFormat="1" ht="12" customHeight="1" thickBot="1">
      <c r="A25" s="191" t="s">
        <v>19</v>
      </c>
      <c r="B25" s="137" t="s">
        <v>172</v>
      </c>
      <c r="C25" s="333"/>
      <c r="D25" s="333"/>
    </row>
    <row r="26" spans="1:4" s="453" customFormat="1" ht="12" customHeight="1" thickBot="1">
      <c r="A26" s="191" t="s">
        <v>20</v>
      </c>
      <c r="B26" s="137" t="s">
        <v>518</v>
      </c>
      <c r="C26" s="306">
        <f>+C27+C28+C29</f>
        <v>0</v>
      </c>
      <c r="D26" s="306">
        <f>+D27+D28+D29</f>
        <v>0</v>
      </c>
    </row>
    <row r="27" spans="1:4" s="453" customFormat="1" ht="12" customHeight="1">
      <c r="A27" s="447" t="s">
        <v>260</v>
      </c>
      <c r="B27" s="448" t="s">
        <v>255</v>
      </c>
      <c r="C27" s="82"/>
      <c r="D27" s="82"/>
    </row>
    <row r="28" spans="1:4" s="453" customFormat="1" ht="12" customHeight="1">
      <c r="A28" s="447" t="s">
        <v>263</v>
      </c>
      <c r="B28" s="448" t="s">
        <v>402</v>
      </c>
      <c r="C28" s="304"/>
      <c r="D28" s="304"/>
    </row>
    <row r="29" spans="1:4" s="453" customFormat="1" ht="12" customHeight="1">
      <c r="A29" s="447" t="s">
        <v>264</v>
      </c>
      <c r="B29" s="449" t="s">
        <v>405</v>
      </c>
      <c r="C29" s="304"/>
      <c r="D29" s="304"/>
    </row>
    <row r="30" spans="1:4" s="453" customFormat="1" ht="12" customHeight="1" thickBot="1">
      <c r="A30" s="446" t="s">
        <v>265</v>
      </c>
      <c r="B30" s="144" t="s">
        <v>519</v>
      </c>
      <c r="C30" s="89"/>
      <c r="D30" s="89"/>
    </row>
    <row r="31" spans="1:4" s="453" customFormat="1" ht="12" customHeight="1" thickBot="1">
      <c r="A31" s="191" t="s">
        <v>21</v>
      </c>
      <c r="B31" s="137" t="s">
        <v>406</v>
      </c>
      <c r="C31" s="306">
        <f>+C32+C33+C34</f>
        <v>0</v>
      </c>
      <c r="D31" s="306">
        <f>+D32+D33+D34</f>
        <v>0</v>
      </c>
    </row>
    <row r="32" spans="1:4" s="453" customFormat="1" ht="12" customHeight="1">
      <c r="A32" s="447" t="s">
        <v>91</v>
      </c>
      <c r="B32" s="448" t="s">
        <v>287</v>
      </c>
      <c r="C32" s="82"/>
      <c r="D32" s="82"/>
    </row>
    <row r="33" spans="1:4" s="453" customFormat="1" ht="12" customHeight="1">
      <c r="A33" s="447" t="s">
        <v>92</v>
      </c>
      <c r="B33" s="449" t="s">
        <v>288</v>
      </c>
      <c r="C33" s="307"/>
      <c r="D33" s="307"/>
    </row>
    <row r="34" spans="1:4" s="453" customFormat="1" ht="12" customHeight="1" thickBot="1">
      <c r="A34" s="446" t="s">
        <v>93</v>
      </c>
      <c r="B34" s="144" t="s">
        <v>289</v>
      </c>
      <c r="C34" s="89"/>
      <c r="D34" s="89"/>
    </row>
    <row r="35" spans="1:4" s="360" customFormat="1" ht="12" customHeight="1" thickBot="1">
      <c r="A35" s="191" t="s">
        <v>22</v>
      </c>
      <c r="B35" s="137" t="s">
        <v>375</v>
      </c>
      <c r="C35" s="333"/>
      <c r="D35" s="333"/>
    </row>
    <row r="36" spans="1:4" s="360" customFormat="1" ht="12" customHeight="1" thickBot="1">
      <c r="A36" s="191" t="s">
        <v>23</v>
      </c>
      <c r="B36" s="137" t="s">
        <v>407</v>
      </c>
      <c r="C36" s="353"/>
      <c r="D36" s="353"/>
    </row>
    <row r="37" spans="1:4" s="360" customFormat="1" ht="12" customHeight="1" thickBot="1">
      <c r="A37" s="183" t="s">
        <v>24</v>
      </c>
      <c r="B37" s="137" t="s">
        <v>408</v>
      </c>
      <c r="C37" s="354">
        <f>+C8+C20+C25+C26+C31+C35+C36</f>
        <v>0</v>
      </c>
      <c r="D37" s="354">
        <f>+D8+D20+D25+D26+D31+D35+D36</f>
        <v>0</v>
      </c>
    </row>
    <row r="38" spans="1:4" s="360" customFormat="1" ht="12" customHeight="1" thickBot="1">
      <c r="A38" s="227" t="s">
        <v>25</v>
      </c>
      <c r="B38" s="137" t="s">
        <v>409</v>
      </c>
      <c r="C38" s="354">
        <f>+C39+C40+C41</f>
        <v>0</v>
      </c>
      <c r="D38" s="354">
        <f>+D39+D40+D41</f>
        <v>0</v>
      </c>
    </row>
    <row r="39" spans="1:4" s="360" customFormat="1" ht="12" customHeight="1">
      <c r="A39" s="447" t="s">
        <v>410</v>
      </c>
      <c r="B39" s="448" t="s">
        <v>229</v>
      </c>
      <c r="C39" s="82"/>
      <c r="D39" s="82"/>
    </row>
    <row r="40" spans="1:4" s="360" customFormat="1" ht="12" customHeight="1">
      <c r="A40" s="447" t="s">
        <v>411</v>
      </c>
      <c r="B40" s="449" t="s">
        <v>2</v>
      </c>
      <c r="C40" s="307"/>
      <c r="D40" s="307"/>
    </row>
    <row r="41" spans="1:4" s="453" customFormat="1" ht="12" customHeight="1" thickBot="1">
      <c r="A41" s="446" t="s">
        <v>412</v>
      </c>
      <c r="B41" s="144" t="s">
        <v>413</v>
      </c>
      <c r="C41" s="89"/>
      <c r="D41" s="89"/>
    </row>
    <row r="42" spans="1:4" s="453" customFormat="1" ht="15" customHeight="1" thickBot="1">
      <c r="A42" s="227" t="s">
        <v>26</v>
      </c>
      <c r="B42" s="228" t="s">
        <v>414</v>
      </c>
      <c r="C42" s="357">
        <f>+C37+C38</f>
        <v>0</v>
      </c>
      <c r="D42" s="357">
        <f>+D37+D38</f>
        <v>0</v>
      </c>
    </row>
    <row r="43" spans="1:4" s="453" customFormat="1" ht="15" customHeight="1">
      <c r="A43" s="229"/>
      <c r="B43" s="230"/>
      <c r="C43" s="355"/>
      <c r="D43" s="355"/>
    </row>
    <row r="44" spans="1:4" ht="13.5" thickBot="1">
      <c r="A44" s="231"/>
      <c r="B44" s="232"/>
      <c r="C44" s="356"/>
      <c r="D44" s="356"/>
    </row>
    <row r="45" spans="1:4" s="452" customFormat="1" ht="16.5" customHeight="1" thickBot="1">
      <c r="A45" s="233"/>
      <c r="B45" s="234" t="s">
        <v>57</v>
      </c>
      <c r="C45" s="357"/>
      <c r="D45" s="357"/>
    </row>
    <row r="46" spans="1:4" s="454" customFormat="1" ht="12" customHeight="1" thickBot="1">
      <c r="A46" s="191" t="s">
        <v>17</v>
      </c>
      <c r="B46" s="137" t="s">
        <v>415</v>
      </c>
      <c r="C46" s="306">
        <f>SUM(C47:C51)</f>
        <v>0</v>
      </c>
      <c r="D46" s="306">
        <f>SUM(D47:D51)</f>
        <v>0</v>
      </c>
    </row>
    <row r="47" spans="1:4" ht="12" customHeight="1">
      <c r="A47" s="446" t="s">
        <v>98</v>
      </c>
      <c r="B47" s="9" t="s">
        <v>48</v>
      </c>
      <c r="C47" s="82"/>
      <c r="D47" s="82"/>
    </row>
    <row r="48" spans="1:4" ht="12" customHeight="1">
      <c r="A48" s="446" t="s">
        <v>99</v>
      </c>
      <c r="B48" s="8" t="s">
        <v>181</v>
      </c>
      <c r="C48" s="85"/>
      <c r="D48" s="85"/>
    </row>
    <row r="49" spans="1:4" ht="12" customHeight="1">
      <c r="A49" s="446" t="s">
        <v>100</v>
      </c>
      <c r="B49" s="8" t="s">
        <v>140</v>
      </c>
      <c r="C49" s="85"/>
      <c r="D49" s="85"/>
    </row>
    <row r="50" spans="1:4" ht="12" customHeight="1">
      <c r="A50" s="446" t="s">
        <v>101</v>
      </c>
      <c r="B50" s="8" t="s">
        <v>182</v>
      </c>
      <c r="C50" s="85"/>
      <c r="D50" s="85"/>
    </row>
    <row r="51" spans="1:4" ht="12" customHeight="1" thickBot="1">
      <c r="A51" s="446" t="s">
        <v>148</v>
      </c>
      <c r="B51" s="8" t="s">
        <v>183</v>
      </c>
      <c r="C51" s="85"/>
      <c r="D51" s="85"/>
    </row>
    <row r="52" spans="1:4" ht="12" customHeight="1" thickBot="1">
      <c r="A52" s="191" t="s">
        <v>18</v>
      </c>
      <c r="B52" s="137" t="s">
        <v>416</v>
      </c>
      <c r="C52" s="306">
        <f>SUM(C53:C55)</f>
        <v>0</v>
      </c>
      <c r="D52" s="306">
        <f>SUM(D53:D55)</f>
        <v>0</v>
      </c>
    </row>
    <row r="53" spans="1:4" s="454" customFormat="1" ht="12" customHeight="1">
      <c r="A53" s="446" t="s">
        <v>104</v>
      </c>
      <c r="B53" s="9" t="s">
        <v>220</v>
      </c>
      <c r="C53" s="82"/>
      <c r="D53" s="82"/>
    </row>
    <row r="54" spans="1:4" ht="12" customHeight="1">
      <c r="A54" s="446" t="s">
        <v>105</v>
      </c>
      <c r="B54" s="8" t="s">
        <v>185</v>
      </c>
      <c r="C54" s="85"/>
      <c r="D54" s="85"/>
    </row>
    <row r="55" spans="1:4" ht="12" customHeight="1">
      <c r="A55" s="446" t="s">
        <v>106</v>
      </c>
      <c r="B55" s="8" t="s">
        <v>58</v>
      </c>
      <c r="C55" s="85"/>
      <c r="D55" s="85"/>
    </row>
    <row r="56" spans="1:4" ht="12" customHeight="1" thickBot="1">
      <c r="A56" s="446" t="s">
        <v>107</v>
      </c>
      <c r="B56" s="8" t="s">
        <v>520</v>
      </c>
      <c r="C56" s="85"/>
      <c r="D56" s="85"/>
    </row>
    <row r="57" spans="1:4" ht="15" customHeight="1" thickBot="1">
      <c r="A57" s="191" t="s">
        <v>19</v>
      </c>
      <c r="B57" s="137" t="s">
        <v>13</v>
      </c>
      <c r="C57" s="333"/>
      <c r="D57" s="333"/>
    </row>
    <row r="58" spans="1:4" ht="13.5" thickBot="1">
      <c r="A58" s="191" t="s">
        <v>20</v>
      </c>
      <c r="B58" s="235" t="s">
        <v>525</v>
      </c>
      <c r="C58" s="358"/>
      <c r="D58" s="358"/>
    </row>
    <row r="59" spans="3:4" ht="15" customHeight="1" thickBot="1">
      <c r="C59" s="359"/>
      <c r="D59" s="359"/>
    </row>
    <row r="60" spans="1:4" ht="14.25" customHeight="1" thickBot="1">
      <c r="A60" s="238" t="s">
        <v>515</v>
      </c>
      <c r="B60" s="239"/>
      <c r="C60" s="134">
        <v>0</v>
      </c>
      <c r="D60" s="134">
        <v>0</v>
      </c>
    </row>
    <row r="61" spans="1:4" ht="13.5" thickBot="1">
      <c r="A61" s="238" t="s">
        <v>200</v>
      </c>
      <c r="B61" s="239"/>
      <c r="C61" s="134">
        <v>0</v>
      </c>
      <c r="D61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10" zoomScaleNormal="110" workbookViewId="0" topLeftCell="A1">
      <selection activeCell="C13" sqref="C13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2.625" style="237" customWidth="1"/>
    <col min="5" max="16384" width="9.375" style="237" customWidth="1"/>
  </cols>
  <sheetData>
    <row r="1" spans="1:4" s="217" customFormat="1" ht="21" customHeight="1" thickBot="1">
      <c r="A1" s="216"/>
      <c r="B1" s="630" t="s">
        <v>649</v>
      </c>
      <c r="C1" s="630"/>
      <c r="D1" s="630"/>
    </row>
    <row r="2" spans="1:4" s="450" customFormat="1" ht="25.5" customHeight="1">
      <c r="A2" s="401" t="s">
        <v>198</v>
      </c>
      <c r="B2" s="347" t="s">
        <v>538</v>
      </c>
      <c r="C2" s="628" t="s">
        <v>59</v>
      </c>
      <c r="D2" s="629"/>
    </row>
    <row r="3" spans="1:4" s="450" customFormat="1" ht="24.75" thickBot="1">
      <c r="A3" s="444" t="s">
        <v>197</v>
      </c>
      <c r="B3" s="348" t="s">
        <v>418</v>
      </c>
      <c r="C3" s="619" t="s">
        <v>60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222" t="s">
        <v>55</v>
      </c>
      <c r="D5" s="222" t="s">
        <v>618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0</v>
      </c>
      <c r="D8" s="306">
        <f>SUM(D9:D19)</f>
        <v>0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/>
      <c r="D10" s="304"/>
    </row>
    <row r="11" spans="1:4" s="360" customFormat="1" ht="12" customHeight="1">
      <c r="A11" s="446" t="s">
        <v>100</v>
      </c>
      <c r="B11" s="8" t="s">
        <v>275</v>
      </c>
      <c r="C11" s="304"/>
      <c r="D11" s="304"/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/>
      <c r="D13" s="304"/>
    </row>
    <row r="14" spans="1:4" s="360" customFormat="1" ht="12" customHeight="1">
      <c r="A14" s="446" t="s">
        <v>102</v>
      </c>
      <c r="B14" s="8" t="s">
        <v>399</v>
      </c>
      <c r="C14" s="304"/>
      <c r="D14" s="304"/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/>
      <c r="D19" s="305"/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0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/>
    </row>
    <row r="24" spans="1:4" s="453" customFormat="1" ht="12" customHeight="1" thickBot="1">
      <c r="A24" s="446" t="s">
        <v>107</v>
      </c>
      <c r="B24" s="8" t="s">
        <v>517</v>
      </c>
      <c r="C24" s="304"/>
      <c r="D24" s="304"/>
    </row>
    <row r="25" spans="1:4" s="453" customFormat="1" ht="12" customHeight="1" thickBot="1">
      <c r="A25" s="191" t="s">
        <v>19</v>
      </c>
      <c r="B25" s="137" t="s">
        <v>172</v>
      </c>
      <c r="C25" s="333"/>
      <c r="D25" s="333"/>
    </row>
    <row r="26" spans="1:4" s="453" customFormat="1" ht="12" customHeight="1" thickBot="1">
      <c r="A26" s="191" t="s">
        <v>20</v>
      </c>
      <c r="B26" s="137" t="s">
        <v>518</v>
      </c>
      <c r="C26" s="306">
        <f>+C27+C28+C29</f>
        <v>0</v>
      </c>
      <c r="D26" s="306">
        <f>+D27+D28+D29</f>
        <v>0</v>
      </c>
    </row>
    <row r="27" spans="1:4" s="453" customFormat="1" ht="12" customHeight="1">
      <c r="A27" s="447" t="s">
        <v>260</v>
      </c>
      <c r="B27" s="448" t="s">
        <v>255</v>
      </c>
      <c r="C27" s="82"/>
      <c r="D27" s="82"/>
    </row>
    <row r="28" spans="1:4" s="453" customFormat="1" ht="12" customHeight="1">
      <c r="A28" s="447" t="s">
        <v>263</v>
      </c>
      <c r="B28" s="448" t="s">
        <v>402</v>
      </c>
      <c r="C28" s="304"/>
      <c r="D28" s="304"/>
    </row>
    <row r="29" spans="1:4" s="453" customFormat="1" ht="12" customHeight="1">
      <c r="A29" s="447" t="s">
        <v>264</v>
      </c>
      <c r="B29" s="449" t="s">
        <v>405</v>
      </c>
      <c r="C29" s="304"/>
      <c r="D29" s="304"/>
    </row>
    <row r="30" spans="1:4" s="453" customFormat="1" ht="12" customHeight="1" thickBot="1">
      <c r="A30" s="446" t="s">
        <v>265</v>
      </c>
      <c r="B30" s="144" t="s">
        <v>519</v>
      </c>
      <c r="C30" s="89"/>
      <c r="D30" s="89"/>
    </row>
    <row r="31" spans="1:4" s="453" customFormat="1" ht="12" customHeight="1" thickBot="1">
      <c r="A31" s="191" t="s">
        <v>21</v>
      </c>
      <c r="B31" s="137" t="s">
        <v>406</v>
      </c>
      <c r="C31" s="306">
        <f>+C32+C33+C34</f>
        <v>0</v>
      </c>
      <c r="D31" s="306">
        <f>+D32+D33+D34</f>
        <v>0</v>
      </c>
    </row>
    <row r="32" spans="1:4" s="453" customFormat="1" ht="12" customHeight="1">
      <c r="A32" s="447" t="s">
        <v>91</v>
      </c>
      <c r="B32" s="448" t="s">
        <v>287</v>
      </c>
      <c r="C32" s="82"/>
      <c r="D32" s="82"/>
    </row>
    <row r="33" spans="1:4" s="453" customFormat="1" ht="12" customHeight="1">
      <c r="A33" s="447" t="s">
        <v>92</v>
      </c>
      <c r="B33" s="449" t="s">
        <v>288</v>
      </c>
      <c r="C33" s="307"/>
      <c r="D33" s="307"/>
    </row>
    <row r="34" spans="1:4" s="453" customFormat="1" ht="12" customHeight="1" thickBot="1">
      <c r="A34" s="446" t="s">
        <v>93</v>
      </c>
      <c r="B34" s="144" t="s">
        <v>289</v>
      </c>
      <c r="C34" s="89"/>
      <c r="D34" s="89"/>
    </row>
    <row r="35" spans="1:4" s="360" customFormat="1" ht="12" customHeight="1" thickBot="1">
      <c r="A35" s="191" t="s">
        <v>22</v>
      </c>
      <c r="B35" s="137" t="s">
        <v>375</v>
      </c>
      <c r="C35" s="333"/>
      <c r="D35" s="333"/>
    </row>
    <row r="36" spans="1:4" s="360" customFormat="1" ht="12" customHeight="1" thickBot="1">
      <c r="A36" s="191" t="s">
        <v>23</v>
      </c>
      <c r="B36" s="137" t="s">
        <v>407</v>
      </c>
      <c r="C36" s="353"/>
      <c r="D36" s="353"/>
    </row>
    <row r="37" spans="1:4" s="360" customFormat="1" ht="12" customHeight="1" thickBot="1">
      <c r="A37" s="183" t="s">
        <v>24</v>
      </c>
      <c r="B37" s="137" t="s">
        <v>408</v>
      </c>
      <c r="C37" s="354">
        <f>+C8+C20+C25+C26+C31+C35+C36</f>
        <v>0</v>
      </c>
      <c r="D37" s="354">
        <f>+D8+D20+D25+D26+D31+D35+D36</f>
        <v>0</v>
      </c>
    </row>
    <row r="38" spans="1:4" s="360" customFormat="1" ht="12" customHeight="1" thickBot="1">
      <c r="A38" s="227" t="s">
        <v>25</v>
      </c>
      <c r="B38" s="137" t="s">
        <v>409</v>
      </c>
      <c r="C38" s="354"/>
      <c r="D38" s="354"/>
    </row>
    <row r="39" spans="1:4" s="360" customFormat="1" ht="12" customHeight="1">
      <c r="A39" s="447" t="s">
        <v>410</v>
      </c>
      <c r="B39" s="448" t="s">
        <v>229</v>
      </c>
      <c r="C39" s="82"/>
      <c r="D39" s="82"/>
    </row>
    <row r="40" spans="1:4" s="360" customFormat="1" ht="12" customHeight="1">
      <c r="A40" s="447" t="s">
        <v>411</v>
      </c>
      <c r="B40" s="449" t="s">
        <v>2</v>
      </c>
      <c r="C40" s="307"/>
      <c r="D40" s="307"/>
    </row>
    <row r="41" spans="1:4" s="453" customFormat="1" ht="12" customHeight="1" thickBot="1">
      <c r="A41" s="446" t="s">
        <v>412</v>
      </c>
      <c r="B41" s="144" t="s">
        <v>413</v>
      </c>
      <c r="C41" s="89"/>
      <c r="D41" s="89"/>
    </row>
    <row r="42" spans="1:4" s="453" customFormat="1" ht="15" customHeight="1" thickBot="1">
      <c r="A42" s="227" t="s">
        <v>26</v>
      </c>
      <c r="B42" s="228" t="s">
        <v>414</v>
      </c>
      <c r="C42" s="357">
        <f>+C37+C38</f>
        <v>0</v>
      </c>
      <c r="D42" s="357">
        <f>+D37+D38</f>
        <v>0</v>
      </c>
    </row>
    <row r="43" spans="1:4" s="453" customFormat="1" ht="15" customHeight="1">
      <c r="A43" s="229"/>
      <c r="B43" s="230"/>
      <c r="C43" s="355"/>
      <c r="D43" s="355"/>
    </row>
    <row r="44" spans="1:4" ht="13.5" thickBot="1">
      <c r="A44" s="231"/>
      <c r="B44" s="232"/>
      <c r="C44" s="356"/>
      <c r="D44" s="356"/>
    </row>
    <row r="45" spans="1:4" s="452" customFormat="1" ht="16.5" customHeight="1" thickBot="1">
      <c r="A45" s="233"/>
      <c r="B45" s="234" t="s">
        <v>57</v>
      </c>
      <c r="C45" s="357"/>
      <c r="D45" s="357"/>
    </row>
    <row r="46" spans="1:4" s="454" customFormat="1" ht="12" customHeight="1" thickBot="1">
      <c r="A46" s="191" t="s">
        <v>17</v>
      </c>
      <c r="B46" s="137" t="s">
        <v>415</v>
      </c>
      <c r="C46" s="306">
        <f>SUM(C47:C51)</f>
        <v>0</v>
      </c>
      <c r="D46" s="306">
        <f>SUM(D47:D51)</f>
        <v>0</v>
      </c>
    </row>
    <row r="47" spans="1:4" ht="12" customHeight="1">
      <c r="A47" s="446" t="s">
        <v>98</v>
      </c>
      <c r="B47" s="9" t="s">
        <v>48</v>
      </c>
      <c r="C47" s="82"/>
      <c r="D47" s="82"/>
    </row>
    <row r="48" spans="1:4" ht="12" customHeight="1">
      <c r="A48" s="446" t="s">
        <v>99</v>
      </c>
      <c r="B48" s="8" t="s">
        <v>181</v>
      </c>
      <c r="C48" s="85"/>
      <c r="D48" s="85"/>
    </row>
    <row r="49" spans="1:4" ht="12" customHeight="1">
      <c r="A49" s="446" t="s">
        <v>100</v>
      </c>
      <c r="B49" s="8" t="s">
        <v>140</v>
      </c>
      <c r="C49" s="85"/>
      <c r="D49" s="85"/>
    </row>
    <row r="50" spans="1:4" ht="12" customHeight="1">
      <c r="A50" s="446" t="s">
        <v>101</v>
      </c>
      <c r="B50" s="8" t="s">
        <v>182</v>
      </c>
      <c r="C50" s="85"/>
      <c r="D50" s="85"/>
    </row>
    <row r="51" spans="1:4" ht="12" customHeight="1" thickBot="1">
      <c r="A51" s="446" t="s">
        <v>148</v>
      </c>
      <c r="B51" s="8" t="s">
        <v>183</v>
      </c>
      <c r="C51" s="85"/>
      <c r="D51" s="85"/>
    </row>
    <row r="52" spans="1:4" ht="12" customHeight="1" thickBot="1">
      <c r="A52" s="191" t="s">
        <v>18</v>
      </c>
      <c r="B52" s="137" t="s">
        <v>416</v>
      </c>
      <c r="C52" s="306">
        <f>SUM(C53:C55)</f>
        <v>0</v>
      </c>
      <c r="D52" s="306">
        <f>SUM(D53:D55)</f>
        <v>0</v>
      </c>
    </row>
    <row r="53" spans="1:4" s="454" customFormat="1" ht="12" customHeight="1">
      <c r="A53" s="446" t="s">
        <v>104</v>
      </c>
      <c r="B53" s="9" t="s">
        <v>220</v>
      </c>
      <c r="C53" s="82"/>
      <c r="D53" s="82"/>
    </row>
    <row r="54" spans="1:4" ht="12" customHeight="1">
      <c r="A54" s="446" t="s">
        <v>105</v>
      </c>
      <c r="B54" s="8" t="s">
        <v>185</v>
      </c>
      <c r="C54" s="85"/>
      <c r="D54" s="85"/>
    </row>
    <row r="55" spans="1:4" ht="12" customHeight="1">
      <c r="A55" s="446" t="s">
        <v>106</v>
      </c>
      <c r="B55" s="8" t="s">
        <v>58</v>
      </c>
      <c r="C55" s="85"/>
      <c r="D55" s="85"/>
    </row>
    <row r="56" spans="1:4" ht="12" customHeight="1" thickBot="1">
      <c r="A56" s="446" t="s">
        <v>107</v>
      </c>
      <c r="B56" s="8" t="s">
        <v>520</v>
      </c>
      <c r="C56" s="85"/>
      <c r="D56" s="85"/>
    </row>
    <row r="57" spans="1:4" ht="15" customHeight="1" thickBot="1">
      <c r="A57" s="191" t="s">
        <v>19</v>
      </c>
      <c r="B57" s="137" t="s">
        <v>13</v>
      </c>
      <c r="C57" s="333"/>
      <c r="D57" s="333"/>
    </row>
    <row r="58" spans="1:4" ht="13.5" thickBot="1">
      <c r="A58" s="191" t="s">
        <v>20</v>
      </c>
      <c r="B58" s="235" t="s">
        <v>525</v>
      </c>
      <c r="C58" s="358">
        <f>+C46+C52+C57</f>
        <v>0</v>
      </c>
      <c r="D58" s="358">
        <f>+D46+D52+D57</f>
        <v>0</v>
      </c>
    </row>
    <row r="59" spans="3:4" ht="15" customHeight="1" thickBot="1">
      <c r="C59" s="359"/>
      <c r="D59" s="359"/>
    </row>
    <row r="60" spans="1:4" ht="14.25" customHeight="1" thickBot="1">
      <c r="A60" s="238" t="s">
        <v>515</v>
      </c>
      <c r="B60" s="239"/>
      <c r="C60" s="134">
        <v>0</v>
      </c>
      <c r="D60" s="134">
        <v>0</v>
      </c>
    </row>
    <row r="61" spans="1:4" ht="13.5" thickBot="1">
      <c r="A61" s="238" t="s">
        <v>200</v>
      </c>
      <c r="B61" s="239"/>
      <c r="C61" s="134">
        <v>0</v>
      </c>
      <c r="D61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1"/>
  <sheetViews>
    <sheetView zoomScale="110" zoomScaleNormal="110" workbookViewId="0" topLeftCell="A1">
      <selection activeCell="C18" sqref="C18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1.625" style="237" bestFit="1" customWidth="1"/>
    <col min="5" max="16384" width="9.375" style="237" customWidth="1"/>
  </cols>
  <sheetData>
    <row r="1" spans="1:4" s="217" customFormat="1" ht="21" customHeight="1" thickBot="1">
      <c r="A1" s="216"/>
      <c r="B1" s="630" t="s">
        <v>650</v>
      </c>
      <c r="C1" s="630"/>
      <c r="D1" s="630"/>
    </row>
    <row r="2" spans="1:4" s="450" customFormat="1" ht="25.5" customHeight="1">
      <c r="A2" s="401" t="s">
        <v>198</v>
      </c>
      <c r="B2" s="347" t="s">
        <v>538</v>
      </c>
      <c r="C2" s="628" t="s">
        <v>59</v>
      </c>
      <c r="D2" s="629"/>
    </row>
    <row r="3" spans="1:4" s="450" customFormat="1" ht="24.75" thickBot="1">
      <c r="A3" s="444" t="s">
        <v>197</v>
      </c>
      <c r="B3" s="348" t="s">
        <v>526</v>
      </c>
      <c r="C3" s="619" t="s">
        <v>431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222" t="s">
        <v>55</v>
      </c>
      <c r="D5" s="222" t="s">
        <v>617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88229</v>
      </c>
      <c r="D8" s="306">
        <f>SUM(D9:D19)</f>
        <v>88000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/>
      <c r="D10" s="304"/>
    </row>
    <row r="11" spans="1:4" s="360" customFormat="1" ht="12" customHeight="1">
      <c r="A11" s="446" t="s">
        <v>100</v>
      </c>
      <c r="B11" s="8" t="s">
        <v>275</v>
      </c>
      <c r="C11" s="304">
        <v>62229</v>
      </c>
      <c r="D11" s="304">
        <v>62000</v>
      </c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/>
      <c r="D13" s="304"/>
    </row>
    <row r="14" spans="1:4" s="360" customFormat="1" ht="12" customHeight="1">
      <c r="A14" s="446" t="s">
        <v>102</v>
      </c>
      <c r="B14" s="8" t="s">
        <v>399</v>
      </c>
      <c r="C14" s="304">
        <v>25000</v>
      </c>
      <c r="D14" s="304">
        <v>25000</v>
      </c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>
        <v>1000</v>
      </c>
      <c r="D19" s="305">
        <v>1000</v>
      </c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747151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>
        <v>747151</v>
      </c>
    </row>
    <row r="24" spans="1:4" s="453" customFormat="1" ht="12" customHeight="1" thickBot="1">
      <c r="A24" s="446" t="s">
        <v>107</v>
      </c>
      <c r="B24" s="8" t="s">
        <v>517</v>
      </c>
      <c r="C24" s="304"/>
      <c r="D24" s="304"/>
    </row>
    <row r="25" spans="1:4" s="453" customFormat="1" ht="12" customHeight="1" thickBot="1">
      <c r="A25" s="191" t="s">
        <v>19</v>
      </c>
      <c r="B25" s="137" t="s">
        <v>172</v>
      </c>
      <c r="C25" s="333">
        <v>30000</v>
      </c>
      <c r="D25" s="333">
        <v>30000</v>
      </c>
    </row>
    <row r="26" spans="1:4" s="453" customFormat="1" ht="12" customHeight="1" thickBot="1">
      <c r="A26" s="191" t="s">
        <v>20</v>
      </c>
      <c r="B26" s="137" t="s">
        <v>518</v>
      </c>
      <c r="C26" s="306">
        <f>+C27+C28+C29</f>
        <v>0</v>
      </c>
      <c r="D26" s="306">
        <f>+D27+D28+D29</f>
        <v>0</v>
      </c>
    </row>
    <row r="27" spans="1:4" s="453" customFormat="1" ht="12" customHeight="1">
      <c r="A27" s="447" t="s">
        <v>260</v>
      </c>
      <c r="B27" s="448" t="s">
        <v>255</v>
      </c>
      <c r="C27" s="82"/>
      <c r="D27" s="82"/>
    </row>
    <row r="28" spans="1:4" s="453" customFormat="1" ht="12" customHeight="1">
      <c r="A28" s="447" t="s">
        <v>263</v>
      </c>
      <c r="B28" s="448" t="s">
        <v>402</v>
      </c>
      <c r="C28" s="304"/>
      <c r="D28" s="304"/>
    </row>
    <row r="29" spans="1:4" s="453" customFormat="1" ht="12" customHeight="1">
      <c r="A29" s="447" t="s">
        <v>264</v>
      </c>
      <c r="B29" s="449" t="s">
        <v>405</v>
      </c>
      <c r="C29" s="304"/>
      <c r="D29" s="304"/>
    </row>
    <row r="30" spans="1:4" s="453" customFormat="1" ht="12" customHeight="1" thickBot="1">
      <c r="A30" s="446" t="s">
        <v>265</v>
      </c>
      <c r="B30" s="144" t="s">
        <v>519</v>
      </c>
      <c r="C30" s="89"/>
      <c r="D30" s="89"/>
    </row>
    <row r="31" spans="1:4" s="453" customFormat="1" ht="12" customHeight="1" thickBot="1">
      <c r="A31" s="191" t="s">
        <v>21</v>
      </c>
      <c r="B31" s="137" t="s">
        <v>406</v>
      </c>
      <c r="C31" s="306">
        <f>+C32+C33+C34</f>
        <v>0</v>
      </c>
      <c r="D31" s="306">
        <f>+D32+D33+D34</f>
        <v>0</v>
      </c>
    </row>
    <row r="32" spans="1:4" s="453" customFormat="1" ht="12" customHeight="1">
      <c r="A32" s="447" t="s">
        <v>91</v>
      </c>
      <c r="B32" s="448" t="s">
        <v>287</v>
      </c>
      <c r="C32" s="82"/>
      <c r="D32" s="82"/>
    </row>
    <row r="33" spans="1:4" s="453" customFormat="1" ht="12" customHeight="1">
      <c r="A33" s="447" t="s">
        <v>92</v>
      </c>
      <c r="B33" s="449" t="s">
        <v>288</v>
      </c>
      <c r="C33" s="307"/>
      <c r="D33" s="307"/>
    </row>
    <row r="34" spans="1:4" s="453" customFormat="1" ht="12" customHeight="1" thickBot="1">
      <c r="A34" s="446" t="s">
        <v>93</v>
      </c>
      <c r="B34" s="144" t="s">
        <v>289</v>
      </c>
      <c r="C34" s="89"/>
      <c r="D34" s="89"/>
    </row>
    <row r="35" spans="1:4" s="360" customFormat="1" ht="12" customHeight="1" thickBot="1">
      <c r="A35" s="191" t="s">
        <v>22</v>
      </c>
      <c r="B35" s="137" t="s">
        <v>375</v>
      </c>
      <c r="C35" s="333"/>
      <c r="D35" s="333"/>
    </row>
    <row r="36" spans="1:4" s="360" customFormat="1" ht="12" customHeight="1" thickBot="1">
      <c r="A36" s="191" t="s">
        <v>23</v>
      </c>
      <c r="B36" s="137" t="s">
        <v>407</v>
      </c>
      <c r="C36" s="353"/>
      <c r="D36" s="353"/>
    </row>
    <row r="37" spans="1:4" s="360" customFormat="1" ht="12" customHeight="1" thickBot="1">
      <c r="A37" s="183" t="s">
        <v>24</v>
      </c>
      <c r="B37" s="137" t="s">
        <v>408</v>
      </c>
      <c r="C37" s="354">
        <f>+C8+C20+C25+C26+C31+C35+C36</f>
        <v>118229</v>
      </c>
      <c r="D37" s="354">
        <f>+D8+D20+D25+D26+D31+D35+D36</f>
        <v>865151</v>
      </c>
    </row>
    <row r="38" spans="1:4" s="360" customFormat="1" ht="12" customHeight="1" thickBot="1">
      <c r="A38" s="227" t="s">
        <v>25</v>
      </c>
      <c r="B38" s="137" t="s">
        <v>409</v>
      </c>
      <c r="C38" s="354">
        <f>+C39+C40+C41</f>
        <v>43018771</v>
      </c>
      <c r="D38" s="354">
        <f>+D39+D40+D41</f>
        <v>43019000</v>
      </c>
    </row>
    <row r="39" spans="1:4" s="360" customFormat="1" ht="12" customHeight="1">
      <c r="A39" s="447" t="s">
        <v>410</v>
      </c>
      <c r="B39" s="448" t="s">
        <v>229</v>
      </c>
      <c r="C39" s="82">
        <v>1957771</v>
      </c>
      <c r="D39" s="82">
        <v>1958000</v>
      </c>
    </row>
    <row r="40" spans="1:4" s="360" customFormat="1" ht="12" customHeight="1">
      <c r="A40" s="447" t="s">
        <v>411</v>
      </c>
      <c r="B40" s="449" t="s">
        <v>2</v>
      </c>
      <c r="C40" s="307"/>
      <c r="D40" s="307"/>
    </row>
    <row r="41" spans="1:4" s="453" customFormat="1" ht="12" customHeight="1" thickBot="1">
      <c r="A41" s="446" t="s">
        <v>412</v>
      </c>
      <c r="B41" s="144" t="s">
        <v>413</v>
      </c>
      <c r="C41" s="89">
        <v>41061000</v>
      </c>
      <c r="D41" s="89">
        <v>41061000</v>
      </c>
    </row>
    <row r="42" spans="1:4" s="453" customFormat="1" ht="15" customHeight="1" thickBot="1">
      <c r="A42" s="227" t="s">
        <v>26</v>
      </c>
      <c r="B42" s="228" t="s">
        <v>414</v>
      </c>
      <c r="C42" s="357">
        <f>+C37+C38</f>
        <v>43137000</v>
      </c>
      <c r="D42" s="357">
        <f>+D37+D38</f>
        <v>43884151</v>
      </c>
    </row>
    <row r="43" spans="1:4" s="453" customFormat="1" ht="15" customHeight="1">
      <c r="A43" s="229"/>
      <c r="B43" s="230"/>
      <c r="C43" s="355"/>
      <c r="D43" s="355"/>
    </row>
    <row r="44" spans="1:4" ht="13.5" thickBot="1">
      <c r="A44" s="231"/>
      <c r="B44" s="232"/>
      <c r="C44" s="356"/>
      <c r="D44" s="356"/>
    </row>
    <row r="45" spans="1:4" s="452" customFormat="1" ht="16.5" customHeight="1" thickBot="1">
      <c r="A45" s="233"/>
      <c r="B45" s="234" t="s">
        <v>57</v>
      </c>
      <c r="C45" s="357"/>
      <c r="D45" s="357"/>
    </row>
    <row r="46" spans="1:4" s="454" customFormat="1" ht="12" customHeight="1" thickBot="1">
      <c r="A46" s="191" t="s">
        <v>17</v>
      </c>
      <c r="B46" s="137" t="s">
        <v>415</v>
      </c>
      <c r="C46" s="306">
        <f>SUM(C47:C51)</f>
        <v>43137000</v>
      </c>
      <c r="D46" s="306">
        <f>SUM(D47:D51)</f>
        <v>43884151</v>
      </c>
    </row>
    <row r="47" spans="1:4" ht="12" customHeight="1">
      <c r="A47" s="446" t="s">
        <v>98</v>
      </c>
      <c r="B47" s="9" t="s">
        <v>48</v>
      </c>
      <c r="C47" s="82">
        <v>29411000</v>
      </c>
      <c r="D47" s="82">
        <v>30386959</v>
      </c>
    </row>
    <row r="48" spans="1:4" ht="12" customHeight="1">
      <c r="A48" s="446" t="s">
        <v>99</v>
      </c>
      <c r="B48" s="8" t="s">
        <v>181</v>
      </c>
      <c r="C48" s="85">
        <v>5850000</v>
      </c>
      <c r="D48" s="85">
        <v>6028830</v>
      </c>
    </row>
    <row r="49" spans="1:4" ht="12" customHeight="1">
      <c r="A49" s="446" t="s">
        <v>100</v>
      </c>
      <c r="B49" s="8" t="s">
        <v>140</v>
      </c>
      <c r="C49" s="85">
        <v>7876000</v>
      </c>
      <c r="D49" s="85">
        <v>7468362</v>
      </c>
    </row>
    <row r="50" spans="1:4" ht="12" customHeight="1">
      <c r="A50" s="446" t="s">
        <v>101</v>
      </c>
      <c r="B50" s="8" t="s">
        <v>182</v>
      </c>
      <c r="C50" s="85"/>
      <c r="D50" s="85"/>
    </row>
    <row r="51" spans="1:4" ht="12" customHeight="1" thickBot="1">
      <c r="A51" s="446" t="s">
        <v>148</v>
      </c>
      <c r="B51" s="8" t="s">
        <v>183</v>
      </c>
      <c r="C51" s="85"/>
      <c r="D51" s="85"/>
    </row>
    <row r="52" spans="1:4" ht="12" customHeight="1" thickBot="1">
      <c r="A52" s="191" t="s">
        <v>18</v>
      </c>
      <c r="B52" s="137" t="s">
        <v>416</v>
      </c>
      <c r="C52" s="306">
        <f>SUM(C53:C55)</f>
        <v>0</v>
      </c>
      <c r="D52" s="306">
        <f>SUM(D53:D55)</f>
        <v>0</v>
      </c>
    </row>
    <row r="53" spans="1:4" s="454" customFormat="1" ht="12" customHeight="1">
      <c r="A53" s="446" t="s">
        <v>104</v>
      </c>
      <c r="B53" s="9" t="s">
        <v>220</v>
      </c>
      <c r="C53" s="82"/>
      <c r="D53" s="82"/>
    </row>
    <row r="54" spans="1:4" ht="12" customHeight="1">
      <c r="A54" s="446" t="s">
        <v>105</v>
      </c>
      <c r="B54" s="8" t="s">
        <v>185</v>
      </c>
      <c r="C54" s="85"/>
      <c r="D54" s="85"/>
    </row>
    <row r="55" spans="1:4" ht="12" customHeight="1">
      <c r="A55" s="446" t="s">
        <v>106</v>
      </c>
      <c r="B55" s="8" t="s">
        <v>58</v>
      </c>
      <c r="C55" s="85"/>
      <c r="D55" s="85"/>
    </row>
    <row r="56" spans="1:4" ht="12" customHeight="1" thickBot="1">
      <c r="A56" s="446" t="s">
        <v>107</v>
      </c>
      <c r="B56" s="8" t="s">
        <v>520</v>
      </c>
      <c r="C56" s="85"/>
      <c r="D56" s="85"/>
    </row>
    <row r="57" spans="1:4" ht="15" customHeight="1" thickBot="1">
      <c r="A57" s="191" t="s">
        <v>19</v>
      </c>
      <c r="B57" s="137" t="s">
        <v>13</v>
      </c>
      <c r="C57" s="333"/>
      <c r="D57" s="333"/>
    </row>
    <row r="58" spans="1:4" ht="13.5" thickBot="1">
      <c r="A58" s="191" t="s">
        <v>20</v>
      </c>
      <c r="B58" s="235" t="s">
        <v>525</v>
      </c>
      <c r="C58" s="358">
        <f>+C46+C52+C57</f>
        <v>43137000</v>
      </c>
      <c r="D58" s="358">
        <f>+D46+D52+D57</f>
        <v>43884151</v>
      </c>
    </row>
    <row r="59" spans="3:4" ht="15" customHeight="1" thickBot="1">
      <c r="C59" s="359"/>
      <c r="D59" s="359"/>
    </row>
    <row r="60" spans="1:4" ht="14.25" customHeight="1" thickBot="1">
      <c r="A60" s="238" t="s">
        <v>515</v>
      </c>
      <c r="B60" s="239"/>
      <c r="C60" s="134">
        <v>7</v>
      </c>
      <c r="D60" s="134">
        <v>7</v>
      </c>
    </row>
    <row r="61" spans="1:4" ht="13.5" thickBot="1">
      <c r="A61" s="238" t="s">
        <v>200</v>
      </c>
      <c r="B61" s="239"/>
      <c r="C61" s="134">
        <v>0</v>
      </c>
      <c r="D61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="130" zoomScaleNormal="130" zoomScaleSheetLayoutView="100" workbookViewId="0" topLeftCell="A85">
      <selection activeCell="B11" sqref="B11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12.625" style="408" bestFit="1" customWidth="1"/>
    <col min="5" max="16384" width="9.375" style="408" customWidth="1"/>
  </cols>
  <sheetData>
    <row r="1" spans="1:3" ht="15.75" customHeight="1">
      <c r="A1" s="574" t="s">
        <v>14</v>
      </c>
      <c r="B1" s="574"/>
      <c r="C1" s="574"/>
    </row>
    <row r="2" spans="1:4" ht="15.75" customHeight="1" thickBot="1">
      <c r="A2" s="575" t="s">
        <v>151</v>
      </c>
      <c r="B2" s="575"/>
      <c r="C2" s="578" t="s">
        <v>567</v>
      </c>
      <c r="D2" s="578"/>
    </row>
    <row r="3" spans="1:4" ht="37.5" customHeight="1" thickBot="1">
      <c r="A3" s="23" t="s">
        <v>69</v>
      </c>
      <c r="B3" s="24" t="s">
        <v>16</v>
      </c>
      <c r="C3" s="43" t="s">
        <v>571</v>
      </c>
      <c r="D3" s="43" t="s">
        <v>615</v>
      </c>
    </row>
    <row r="4" spans="1:4" s="409" customFormat="1" ht="12" customHeight="1" thickBot="1">
      <c r="A4" s="403" t="s">
        <v>490</v>
      </c>
      <c r="B4" s="404" t="s">
        <v>491</v>
      </c>
      <c r="C4" s="405" t="s">
        <v>492</v>
      </c>
      <c r="D4" s="405" t="s">
        <v>494</v>
      </c>
    </row>
    <row r="5" spans="1:4" s="410" customFormat="1" ht="12" customHeight="1" thickBot="1">
      <c r="A5" s="20" t="s">
        <v>17</v>
      </c>
      <c r="B5" s="21" t="s">
        <v>244</v>
      </c>
      <c r="C5" s="287">
        <f>+C6+C7+C8+C9+C10+C11</f>
        <v>171560126</v>
      </c>
      <c r="D5" s="287">
        <f>+D6+D7+D8+D9+D10+D11</f>
        <v>177835464</v>
      </c>
    </row>
    <row r="6" spans="1:4" s="410" customFormat="1" ht="12" customHeight="1">
      <c r="A6" s="15" t="s">
        <v>98</v>
      </c>
      <c r="B6" s="411" t="s">
        <v>245</v>
      </c>
      <c r="C6" s="290">
        <v>27008669</v>
      </c>
      <c r="D6" s="290">
        <v>27102853</v>
      </c>
    </row>
    <row r="7" spans="1:4" s="410" customFormat="1" ht="12" customHeight="1">
      <c r="A7" s="14" t="s">
        <v>99</v>
      </c>
      <c r="B7" s="412" t="s">
        <v>246</v>
      </c>
      <c r="C7" s="289">
        <v>78565151</v>
      </c>
      <c r="D7" s="289">
        <v>81481500</v>
      </c>
    </row>
    <row r="8" spans="1:4" s="410" customFormat="1" ht="12" customHeight="1">
      <c r="A8" s="14" t="s">
        <v>100</v>
      </c>
      <c r="B8" s="412" t="s">
        <v>247</v>
      </c>
      <c r="C8" s="289">
        <v>62230166</v>
      </c>
      <c r="D8" s="289">
        <v>63785381</v>
      </c>
    </row>
    <row r="9" spans="1:4" s="410" customFormat="1" ht="12" customHeight="1">
      <c r="A9" s="14" t="s">
        <v>101</v>
      </c>
      <c r="B9" s="412" t="s">
        <v>248</v>
      </c>
      <c r="C9" s="289">
        <v>3453340</v>
      </c>
      <c r="D9" s="289">
        <v>3453340</v>
      </c>
    </row>
    <row r="10" spans="1:4" s="410" customFormat="1" ht="12" customHeight="1">
      <c r="A10" s="14" t="s">
        <v>148</v>
      </c>
      <c r="B10" s="283" t="s">
        <v>432</v>
      </c>
      <c r="C10" s="289">
        <v>302800</v>
      </c>
      <c r="D10" s="289">
        <v>2012390</v>
      </c>
    </row>
    <row r="11" spans="1:4" s="410" customFormat="1" ht="12" customHeight="1" thickBot="1">
      <c r="A11" s="16" t="s">
        <v>102</v>
      </c>
      <c r="B11" s="284" t="s">
        <v>433</v>
      </c>
      <c r="C11" s="289"/>
      <c r="D11" s="289"/>
    </row>
    <row r="12" spans="1:4" s="410" customFormat="1" ht="12" customHeight="1" thickBot="1">
      <c r="A12" s="20" t="s">
        <v>18</v>
      </c>
      <c r="B12" s="282" t="s">
        <v>249</v>
      </c>
      <c r="C12" s="287">
        <f>+C13+C14+C15+C16+C17</f>
        <v>9636000</v>
      </c>
      <c r="D12" s="287">
        <f>+D13+D14+D15+D16+D17</f>
        <v>12656579</v>
      </c>
    </row>
    <row r="13" spans="1:4" s="410" customFormat="1" ht="12" customHeight="1">
      <c r="A13" s="15" t="s">
        <v>104</v>
      </c>
      <c r="B13" s="411" t="s">
        <v>250</v>
      </c>
      <c r="C13" s="290"/>
      <c r="D13" s="290"/>
    </row>
    <row r="14" spans="1:4" s="410" customFormat="1" ht="12" customHeight="1">
      <c r="A14" s="14" t="s">
        <v>105</v>
      </c>
      <c r="B14" s="412" t="s">
        <v>251</v>
      </c>
      <c r="C14" s="289"/>
      <c r="D14" s="289"/>
    </row>
    <row r="15" spans="1:4" s="410" customFormat="1" ht="12" customHeight="1">
      <c r="A15" s="14" t="s">
        <v>106</v>
      </c>
      <c r="B15" s="412" t="s">
        <v>422</v>
      </c>
      <c r="C15" s="289"/>
      <c r="D15" s="289"/>
    </row>
    <row r="16" spans="1:4" s="410" customFormat="1" ht="12" customHeight="1">
      <c r="A16" s="14" t="s">
        <v>107</v>
      </c>
      <c r="B16" s="412" t="s">
        <v>423</v>
      </c>
      <c r="C16" s="289"/>
      <c r="D16" s="289"/>
    </row>
    <row r="17" spans="1:4" s="410" customFormat="1" ht="12" customHeight="1">
      <c r="A17" s="14" t="s">
        <v>108</v>
      </c>
      <c r="B17" s="412" t="s">
        <v>252</v>
      </c>
      <c r="C17" s="289">
        <v>9636000</v>
      </c>
      <c r="D17" s="289">
        <v>12656579</v>
      </c>
    </row>
    <row r="18" spans="1:4" s="410" customFormat="1" ht="12" customHeight="1" thickBot="1">
      <c r="A18" s="16" t="s">
        <v>117</v>
      </c>
      <c r="B18" s="284" t="s">
        <v>253</v>
      </c>
      <c r="C18" s="291"/>
      <c r="D18" s="291">
        <v>1484190</v>
      </c>
    </row>
    <row r="19" spans="1:4" s="410" customFormat="1" ht="12" customHeight="1" thickBot="1">
      <c r="A19" s="20" t="s">
        <v>19</v>
      </c>
      <c r="B19" s="21" t="s">
        <v>254</v>
      </c>
      <c r="C19" s="287">
        <f>+C20+C21+C22+C23+C24</f>
        <v>65939826</v>
      </c>
      <c r="D19" s="287">
        <f>+D20+D21+D22+D23+D24</f>
        <v>65939826</v>
      </c>
    </row>
    <row r="20" spans="1:4" s="410" customFormat="1" ht="12" customHeight="1">
      <c r="A20" s="15" t="s">
        <v>87</v>
      </c>
      <c r="B20" s="411" t="s">
        <v>255</v>
      </c>
      <c r="C20" s="290">
        <v>27939826</v>
      </c>
      <c r="D20" s="290">
        <v>27939826</v>
      </c>
    </row>
    <row r="21" spans="1:4" s="410" customFormat="1" ht="12" customHeight="1">
      <c r="A21" s="14" t="s">
        <v>88</v>
      </c>
      <c r="B21" s="412" t="s">
        <v>256</v>
      </c>
      <c r="C21" s="289"/>
      <c r="D21" s="289"/>
    </row>
    <row r="22" spans="1:4" s="410" customFormat="1" ht="12" customHeight="1">
      <c r="A22" s="14" t="s">
        <v>89</v>
      </c>
      <c r="B22" s="412" t="s">
        <v>424</v>
      </c>
      <c r="C22" s="289"/>
      <c r="D22" s="289"/>
    </row>
    <row r="23" spans="1:4" s="410" customFormat="1" ht="12" customHeight="1">
      <c r="A23" s="14" t="s">
        <v>90</v>
      </c>
      <c r="B23" s="412" t="s">
        <v>425</v>
      </c>
      <c r="C23" s="289"/>
      <c r="D23" s="289"/>
    </row>
    <row r="24" spans="1:4" s="410" customFormat="1" ht="12" customHeight="1">
      <c r="A24" s="14" t="s">
        <v>169</v>
      </c>
      <c r="B24" s="412" t="s">
        <v>257</v>
      </c>
      <c r="C24" s="289">
        <v>38000000</v>
      </c>
      <c r="D24" s="289">
        <v>38000000</v>
      </c>
    </row>
    <row r="25" spans="1:4" s="410" customFormat="1" ht="12" customHeight="1" thickBot="1">
      <c r="A25" s="16" t="s">
        <v>170</v>
      </c>
      <c r="B25" s="413" t="s">
        <v>258</v>
      </c>
      <c r="C25" s="291"/>
      <c r="D25" s="291"/>
    </row>
    <row r="26" spans="1:4" s="410" customFormat="1" ht="12" customHeight="1" thickBot="1">
      <c r="A26" s="20" t="s">
        <v>171</v>
      </c>
      <c r="B26" s="21" t="s">
        <v>259</v>
      </c>
      <c r="C26" s="293">
        <f>+C27+C31+C32+C33</f>
        <v>47200000</v>
      </c>
      <c r="D26" s="293">
        <f>+D27+D31+D32+D33</f>
        <v>54774689</v>
      </c>
    </row>
    <row r="27" spans="1:4" s="410" customFormat="1" ht="12" customHeight="1">
      <c r="A27" s="15" t="s">
        <v>260</v>
      </c>
      <c r="B27" s="411" t="s">
        <v>439</v>
      </c>
      <c r="C27" s="406">
        <f>+C28+C29+C30</f>
        <v>38100000</v>
      </c>
      <c r="D27" s="406">
        <f>+D28+D29+D30</f>
        <v>44486215</v>
      </c>
    </row>
    <row r="28" spans="1:4" s="410" customFormat="1" ht="12" customHeight="1">
      <c r="A28" s="14" t="s">
        <v>261</v>
      </c>
      <c r="B28" s="412" t="s">
        <v>266</v>
      </c>
      <c r="C28" s="289">
        <v>9300000</v>
      </c>
      <c r="D28" s="289">
        <v>9198031</v>
      </c>
    </row>
    <row r="29" spans="1:4" s="410" customFormat="1" ht="12" customHeight="1">
      <c r="A29" s="14" t="s">
        <v>262</v>
      </c>
      <c r="B29" s="412" t="s">
        <v>267</v>
      </c>
      <c r="C29" s="289"/>
      <c r="D29" s="289"/>
    </row>
    <row r="30" spans="1:4" s="410" customFormat="1" ht="12" customHeight="1">
      <c r="A30" s="14" t="s">
        <v>437</v>
      </c>
      <c r="B30" s="473" t="s">
        <v>438</v>
      </c>
      <c r="C30" s="289">
        <v>28800000</v>
      </c>
      <c r="D30" s="289">
        <v>35288184</v>
      </c>
    </row>
    <row r="31" spans="1:4" s="410" customFormat="1" ht="12" customHeight="1">
      <c r="A31" s="14" t="s">
        <v>263</v>
      </c>
      <c r="B31" s="412" t="s">
        <v>268</v>
      </c>
      <c r="C31" s="289">
        <v>8800000</v>
      </c>
      <c r="D31" s="289">
        <v>10077753</v>
      </c>
    </row>
    <row r="32" spans="1:4" s="410" customFormat="1" ht="12" customHeight="1">
      <c r="A32" s="14" t="s">
        <v>264</v>
      </c>
      <c r="B32" s="412" t="s">
        <v>269</v>
      </c>
      <c r="C32" s="289"/>
      <c r="D32" s="289"/>
    </row>
    <row r="33" spans="1:4" s="410" customFormat="1" ht="12" customHeight="1" thickBot="1">
      <c r="A33" s="16" t="s">
        <v>265</v>
      </c>
      <c r="B33" s="413" t="s">
        <v>270</v>
      </c>
      <c r="C33" s="291">
        <v>300000</v>
      </c>
      <c r="D33" s="291">
        <v>210721</v>
      </c>
    </row>
    <row r="34" spans="1:4" s="410" customFormat="1" ht="12" customHeight="1" thickBot="1">
      <c r="A34" s="20" t="s">
        <v>21</v>
      </c>
      <c r="B34" s="21" t="s">
        <v>434</v>
      </c>
      <c r="C34" s="287">
        <f>SUM(C35:C45)</f>
        <v>87318000</v>
      </c>
      <c r="D34" s="287">
        <f>SUM(D35:D45)</f>
        <v>108754167</v>
      </c>
    </row>
    <row r="35" spans="1:4" s="410" customFormat="1" ht="12" customHeight="1">
      <c r="A35" s="15" t="s">
        <v>91</v>
      </c>
      <c r="B35" s="411" t="s">
        <v>273</v>
      </c>
      <c r="C35" s="290"/>
      <c r="D35" s="290">
        <v>14910708</v>
      </c>
    </row>
    <row r="36" spans="1:4" s="410" customFormat="1" ht="12" customHeight="1">
      <c r="A36" s="14" t="s">
        <v>92</v>
      </c>
      <c r="B36" s="412" t="s">
        <v>274</v>
      </c>
      <c r="C36" s="289">
        <v>4783000</v>
      </c>
      <c r="D36" s="289">
        <v>5262016</v>
      </c>
    </row>
    <row r="37" spans="1:4" s="410" customFormat="1" ht="12" customHeight="1">
      <c r="A37" s="14" t="s">
        <v>93</v>
      </c>
      <c r="B37" s="412" t="s">
        <v>275</v>
      </c>
      <c r="C37" s="289">
        <v>4407000</v>
      </c>
      <c r="D37" s="289">
        <v>4407000</v>
      </c>
    </row>
    <row r="38" spans="1:4" s="410" customFormat="1" ht="12" customHeight="1">
      <c r="A38" s="14" t="s">
        <v>173</v>
      </c>
      <c r="B38" s="412" t="s">
        <v>276</v>
      </c>
      <c r="C38" s="289">
        <v>1401000</v>
      </c>
      <c r="D38" s="289">
        <v>2733505</v>
      </c>
    </row>
    <row r="39" spans="1:4" s="410" customFormat="1" ht="12" customHeight="1">
      <c r="A39" s="14" t="s">
        <v>174</v>
      </c>
      <c r="B39" s="412" t="s">
        <v>277</v>
      </c>
      <c r="C39" s="289">
        <v>15491000</v>
      </c>
      <c r="D39" s="289">
        <v>15657404</v>
      </c>
    </row>
    <row r="40" spans="1:4" s="410" customFormat="1" ht="12" customHeight="1">
      <c r="A40" s="14" t="s">
        <v>175</v>
      </c>
      <c r="B40" s="412" t="s">
        <v>278</v>
      </c>
      <c r="C40" s="289">
        <v>49855000</v>
      </c>
      <c r="D40" s="289">
        <v>54239341</v>
      </c>
    </row>
    <row r="41" spans="1:4" s="410" customFormat="1" ht="12" customHeight="1">
      <c r="A41" s="14" t="s">
        <v>176</v>
      </c>
      <c r="B41" s="412" t="s">
        <v>279</v>
      </c>
      <c r="C41" s="289">
        <v>11340000</v>
      </c>
      <c r="D41" s="289">
        <v>11340000</v>
      </c>
    </row>
    <row r="42" spans="1:4" s="410" customFormat="1" ht="12" customHeight="1">
      <c r="A42" s="14" t="s">
        <v>177</v>
      </c>
      <c r="B42" s="412" t="s">
        <v>280</v>
      </c>
      <c r="C42" s="289">
        <v>30000</v>
      </c>
      <c r="D42" s="289">
        <v>30000</v>
      </c>
    </row>
    <row r="43" spans="1:4" s="410" customFormat="1" ht="12" customHeight="1">
      <c r="A43" s="14" t="s">
        <v>271</v>
      </c>
      <c r="B43" s="412" t="s">
        <v>281</v>
      </c>
      <c r="C43" s="292"/>
      <c r="D43" s="292"/>
    </row>
    <row r="44" spans="1:4" s="410" customFormat="1" ht="12" customHeight="1">
      <c r="A44" s="16" t="s">
        <v>272</v>
      </c>
      <c r="B44" s="413" t="s">
        <v>436</v>
      </c>
      <c r="C44" s="397"/>
      <c r="D44" s="397"/>
    </row>
    <row r="45" spans="1:4" s="410" customFormat="1" ht="12" customHeight="1" thickBot="1">
      <c r="A45" s="16" t="s">
        <v>435</v>
      </c>
      <c r="B45" s="284" t="s">
        <v>282</v>
      </c>
      <c r="C45" s="397">
        <v>11000</v>
      </c>
      <c r="D45" s="397">
        <v>174193</v>
      </c>
    </row>
    <row r="46" spans="1:4" s="410" customFormat="1" ht="12" customHeight="1" thickBot="1">
      <c r="A46" s="20" t="s">
        <v>22</v>
      </c>
      <c r="B46" s="21" t="s">
        <v>283</v>
      </c>
      <c r="C46" s="287">
        <f>SUM(C47:C51)</f>
        <v>160264000</v>
      </c>
      <c r="D46" s="287">
        <f>SUM(D47:D51)</f>
        <v>158852479</v>
      </c>
    </row>
    <row r="47" spans="1:4" s="410" customFormat="1" ht="12" customHeight="1">
      <c r="A47" s="15" t="s">
        <v>94</v>
      </c>
      <c r="B47" s="411" t="s">
        <v>287</v>
      </c>
      <c r="C47" s="455"/>
      <c r="D47" s="455"/>
    </row>
    <row r="48" spans="1:4" s="410" customFormat="1" ht="12" customHeight="1">
      <c r="A48" s="14" t="s">
        <v>95</v>
      </c>
      <c r="B48" s="412" t="s">
        <v>288</v>
      </c>
      <c r="C48" s="292">
        <v>159792000</v>
      </c>
      <c r="D48" s="292">
        <v>157980479</v>
      </c>
    </row>
    <row r="49" spans="1:4" s="410" customFormat="1" ht="12" customHeight="1">
      <c r="A49" s="14" t="s">
        <v>284</v>
      </c>
      <c r="B49" s="412" t="s">
        <v>289</v>
      </c>
      <c r="C49" s="292">
        <v>472000</v>
      </c>
      <c r="D49" s="292">
        <v>872000</v>
      </c>
    </row>
    <row r="50" spans="1:4" s="410" customFormat="1" ht="12" customHeight="1">
      <c r="A50" s="14" t="s">
        <v>285</v>
      </c>
      <c r="B50" s="412" t="s">
        <v>290</v>
      </c>
      <c r="C50" s="292"/>
      <c r="D50" s="292"/>
    </row>
    <row r="51" spans="1:4" s="410" customFormat="1" ht="12" customHeight="1" thickBot="1">
      <c r="A51" s="16" t="s">
        <v>286</v>
      </c>
      <c r="B51" s="284" t="s">
        <v>291</v>
      </c>
      <c r="C51" s="397"/>
      <c r="D51" s="397"/>
    </row>
    <row r="52" spans="1:4" s="410" customFormat="1" ht="12" customHeight="1" thickBot="1">
      <c r="A52" s="20" t="s">
        <v>178</v>
      </c>
      <c r="B52" s="21" t="s">
        <v>292</v>
      </c>
      <c r="C52" s="287">
        <f>SUM(C53:C55)</f>
        <v>0</v>
      </c>
      <c r="D52" s="287">
        <f>SUM(D53:D55)</f>
        <v>80000</v>
      </c>
    </row>
    <row r="53" spans="1:4" s="410" customFormat="1" ht="12" customHeight="1">
      <c r="A53" s="15" t="s">
        <v>96</v>
      </c>
      <c r="B53" s="411" t="s">
        <v>293</v>
      </c>
      <c r="C53" s="290"/>
      <c r="D53" s="290"/>
    </row>
    <row r="54" spans="1:4" s="410" customFormat="1" ht="12" customHeight="1">
      <c r="A54" s="14" t="s">
        <v>97</v>
      </c>
      <c r="B54" s="412" t="s">
        <v>426</v>
      </c>
      <c r="C54" s="289"/>
      <c r="D54" s="289"/>
    </row>
    <row r="55" spans="1:4" s="410" customFormat="1" ht="12" customHeight="1">
      <c r="A55" s="14" t="s">
        <v>296</v>
      </c>
      <c r="B55" s="412" t="s">
        <v>294</v>
      </c>
      <c r="C55" s="289"/>
      <c r="D55" s="289">
        <v>80000</v>
      </c>
    </row>
    <row r="56" spans="1:4" s="410" customFormat="1" ht="12" customHeight="1" thickBot="1">
      <c r="A56" s="16" t="s">
        <v>297</v>
      </c>
      <c r="B56" s="284" t="s">
        <v>295</v>
      </c>
      <c r="C56" s="291"/>
      <c r="D56" s="291"/>
    </row>
    <row r="57" spans="1:4" s="410" customFormat="1" ht="12" customHeight="1" thickBot="1">
      <c r="A57" s="20" t="s">
        <v>24</v>
      </c>
      <c r="B57" s="282" t="s">
        <v>298</v>
      </c>
      <c r="C57" s="287">
        <f>SUM(C58:C60)</f>
        <v>38272000</v>
      </c>
      <c r="D57" s="287">
        <f>SUM(D58:D60)</f>
        <v>43008000</v>
      </c>
    </row>
    <row r="58" spans="1:4" s="410" customFormat="1" ht="12" customHeight="1">
      <c r="A58" s="15" t="s">
        <v>179</v>
      </c>
      <c r="B58" s="411" t="s">
        <v>300</v>
      </c>
      <c r="C58" s="292"/>
      <c r="D58" s="292"/>
    </row>
    <row r="59" spans="1:4" s="410" customFormat="1" ht="12" customHeight="1">
      <c r="A59" s="14" t="s">
        <v>180</v>
      </c>
      <c r="B59" s="412" t="s">
        <v>427</v>
      </c>
      <c r="C59" s="292"/>
      <c r="D59" s="292"/>
    </row>
    <row r="60" spans="1:4" s="410" customFormat="1" ht="12" customHeight="1">
      <c r="A60" s="14" t="s">
        <v>222</v>
      </c>
      <c r="B60" s="412" t="s">
        <v>301</v>
      </c>
      <c r="C60" s="292">
        <v>38272000</v>
      </c>
      <c r="D60" s="292">
        <v>43008000</v>
      </c>
    </row>
    <row r="61" spans="1:4" s="410" customFormat="1" ht="12" customHeight="1" thickBot="1">
      <c r="A61" s="16" t="s">
        <v>299</v>
      </c>
      <c r="B61" s="284" t="s">
        <v>302</v>
      </c>
      <c r="C61" s="292"/>
      <c r="D61" s="292"/>
    </row>
    <row r="62" spans="1:4" s="410" customFormat="1" ht="12" customHeight="1" thickBot="1">
      <c r="A62" s="480" t="s">
        <v>479</v>
      </c>
      <c r="B62" s="21" t="s">
        <v>303</v>
      </c>
      <c r="C62" s="293">
        <f>+C5+C12+C19+C26+C34+C46+C52+C57</f>
        <v>580189952</v>
      </c>
      <c r="D62" s="293">
        <f>+D5+D12+D19+D26+D34+D46+D52+D57</f>
        <v>621901204</v>
      </c>
    </row>
    <row r="63" spans="1:4" s="410" customFormat="1" ht="12" customHeight="1" thickBot="1">
      <c r="A63" s="458" t="s">
        <v>304</v>
      </c>
      <c r="B63" s="282" t="s">
        <v>305</v>
      </c>
      <c r="C63" s="287">
        <f>SUM(C64:C66)</f>
        <v>0</v>
      </c>
      <c r="D63" s="287">
        <f>SUM(D64:D66)</f>
        <v>0</v>
      </c>
    </row>
    <row r="64" spans="1:4" s="410" customFormat="1" ht="12" customHeight="1">
      <c r="A64" s="15" t="s">
        <v>336</v>
      </c>
      <c r="B64" s="411" t="s">
        <v>306</v>
      </c>
      <c r="C64" s="292"/>
      <c r="D64" s="292"/>
    </row>
    <row r="65" spans="1:4" s="410" customFormat="1" ht="12" customHeight="1">
      <c r="A65" s="14" t="s">
        <v>345</v>
      </c>
      <c r="B65" s="412" t="s">
        <v>307</v>
      </c>
      <c r="C65" s="292"/>
      <c r="D65" s="292"/>
    </row>
    <row r="66" spans="1:4" s="410" customFormat="1" ht="12" customHeight="1" thickBot="1">
      <c r="A66" s="16" t="s">
        <v>346</v>
      </c>
      <c r="B66" s="474" t="s">
        <v>464</v>
      </c>
      <c r="C66" s="292"/>
      <c r="D66" s="292"/>
    </row>
    <row r="67" spans="1:4" s="410" customFormat="1" ht="12" customHeight="1" thickBot="1">
      <c r="A67" s="458" t="s">
        <v>309</v>
      </c>
      <c r="B67" s="282" t="s">
        <v>310</v>
      </c>
      <c r="C67" s="287">
        <f>SUM(C68:C71)</f>
        <v>0</v>
      </c>
      <c r="D67" s="287">
        <f>SUM(D68:D71)</f>
        <v>0</v>
      </c>
    </row>
    <row r="68" spans="1:4" s="410" customFormat="1" ht="12" customHeight="1">
      <c r="A68" s="15" t="s">
        <v>149</v>
      </c>
      <c r="B68" s="411" t="s">
        <v>311</v>
      </c>
      <c r="C68" s="292"/>
      <c r="D68" s="292"/>
    </row>
    <row r="69" spans="1:4" s="410" customFormat="1" ht="12" customHeight="1">
      <c r="A69" s="14" t="s">
        <v>150</v>
      </c>
      <c r="B69" s="412" t="s">
        <v>312</v>
      </c>
      <c r="C69" s="292"/>
      <c r="D69" s="292"/>
    </row>
    <row r="70" spans="1:4" s="410" customFormat="1" ht="12" customHeight="1">
      <c r="A70" s="14" t="s">
        <v>337</v>
      </c>
      <c r="B70" s="412" t="s">
        <v>313</v>
      </c>
      <c r="C70" s="292"/>
      <c r="D70" s="292"/>
    </row>
    <row r="71" spans="1:4" s="410" customFormat="1" ht="12" customHeight="1" thickBot="1">
      <c r="A71" s="16" t="s">
        <v>338</v>
      </c>
      <c r="B71" s="284" t="s">
        <v>314</v>
      </c>
      <c r="C71" s="292"/>
      <c r="D71" s="292"/>
    </row>
    <row r="72" spans="1:4" s="410" customFormat="1" ht="12" customHeight="1" thickBot="1">
      <c r="A72" s="458" t="s">
        <v>315</v>
      </c>
      <c r="B72" s="282" t="s">
        <v>316</v>
      </c>
      <c r="C72" s="287">
        <f>SUM(C73:C74)</f>
        <v>361653197</v>
      </c>
      <c r="D72" s="287">
        <f>SUM(D73:D74)</f>
        <v>361059768</v>
      </c>
    </row>
    <row r="73" spans="1:4" s="410" customFormat="1" ht="12" customHeight="1">
      <c r="A73" s="15" t="s">
        <v>339</v>
      </c>
      <c r="B73" s="411" t="s">
        <v>317</v>
      </c>
      <c r="C73" s="292">
        <v>361653197</v>
      </c>
      <c r="D73" s="292">
        <v>361059768</v>
      </c>
    </row>
    <row r="74" spans="1:4" s="410" customFormat="1" ht="12" customHeight="1" thickBot="1">
      <c r="A74" s="16" t="s">
        <v>340</v>
      </c>
      <c r="B74" s="284" t="s">
        <v>318</v>
      </c>
      <c r="C74" s="292"/>
      <c r="D74" s="292"/>
    </row>
    <row r="75" spans="1:4" s="410" customFormat="1" ht="12" customHeight="1" thickBot="1">
      <c r="A75" s="458" t="s">
        <v>319</v>
      </c>
      <c r="B75" s="282" t="s">
        <v>320</v>
      </c>
      <c r="C75" s="287">
        <f>SUM(C76:C78)</f>
        <v>0</v>
      </c>
      <c r="D75" s="287">
        <f>SUM(D76:D78)</f>
        <v>0</v>
      </c>
    </row>
    <row r="76" spans="1:4" s="410" customFormat="1" ht="12" customHeight="1">
      <c r="A76" s="15" t="s">
        <v>341</v>
      </c>
      <c r="B76" s="411" t="s">
        <v>321</v>
      </c>
      <c r="C76" s="292"/>
      <c r="D76" s="292"/>
    </row>
    <row r="77" spans="1:4" s="410" customFormat="1" ht="12" customHeight="1">
      <c r="A77" s="14" t="s">
        <v>342</v>
      </c>
      <c r="B77" s="412" t="s">
        <v>322</v>
      </c>
      <c r="C77" s="292"/>
      <c r="D77" s="292"/>
    </row>
    <row r="78" spans="1:4" s="410" customFormat="1" ht="12" customHeight="1" thickBot="1">
      <c r="A78" s="16" t="s">
        <v>343</v>
      </c>
      <c r="B78" s="284" t="s">
        <v>323</v>
      </c>
      <c r="C78" s="292"/>
      <c r="D78" s="292"/>
    </row>
    <row r="79" spans="1:4" s="410" customFormat="1" ht="12" customHeight="1" thickBot="1">
      <c r="A79" s="458" t="s">
        <v>324</v>
      </c>
      <c r="B79" s="282" t="s">
        <v>344</v>
      </c>
      <c r="C79" s="287">
        <f>SUM(C80:C83)</f>
        <v>0</v>
      </c>
      <c r="D79" s="287">
        <f>SUM(D80:D83)</f>
        <v>0</v>
      </c>
    </row>
    <row r="80" spans="1:4" s="410" customFormat="1" ht="12" customHeight="1">
      <c r="A80" s="415" t="s">
        <v>325</v>
      </c>
      <c r="B80" s="411" t="s">
        <v>326</v>
      </c>
      <c r="C80" s="292"/>
      <c r="D80" s="292"/>
    </row>
    <row r="81" spans="1:4" s="410" customFormat="1" ht="12" customHeight="1">
      <c r="A81" s="416" t="s">
        <v>327</v>
      </c>
      <c r="B81" s="412" t="s">
        <v>328</v>
      </c>
      <c r="C81" s="292"/>
      <c r="D81" s="292"/>
    </row>
    <row r="82" spans="1:4" s="410" customFormat="1" ht="12" customHeight="1">
      <c r="A82" s="416" t="s">
        <v>329</v>
      </c>
      <c r="B82" s="412" t="s">
        <v>330</v>
      </c>
      <c r="C82" s="292"/>
      <c r="D82" s="292"/>
    </row>
    <row r="83" spans="1:4" s="410" customFormat="1" ht="12" customHeight="1" thickBot="1">
      <c r="A83" s="417" t="s">
        <v>331</v>
      </c>
      <c r="B83" s="284" t="s">
        <v>332</v>
      </c>
      <c r="C83" s="292"/>
      <c r="D83" s="292"/>
    </row>
    <row r="84" spans="1:4" s="410" customFormat="1" ht="12" customHeight="1" thickBot="1">
      <c r="A84" s="458" t="s">
        <v>333</v>
      </c>
      <c r="B84" s="282" t="s">
        <v>478</v>
      </c>
      <c r="C84" s="456"/>
      <c r="D84" s="456"/>
    </row>
    <row r="85" spans="1:4" s="410" customFormat="1" ht="13.5" customHeight="1" thickBot="1">
      <c r="A85" s="458" t="s">
        <v>335</v>
      </c>
      <c r="B85" s="282" t="s">
        <v>334</v>
      </c>
      <c r="C85" s="456"/>
      <c r="D85" s="456"/>
    </row>
    <row r="86" spans="1:4" s="410" customFormat="1" ht="15.75" customHeight="1" thickBot="1">
      <c r="A86" s="458" t="s">
        <v>347</v>
      </c>
      <c r="B86" s="418" t="s">
        <v>481</v>
      </c>
      <c r="C86" s="293">
        <f>+C63+C67+C72+C75+C79+C85+C84</f>
        <v>361653197</v>
      </c>
      <c r="D86" s="293">
        <f>+D63+D67+D72+D75+D79+D85+D84</f>
        <v>361059768</v>
      </c>
    </row>
    <row r="87" spans="1:4" s="410" customFormat="1" ht="16.5" customHeight="1" thickBot="1">
      <c r="A87" s="459" t="s">
        <v>480</v>
      </c>
      <c r="B87" s="419" t="s">
        <v>482</v>
      </c>
      <c r="C87" s="293">
        <f>+C62+C86</f>
        <v>941843149</v>
      </c>
      <c r="D87" s="293">
        <f>+D62+D86</f>
        <v>982960972</v>
      </c>
    </row>
    <row r="88" spans="1:3" s="410" customFormat="1" ht="83.25" customHeight="1">
      <c r="A88" s="5"/>
      <c r="B88" s="6"/>
      <c r="C88" s="294"/>
    </row>
    <row r="89" spans="1:3" ht="16.5" customHeight="1">
      <c r="A89" s="574" t="s">
        <v>46</v>
      </c>
      <c r="B89" s="574"/>
      <c r="C89" s="574"/>
    </row>
    <row r="90" spans="1:4" s="420" customFormat="1" ht="16.5" customHeight="1" thickBot="1">
      <c r="A90" s="576" t="s">
        <v>152</v>
      </c>
      <c r="B90" s="576"/>
      <c r="C90" s="579" t="s">
        <v>567</v>
      </c>
      <c r="D90" s="579"/>
    </row>
    <row r="91" spans="1:4" ht="37.5" customHeight="1" thickBot="1">
      <c r="A91" s="23" t="s">
        <v>69</v>
      </c>
      <c r="B91" s="24" t="s">
        <v>47</v>
      </c>
      <c r="C91" s="43" t="str">
        <f>+C3</f>
        <v>2018. évi eredeti előirányzat</v>
      </c>
      <c r="D91" s="43" t="str">
        <f>+D3</f>
        <v>2018. évi módosított előirányzat</v>
      </c>
    </row>
    <row r="92" spans="1:4" s="409" customFormat="1" ht="12" customHeight="1" thickBot="1">
      <c r="A92" s="35" t="s">
        <v>490</v>
      </c>
      <c r="B92" s="36" t="s">
        <v>491</v>
      </c>
      <c r="C92" s="37" t="s">
        <v>492</v>
      </c>
      <c r="D92" s="37" t="s">
        <v>494</v>
      </c>
    </row>
    <row r="93" spans="1:4" ht="12" customHeight="1" thickBot="1">
      <c r="A93" s="22" t="s">
        <v>17</v>
      </c>
      <c r="B93" s="29" t="s">
        <v>440</v>
      </c>
      <c r="C93" s="286" t="e">
        <f>C94+C95+C96+C97+C98+#REF!+C111</f>
        <v>#REF!</v>
      </c>
      <c r="D93" s="286" t="e">
        <f>D94+D95+D96+D97+D98+#REF!+D111</f>
        <v>#REF!</v>
      </c>
    </row>
    <row r="94" spans="1:4" ht="12" customHeight="1">
      <c r="A94" s="17" t="s">
        <v>98</v>
      </c>
      <c r="B94" s="10" t="s">
        <v>48</v>
      </c>
      <c r="C94" s="288">
        <v>127787000</v>
      </c>
      <c r="D94" s="288">
        <v>129731818</v>
      </c>
    </row>
    <row r="95" spans="1:4" ht="12" customHeight="1">
      <c r="A95" s="14" t="s">
        <v>99</v>
      </c>
      <c r="B95" s="8" t="s">
        <v>181</v>
      </c>
      <c r="C95" s="289">
        <v>25371000</v>
      </c>
      <c r="D95" s="289">
        <v>25727890</v>
      </c>
    </row>
    <row r="96" spans="1:4" ht="12" customHeight="1">
      <c r="A96" s="14" t="s">
        <v>100</v>
      </c>
      <c r="B96" s="8" t="s">
        <v>140</v>
      </c>
      <c r="C96" s="291">
        <v>148922250</v>
      </c>
      <c r="D96" s="291">
        <v>223844071</v>
      </c>
    </row>
    <row r="97" spans="1:4" ht="12" customHeight="1">
      <c r="A97" s="14" t="s">
        <v>101</v>
      </c>
      <c r="B97" s="11" t="s">
        <v>182</v>
      </c>
      <c r="C97" s="291">
        <v>4423000</v>
      </c>
      <c r="D97" s="291">
        <v>4855000</v>
      </c>
    </row>
    <row r="98" spans="1:4" ht="12" customHeight="1">
      <c r="A98" s="14" t="s">
        <v>112</v>
      </c>
      <c r="B98" s="19" t="s">
        <v>183</v>
      </c>
      <c r="C98" s="291">
        <v>834000</v>
      </c>
      <c r="D98" s="291">
        <f>D101+D105+D110</f>
        <v>8131403</v>
      </c>
    </row>
    <row r="99" spans="1:4" ht="12" customHeight="1">
      <c r="A99" s="14" t="s">
        <v>102</v>
      </c>
      <c r="B99" s="8" t="s">
        <v>445</v>
      </c>
      <c r="C99" s="291"/>
      <c r="D99" s="291"/>
    </row>
    <row r="100" spans="1:4" ht="12" customHeight="1">
      <c r="A100" s="14" t="s">
        <v>103</v>
      </c>
      <c r="B100" s="147" t="s">
        <v>444</v>
      </c>
      <c r="C100" s="291"/>
      <c r="D100" s="291"/>
    </row>
    <row r="101" spans="1:4" ht="12" customHeight="1">
      <c r="A101" s="14" t="s">
        <v>113</v>
      </c>
      <c r="B101" s="147" t="s">
        <v>443</v>
      </c>
      <c r="C101" s="291"/>
      <c r="D101" s="291">
        <v>7336635</v>
      </c>
    </row>
    <row r="102" spans="1:4" ht="12" customHeight="1">
      <c r="A102" s="14" t="s">
        <v>114</v>
      </c>
      <c r="B102" s="145" t="s">
        <v>350</v>
      </c>
      <c r="C102" s="291"/>
      <c r="D102" s="291"/>
    </row>
    <row r="103" spans="1:4" ht="12" customHeight="1">
      <c r="A103" s="14" t="s">
        <v>115</v>
      </c>
      <c r="B103" s="146" t="s">
        <v>351</v>
      </c>
      <c r="C103" s="291"/>
      <c r="D103" s="291"/>
    </row>
    <row r="104" spans="1:4" ht="12" customHeight="1">
      <c r="A104" s="14" t="s">
        <v>116</v>
      </c>
      <c r="B104" s="146" t="s">
        <v>352</v>
      </c>
      <c r="C104" s="291"/>
      <c r="D104" s="291"/>
    </row>
    <row r="105" spans="1:4" ht="12" customHeight="1">
      <c r="A105" s="14" t="s">
        <v>118</v>
      </c>
      <c r="B105" s="145" t="s">
        <v>353</v>
      </c>
      <c r="C105" s="291">
        <v>656000</v>
      </c>
      <c r="D105" s="291">
        <v>598872</v>
      </c>
    </row>
    <row r="106" spans="1:4" ht="12" customHeight="1">
      <c r="A106" s="14" t="s">
        <v>184</v>
      </c>
      <c r="B106" s="145" t="s">
        <v>354</v>
      </c>
      <c r="C106" s="291"/>
      <c r="D106" s="291"/>
    </row>
    <row r="107" spans="1:4" ht="12" customHeight="1">
      <c r="A107" s="14" t="s">
        <v>348</v>
      </c>
      <c r="B107" s="146" t="s">
        <v>355</v>
      </c>
      <c r="C107" s="291"/>
      <c r="D107" s="291"/>
    </row>
    <row r="108" spans="1:4" ht="12" customHeight="1">
      <c r="A108" s="13" t="s">
        <v>349</v>
      </c>
      <c r="B108" s="147" t="s">
        <v>356</v>
      </c>
      <c r="C108" s="291"/>
      <c r="D108" s="291"/>
    </row>
    <row r="109" spans="1:4" ht="12" customHeight="1">
      <c r="A109" s="14" t="s">
        <v>441</v>
      </c>
      <c r="B109" s="147" t="s">
        <v>357</v>
      </c>
      <c r="C109" s="291"/>
      <c r="D109" s="291"/>
    </row>
    <row r="110" spans="1:4" ht="12" customHeight="1">
      <c r="A110" s="16" t="s">
        <v>442</v>
      </c>
      <c r="B110" s="147" t="s">
        <v>358</v>
      </c>
      <c r="C110" s="291">
        <v>178000</v>
      </c>
      <c r="D110" s="291">
        <v>195896</v>
      </c>
    </row>
    <row r="111" spans="1:4" ht="12" customHeight="1">
      <c r="A111" s="14" t="s">
        <v>446</v>
      </c>
      <c r="B111" s="11" t="s">
        <v>49</v>
      </c>
      <c r="C111" s="289">
        <v>15000000</v>
      </c>
      <c r="D111" s="289">
        <v>25615590</v>
      </c>
    </row>
    <row r="112" spans="1:4" ht="12" customHeight="1">
      <c r="A112" s="14" t="s">
        <v>447</v>
      </c>
      <c r="B112" s="8" t="s">
        <v>449</v>
      </c>
      <c r="C112" s="289">
        <v>12480000</v>
      </c>
      <c r="D112" s="289">
        <v>23095590</v>
      </c>
    </row>
    <row r="113" spans="1:4" ht="12" customHeight="1" thickBot="1">
      <c r="A113" s="18" t="s">
        <v>448</v>
      </c>
      <c r="B113" s="478" t="s">
        <v>450</v>
      </c>
      <c r="C113" s="295">
        <v>2520000</v>
      </c>
      <c r="D113" s="295">
        <v>2520000</v>
      </c>
    </row>
    <row r="114" spans="1:4" ht="12" customHeight="1" thickBot="1">
      <c r="A114" s="475" t="s">
        <v>18</v>
      </c>
      <c r="B114" s="476" t="s">
        <v>359</v>
      </c>
      <c r="C114" s="477">
        <f>+C115+C117+C119</f>
        <v>607234000</v>
      </c>
      <c r="D114" s="477">
        <f>+D115+D117+D119</f>
        <v>552783301</v>
      </c>
    </row>
    <row r="115" spans="1:4" ht="12" customHeight="1">
      <c r="A115" s="15" t="s">
        <v>104</v>
      </c>
      <c r="B115" s="8" t="s">
        <v>220</v>
      </c>
      <c r="C115" s="290">
        <v>564048000</v>
      </c>
      <c r="D115" s="290">
        <v>477563618</v>
      </c>
    </row>
    <row r="116" spans="1:4" ht="12" customHeight="1">
      <c r="A116" s="15" t="s">
        <v>105</v>
      </c>
      <c r="B116" s="12" t="s">
        <v>363</v>
      </c>
      <c r="C116" s="290">
        <v>98314013</v>
      </c>
      <c r="D116" s="290">
        <v>98314013</v>
      </c>
    </row>
    <row r="117" spans="1:4" ht="12" customHeight="1">
      <c r="A117" s="15" t="s">
        <v>106</v>
      </c>
      <c r="B117" s="12" t="s">
        <v>185</v>
      </c>
      <c r="C117" s="289">
        <v>43186000</v>
      </c>
      <c r="D117" s="289">
        <v>75219683</v>
      </c>
    </row>
    <row r="118" spans="1:4" ht="12" customHeight="1">
      <c r="A118" s="15" t="s">
        <v>107</v>
      </c>
      <c r="B118" s="12" t="s">
        <v>364</v>
      </c>
      <c r="C118" s="258">
        <v>40157326</v>
      </c>
      <c r="D118" s="258">
        <v>45511635</v>
      </c>
    </row>
    <row r="119" spans="1:4" ht="12" customHeight="1">
      <c r="A119" s="15" t="s">
        <v>108</v>
      </c>
      <c r="B119" s="284" t="s">
        <v>223</v>
      </c>
      <c r="C119" s="258"/>
      <c r="D119" s="258"/>
    </row>
    <row r="120" spans="1:4" ht="12" customHeight="1">
      <c r="A120" s="15" t="s">
        <v>117</v>
      </c>
      <c r="B120" s="283" t="s">
        <v>428</v>
      </c>
      <c r="C120" s="258"/>
      <c r="D120" s="258"/>
    </row>
    <row r="121" spans="1:4" ht="12" customHeight="1">
      <c r="A121" s="15" t="s">
        <v>119</v>
      </c>
      <c r="B121" s="407" t="s">
        <v>369</v>
      </c>
      <c r="C121" s="258"/>
      <c r="D121" s="258"/>
    </row>
    <row r="122" spans="1:4" ht="15.75">
      <c r="A122" s="15" t="s">
        <v>186</v>
      </c>
      <c r="B122" s="146" t="s">
        <v>352</v>
      </c>
      <c r="C122" s="258"/>
      <c r="D122" s="258"/>
    </row>
    <row r="123" spans="1:4" ht="12" customHeight="1">
      <c r="A123" s="15" t="s">
        <v>187</v>
      </c>
      <c r="B123" s="146" t="s">
        <v>368</v>
      </c>
      <c r="C123" s="258"/>
      <c r="D123" s="258"/>
    </row>
    <row r="124" spans="1:4" ht="12" customHeight="1">
      <c r="A124" s="15" t="s">
        <v>188</v>
      </c>
      <c r="B124" s="146" t="s">
        <v>367</v>
      </c>
      <c r="C124" s="258"/>
      <c r="D124" s="258"/>
    </row>
    <row r="125" spans="1:4" ht="12" customHeight="1">
      <c r="A125" s="15" t="s">
        <v>360</v>
      </c>
      <c r="B125" s="146" t="s">
        <v>355</v>
      </c>
      <c r="C125" s="258"/>
      <c r="D125" s="258"/>
    </row>
    <row r="126" spans="1:4" ht="12" customHeight="1">
      <c r="A126" s="15" t="s">
        <v>361</v>
      </c>
      <c r="B126" s="146" t="s">
        <v>366</v>
      </c>
      <c r="C126" s="258"/>
      <c r="D126" s="258"/>
    </row>
    <row r="127" spans="1:4" ht="16.5" thickBot="1">
      <c r="A127" s="13" t="s">
        <v>362</v>
      </c>
      <c r="B127" s="146" t="s">
        <v>365</v>
      </c>
      <c r="C127" s="260"/>
      <c r="D127" s="260"/>
    </row>
    <row r="128" spans="1:4" ht="12" customHeight="1" thickBot="1">
      <c r="A128" s="20" t="s">
        <v>19</v>
      </c>
      <c r="B128" s="137" t="s">
        <v>451</v>
      </c>
      <c r="C128" s="287" t="e">
        <f>+C93+C114</f>
        <v>#REF!</v>
      </c>
      <c r="D128" s="287" t="e">
        <f>+D93+D114</f>
        <v>#REF!</v>
      </c>
    </row>
    <row r="129" spans="1:4" ht="12" customHeight="1" thickBot="1">
      <c r="A129" s="20" t="s">
        <v>20</v>
      </c>
      <c r="B129" s="137" t="s">
        <v>452</v>
      </c>
      <c r="C129" s="287">
        <f>+C130+C131+C132</f>
        <v>4860000</v>
      </c>
      <c r="D129" s="287">
        <f>+D130+D131+D132</f>
        <v>4860000</v>
      </c>
    </row>
    <row r="130" spans="1:4" ht="12" customHeight="1">
      <c r="A130" s="15" t="s">
        <v>260</v>
      </c>
      <c r="B130" s="12" t="s">
        <v>459</v>
      </c>
      <c r="C130" s="258">
        <v>4860000</v>
      </c>
      <c r="D130" s="258">
        <v>4860000</v>
      </c>
    </row>
    <row r="131" spans="1:4" ht="12" customHeight="1">
      <c r="A131" s="15" t="s">
        <v>263</v>
      </c>
      <c r="B131" s="12" t="s">
        <v>460</v>
      </c>
      <c r="C131" s="258"/>
      <c r="D131" s="258"/>
    </row>
    <row r="132" spans="1:4" ht="12" customHeight="1" thickBot="1">
      <c r="A132" s="13" t="s">
        <v>264</v>
      </c>
      <c r="B132" s="12" t="s">
        <v>461</v>
      </c>
      <c r="C132" s="258"/>
      <c r="D132" s="258"/>
    </row>
    <row r="133" spans="1:4" ht="12" customHeight="1" thickBot="1">
      <c r="A133" s="20" t="s">
        <v>21</v>
      </c>
      <c r="B133" s="137" t="s">
        <v>453</v>
      </c>
      <c r="C133" s="287">
        <f>SUM(C134:C139)</f>
        <v>0</v>
      </c>
      <c r="D133" s="287">
        <f>SUM(D134:D139)</f>
        <v>0</v>
      </c>
    </row>
    <row r="134" spans="1:4" ht="12" customHeight="1">
      <c r="A134" s="15" t="s">
        <v>91</v>
      </c>
      <c r="B134" s="9" t="s">
        <v>462</v>
      </c>
      <c r="C134" s="258"/>
      <c r="D134" s="258"/>
    </row>
    <row r="135" spans="1:4" ht="12" customHeight="1">
      <c r="A135" s="15" t="s">
        <v>92</v>
      </c>
      <c r="B135" s="9" t="s">
        <v>454</v>
      </c>
      <c r="C135" s="258"/>
      <c r="D135" s="258"/>
    </row>
    <row r="136" spans="1:4" ht="12" customHeight="1">
      <c r="A136" s="15" t="s">
        <v>93</v>
      </c>
      <c r="B136" s="9" t="s">
        <v>455</v>
      </c>
      <c r="C136" s="258"/>
      <c r="D136" s="258"/>
    </row>
    <row r="137" spans="1:4" ht="12" customHeight="1">
      <c r="A137" s="15" t="s">
        <v>173</v>
      </c>
      <c r="B137" s="9" t="s">
        <v>456</v>
      </c>
      <c r="C137" s="258"/>
      <c r="D137" s="258"/>
    </row>
    <row r="138" spans="1:4" ht="12" customHeight="1">
      <c r="A138" s="15" t="s">
        <v>174</v>
      </c>
      <c r="B138" s="9" t="s">
        <v>457</v>
      </c>
      <c r="C138" s="258"/>
      <c r="D138" s="258"/>
    </row>
    <row r="139" spans="1:4" ht="12" customHeight="1" thickBot="1">
      <c r="A139" s="13" t="s">
        <v>175</v>
      </c>
      <c r="B139" s="9" t="s">
        <v>458</v>
      </c>
      <c r="C139" s="258"/>
      <c r="D139" s="258"/>
    </row>
    <row r="140" spans="1:4" ht="12" customHeight="1" thickBot="1">
      <c r="A140" s="20" t="s">
        <v>22</v>
      </c>
      <c r="B140" s="137" t="s">
        <v>466</v>
      </c>
      <c r="C140" s="293">
        <f>+C141+C142+C143+C144</f>
        <v>7411899</v>
      </c>
      <c r="D140" s="293">
        <f>+D141+D142+D143+D144</f>
        <v>7411899</v>
      </c>
    </row>
    <row r="141" spans="1:4" ht="12" customHeight="1">
      <c r="A141" s="15" t="s">
        <v>94</v>
      </c>
      <c r="B141" s="9" t="s">
        <v>370</v>
      </c>
      <c r="C141" s="258"/>
      <c r="D141" s="258"/>
    </row>
    <row r="142" spans="1:4" ht="12" customHeight="1">
      <c r="A142" s="15" t="s">
        <v>95</v>
      </c>
      <c r="B142" s="9" t="s">
        <v>371</v>
      </c>
      <c r="C142" s="258">
        <v>7411899</v>
      </c>
      <c r="D142" s="258">
        <v>7411899</v>
      </c>
    </row>
    <row r="143" spans="1:4" ht="12" customHeight="1">
      <c r="A143" s="15" t="s">
        <v>284</v>
      </c>
      <c r="B143" s="9" t="s">
        <v>467</v>
      </c>
      <c r="C143" s="258"/>
      <c r="D143" s="258"/>
    </row>
    <row r="144" spans="1:4" ht="12" customHeight="1" thickBot="1">
      <c r="A144" s="13" t="s">
        <v>285</v>
      </c>
      <c r="B144" s="7" t="s">
        <v>390</v>
      </c>
      <c r="C144" s="258"/>
      <c r="D144" s="258"/>
    </row>
    <row r="145" spans="1:4" ht="12" customHeight="1" thickBot="1">
      <c r="A145" s="20" t="s">
        <v>23</v>
      </c>
      <c r="B145" s="137" t="s">
        <v>468</v>
      </c>
      <c r="C145" s="296">
        <f>SUM(C146:C150)</f>
        <v>0</v>
      </c>
      <c r="D145" s="296">
        <f>SUM(D146:D150)</f>
        <v>0</v>
      </c>
    </row>
    <row r="146" spans="1:4" ht="12" customHeight="1">
      <c r="A146" s="15" t="s">
        <v>96</v>
      </c>
      <c r="B146" s="9" t="s">
        <v>463</v>
      </c>
      <c r="C146" s="258"/>
      <c r="D146" s="258"/>
    </row>
    <row r="147" spans="1:4" ht="12" customHeight="1">
      <c r="A147" s="15" t="s">
        <v>97</v>
      </c>
      <c r="B147" s="9" t="s">
        <v>470</v>
      </c>
      <c r="C147" s="258"/>
      <c r="D147" s="258"/>
    </row>
    <row r="148" spans="1:4" ht="12" customHeight="1">
      <c r="A148" s="15" t="s">
        <v>296</v>
      </c>
      <c r="B148" s="9" t="s">
        <v>465</v>
      </c>
      <c r="C148" s="258"/>
      <c r="D148" s="258"/>
    </row>
    <row r="149" spans="1:4" ht="12" customHeight="1">
      <c r="A149" s="15" t="s">
        <v>297</v>
      </c>
      <c r="B149" s="9" t="s">
        <v>471</v>
      </c>
      <c r="C149" s="258"/>
      <c r="D149" s="258"/>
    </row>
    <row r="150" spans="1:4" ht="12" customHeight="1" thickBot="1">
      <c r="A150" s="15" t="s">
        <v>469</v>
      </c>
      <c r="B150" s="9" t="s">
        <v>472</v>
      </c>
      <c r="C150" s="258"/>
      <c r="D150" s="258"/>
    </row>
    <row r="151" spans="1:4" ht="12" customHeight="1" thickBot="1">
      <c r="A151" s="20" t="s">
        <v>24</v>
      </c>
      <c r="B151" s="137" t="s">
        <v>473</v>
      </c>
      <c r="C151" s="479"/>
      <c r="D151" s="479"/>
    </row>
    <row r="152" spans="1:4" ht="12" customHeight="1" thickBot="1">
      <c r="A152" s="20" t="s">
        <v>25</v>
      </c>
      <c r="B152" s="137" t="s">
        <v>474</v>
      </c>
      <c r="C152" s="479"/>
      <c r="D152" s="479"/>
    </row>
    <row r="153" spans="1:7" ht="15" customHeight="1" thickBot="1">
      <c r="A153" s="20" t="s">
        <v>26</v>
      </c>
      <c r="B153" s="137" t="s">
        <v>476</v>
      </c>
      <c r="C153" s="421">
        <f>+C129+C133+C140+C145+C151+C152</f>
        <v>12271899</v>
      </c>
      <c r="D153" s="421">
        <f>+D129+D133+D140+D145+D151+D152</f>
        <v>12271899</v>
      </c>
      <c r="E153" s="422"/>
      <c r="F153" s="422"/>
      <c r="G153" s="422"/>
    </row>
    <row r="154" spans="1:4" s="410" customFormat="1" ht="12.75" customHeight="1" thickBot="1">
      <c r="A154" s="285" t="s">
        <v>27</v>
      </c>
      <c r="B154" s="373" t="s">
        <v>475</v>
      </c>
      <c r="C154" s="421" t="e">
        <f>+C128+C153</f>
        <v>#REF!</v>
      </c>
      <c r="D154" s="421" t="e">
        <f>+D128+D153</f>
        <v>#REF!</v>
      </c>
    </row>
    <row r="155" ht="7.5" customHeight="1"/>
    <row r="156" spans="1:3" ht="15.75">
      <c r="A156" s="577" t="s">
        <v>372</v>
      </c>
      <c r="B156" s="577"/>
      <c r="C156" s="577"/>
    </row>
    <row r="157" spans="1:4" ht="15" customHeight="1" thickBot="1">
      <c r="A157" s="575" t="s">
        <v>153</v>
      </c>
      <c r="B157" s="575"/>
      <c r="C157" s="578" t="s">
        <v>567</v>
      </c>
      <c r="D157" s="578"/>
    </row>
    <row r="158" spans="1:4" ht="13.5" customHeight="1" thickBot="1">
      <c r="A158" s="20">
        <v>1</v>
      </c>
      <c r="B158" s="28" t="s">
        <v>477</v>
      </c>
      <c r="C158" s="287" t="e">
        <f>+C62-C128</f>
        <v>#REF!</v>
      </c>
      <c r="D158" s="287" t="e">
        <f>+D62-D128</f>
        <v>#REF!</v>
      </c>
    </row>
    <row r="159" spans="1:4" ht="27.75" customHeight="1" thickBot="1">
      <c r="A159" s="20" t="s">
        <v>18</v>
      </c>
      <c r="B159" s="28" t="s">
        <v>483</v>
      </c>
      <c r="C159" s="287">
        <f>+C86-C153</f>
        <v>349381298</v>
      </c>
      <c r="D159" s="287">
        <f>+D86-D153</f>
        <v>348787869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90:D90"/>
    <mergeCell ref="C157:D157"/>
    <mergeCell ref="C2:D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7" r:id="rId1"/>
  <headerFooter alignWithMargins="0">
    <oddHeader>&amp;C&amp;"Times New Roman CE,Félkövér"&amp;12
Győrzámoly Község Önkormányzat
2018. ÉVI KÖLTSÉGVETÉS
KÖTELEZŐ FELADATAINAK MÉRLEGE &amp;R&amp;"Times New Roman CE,Félkövér dőlt"&amp;11 1.2. melléklet a 4/2019. (V. 28.)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2.625" style="237" bestFit="1" customWidth="1"/>
    <col min="5" max="16384" width="9.375" style="237" customWidth="1"/>
  </cols>
  <sheetData>
    <row r="1" spans="1:4" s="217" customFormat="1" ht="21" customHeight="1" thickBot="1">
      <c r="A1" s="216"/>
      <c r="B1" s="630" t="s">
        <v>651</v>
      </c>
      <c r="C1" s="630"/>
      <c r="D1" s="630"/>
    </row>
    <row r="2" spans="1:4" s="450" customFormat="1" ht="25.5" customHeight="1">
      <c r="A2" s="401" t="s">
        <v>198</v>
      </c>
      <c r="B2" s="347" t="s">
        <v>539</v>
      </c>
      <c r="C2" s="628" t="s">
        <v>60</v>
      </c>
      <c r="D2" s="629"/>
    </row>
    <row r="3" spans="1:4" s="450" customFormat="1" ht="24.75" thickBot="1">
      <c r="A3" s="444" t="s">
        <v>197</v>
      </c>
      <c r="B3" s="348" t="s">
        <v>398</v>
      </c>
      <c r="C3" s="619" t="s">
        <v>53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222" t="s">
        <v>55</v>
      </c>
      <c r="D5" s="222" t="s">
        <v>618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20860000</v>
      </c>
      <c r="D8" s="306">
        <f>SUM(D9:D19)</f>
        <v>21232791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>
        <v>800000</v>
      </c>
      <c r="D10" s="304">
        <v>800000</v>
      </c>
    </row>
    <row r="11" spans="1:4" s="360" customFormat="1" ht="12" customHeight="1">
      <c r="A11" s="446" t="s">
        <v>100</v>
      </c>
      <c r="B11" s="8" t="s">
        <v>275</v>
      </c>
      <c r="C11" s="304">
        <v>134000</v>
      </c>
      <c r="D11" s="304">
        <v>134000</v>
      </c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>
        <v>15491000</v>
      </c>
      <c r="D13" s="304">
        <v>15657404</v>
      </c>
    </row>
    <row r="14" spans="1:4" s="360" customFormat="1" ht="12" customHeight="1">
      <c r="A14" s="446" t="s">
        <v>102</v>
      </c>
      <c r="B14" s="8" t="s">
        <v>399</v>
      </c>
      <c r="C14" s="304">
        <v>4434000</v>
      </c>
      <c r="D14" s="304">
        <v>4640387</v>
      </c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>
        <v>1000</v>
      </c>
      <c r="D19" s="305">
        <v>1000</v>
      </c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1484190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>
        <v>1484190</v>
      </c>
    </row>
    <row r="24" spans="1:4" s="453" customFormat="1" ht="12" customHeight="1" thickBot="1">
      <c r="A24" s="446" t="s">
        <v>107</v>
      </c>
      <c r="B24" s="8" t="s">
        <v>521</v>
      </c>
      <c r="C24" s="304"/>
      <c r="D24" s="304">
        <v>1484190</v>
      </c>
    </row>
    <row r="25" spans="1:4" s="453" customFormat="1" ht="12" customHeight="1" thickBot="1">
      <c r="A25" s="191" t="s">
        <v>19</v>
      </c>
      <c r="B25" s="137" t="s">
        <v>172</v>
      </c>
      <c r="C25" s="333"/>
      <c r="D25" s="333"/>
    </row>
    <row r="26" spans="1:4" s="453" customFormat="1" ht="12" customHeight="1" thickBot="1">
      <c r="A26" s="191" t="s">
        <v>20</v>
      </c>
      <c r="B26" s="137" t="s">
        <v>404</v>
      </c>
      <c r="C26" s="306">
        <f>+C27+C28</f>
        <v>0</v>
      </c>
      <c r="D26" s="306">
        <f>+D27+D28</f>
        <v>0</v>
      </c>
    </row>
    <row r="27" spans="1:4" s="453" customFormat="1" ht="12" customHeight="1">
      <c r="A27" s="447" t="s">
        <v>260</v>
      </c>
      <c r="B27" s="448" t="s">
        <v>402</v>
      </c>
      <c r="C27" s="82"/>
      <c r="D27" s="82"/>
    </row>
    <row r="28" spans="1:4" s="453" customFormat="1" ht="12" customHeight="1">
      <c r="A28" s="447" t="s">
        <v>263</v>
      </c>
      <c r="B28" s="449" t="s">
        <v>405</v>
      </c>
      <c r="C28" s="307"/>
      <c r="D28" s="307"/>
    </row>
    <row r="29" spans="1:4" s="453" customFormat="1" ht="12" customHeight="1" thickBot="1">
      <c r="A29" s="446" t="s">
        <v>264</v>
      </c>
      <c r="B29" s="144" t="s">
        <v>522</v>
      </c>
      <c r="C29" s="89"/>
      <c r="D29" s="89"/>
    </row>
    <row r="30" spans="1:4" s="453" customFormat="1" ht="12" customHeight="1" thickBot="1">
      <c r="A30" s="191" t="s">
        <v>21</v>
      </c>
      <c r="B30" s="137" t="s">
        <v>406</v>
      </c>
      <c r="C30" s="306">
        <f>+C31+C32+C33</f>
        <v>0</v>
      </c>
      <c r="D30" s="306">
        <f>+D31+D32+D33</f>
        <v>0</v>
      </c>
    </row>
    <row r="31" spans="1:4" s="453" customFormat="1" ht="12" customHeight="1">
      <c r="A31" s="447" t="s">
        <v>91</v>
      </c>
      <c r="B31" s="448" t="s">
        <v>287</v>
      </c>
      <c r="C31" s="82"/>
      <c r="D31" s="82"/>
    </row>
    <row r="32" spans="1:4" s="453" customFormat="1" ht="12" customHeight="1">
      <c r="A32" s="447" t="s">
        <v>92</v>
      </c>
      <c r="B32" s="449" t="s">
        <v>288</v>
      </c>
      <c r="C32" s="307"/>
      <c r="D32" s="307"/>
    </row>
    <row r="33" spans="1:4" s="453" customFormat="1" ht="12" customHeight="1" thickBot="1">
      <c r="A33" s="446" t="s">
        <v>93</v>
      </c>
      <c r="B33" s="144" t="s">
        <v>289</v>
      </c>
      <c r="C33" s="89"/>
      <c r="D33" s="89"/>
    </row>
    <row r="34" spans="1:4" s="360" customFormat="1" ht="12" customHeight="1" thickBot="1">
      <c r="A34" s="191" t="s">
        <v>22</v>
      </c>
      <c r="B34" s="137" t="s">
        <v>375</v>
      </c>
      <c r="C34" s="333"/>
      <c r="D34" s="333"/>
    </row>
    <row r="35" spans="1:4" s="360" customFormat="1" ht="12" customHeight="1" thickBot="1">
      <c r="A35" s="191" t="s">
        <v>23</v>
      </c>
      <c r="B35" s="137" t="s">
        <v>407</v>
      </c>
      <c r="C35" s="353"/>
      <c r="D35" s="353"/>
    </row>
    <row r="36" spans="1:4" s="360" customFormat="1" ht="12" customHeight="1" thickBot="1">
      <c r="A36" s="183" t="s">
        <v>24</v>
      </c>
      <c r="B36" s="137" t="s">
        <v>523</v>
      </c>
      <c r="C36" s="354">
        <f>+C8+C20+C25+C26+C30+C34+C35</f>
        <v>20860000</v>
      </c>
      <c r="D36" s="354">
        <f>+D8+D20+D25+D26+D30+D34+D35</f>
        <v>22716981</v>
      </c>
    </row>
    <row r="37" spans="1:4" s="360" customFormat="1" ht="12" customHeight="1" thickBot="1">
      <c r="A37" s="227" t="s">
        <v>25</v>
      </c>
      <c r="B37" s="137" t="s">
        <v>409</v>
      </c>
      <c r="C37" s="354">
        <f>+C38+C39+C40</f>
        <v>140967197</v>
      </c>
      <c r="D37" s="354">
        <f>+D38+D39+D40</f>
        <v>140583598</v>
      </c>
    </row>
    <row r="38" spans="1:4" s="360" customFormat="1" ht="12" customHeight="1">
      <c r="A38" s="447" t="s">
        <v>410</v>
      </c>
      <c r="B38" s="448" t="s">
        <v>229</v>
      </c>
      <c r="C38" s="82">
        <v>7156197</v>
      </c>
      <c r="D38" s="82">
        <v>7156000</v>
      </c>
    </row>
    <row r="39" spans="1:4" s="360" customFormat="1" ht="12" customHeight="1">
      <c r="A39" s="447" t="s">
        <v>411</v>
      </c>
      <c r="B39" s="449" t="s">
        <v>2</v>
      </c>
      <c r="C39" s="307"/>
      <c r="D39" s="307"/>
    </row>
    <row r="40" spans="1:4" s="453" customFormat="1" ht="12" customHeight="1" thickBot="1">
      <c r="A40" s="446" t="s">
        <v>412</v>
      </c>
      <c r="B40" s="144" t="s">
        <v>413</v>
      </c>
      <c r="C40" s="89">
        <v>133811000</v>
      </c>
      <c r="D40" s="89">
        <v>133427598</v>
      </c>
    </row>
    <row r="41" spans="1:4" s="453" customFormat="1" ht="15" customHeight="1" thickBot="1">
      <c r="A41" s="227" t="s">
        <v>26</v>
      </c>
      <c r="B41" s="228" t="s">
        <v>414</v>
      </c>
      <c r="C41" s="357">
        <f>+C36+C37</f>
        <v>161827197</v>
      </c>
      <c r="D41" s="357">
        <f>+D36+D37</f>
        <v>163300579</v>
      </c>
    </row>
    <row r="42" spans="1:4" s="453" customFormat="1" ht="15" customHeight="1">
      <c r="A42" s="229"/>
      <c r="B42" s="230"/>
      <c r="C42" s="355"/>
      <c r="D42" s="355"/>
    </row>
    <row r="43" spans="1:4" ht="13.5" thickBot="1">
      <c r="A43" s="231"/>
      <c r="B43" s="232"/>
      <c r="C43" s="356"/>
      <c r="D43" s="356"/>
    </row>
    <row r="44" spans="1:4" s="452" customFormat="1" ht="16.5" customHeight="1" thickBot="1">
      <c r="A44" s="233"/>
      <c r="B44" s="234" t="s">
        <v>57</v>
      </c>
      <c r="C44" s="357"/>
      <c r="D44" s="357"/>
    </row>
    <row r="45" spans="1:4" s="454" customFormat="1" ht="12" customHeight="1" thickBot="1">
      <c r="A45" s="191" t="s">
        <v>17</v>
      </c>
      <c r="B45" s="137" t="s">
        <v>415</v>
      </c>
      <c r="C45" s="306">
        <f>SUM(C46:C50)</f>
        <v>160930197</v>
      </c>
      <c r="D45" s="306">
        <f>SUM(D46:D50)</f>
        <v>162400579</v>
      </c>
    </row>
    <row r="46" spans="1:4" ht="12" customHeight="1">
      <c r="A46" s="446" t="s">
        <v>98</v>
      </c>
      <c r="B46" s="9" t="s">
        <v>48</v>
      </c>
      <c r="C46" s="82">
        <v>96789000</v>
      </c>
      <c r="D46" s="82">
        <v>97537685</v>
      </c>
    </row>
    <row r="47" spans="1:4" ht="12" customHeight="1">
      <c r="A47" s="446" t="s">
        <v>99</v>
      </c>
      <c r="B47" s="8" t="s">
        <v>181</v>
      </c>
      <c r="C47" s="85">
        <v>19632000</v>
      </c>
      <c r="D47" s="85">
        <v>19770894</v>
      </c>
    </row>
    <row r="48" spans="1:4" ht="12" customHeight="1">
      <c r="A48" s="446" t="s">
        <v>100</v>
      </c>
      <c r="B48" s="8" t="s">
        <v>140</v>
      </c>
      <c r="C48" s="85">
        <v>44509197</v>
      </c>
      <c r="D48" s="85">
        <v>45092000</v>
      </c>
    </row>
    <row r="49" spans="1:4" ht="12" customHeight="1">
      <c r="A49" s="446" t="s">
        <v>101</v>
      </c>
      <c r="B49" s="8" t="s">
        <v>182</v>
      </c>
      <c r="C49" s="85"/>
      <c r="D49" s="85"/>
    </row>
    <row r="50" spans="1:4" ht="12" customHeight="1" thickBot="1">
      <c r="A50" s="446" t="s">
        <v>148</v>
      </c>
      <c r="B50" s="8" t="s">
        <v>183</v>
      </c>
      <c r="C50" s="85"/>
      <c r="D50" s="85"/>
    </row>
    <row r="51" spans="1:4" ht="12" customHeight="1" thickBot="1">
      <c r="A51" s="191" t="s">
        <v>18</v>
      </c>
      <c r="B51" s="137" t="s">
        <v>416</v>
      </c>
      <c r="C51" s="306">
        <f>SUM(C52:C54)</f>
        <v>897000</v>
      </c>
      <c r="D51" s="306">
        <f>SUM(D52:D54)</f>
        <v>900000</v>
      </c>
    </row>
    <row r="52" spans="1:4" s="454" customFormat="1" ht="12" customHeight="1">
      <c r="A52" s="446" t="s">
        <v>104</v>
      </c>
      <c r="B52" s="9" t="s">
        <v>220</v>
      </c>
      <c r="C52" s="82">
        <v>897000</v>
      </c>
      <c r="D52" s="82">
        <v>900000</v>
      </c>
    </row>
    <row r="53" spans="1:4" ht="12" customHeight="1">
      <c r="A53" s="446" t="s">
        <v>105</v>
      </c>
      <c r="B53" s="8" t="s">
        <v>185</v>
      </c>
      <c r="C53" s="85"/>
      <c r="D53" s="85"/>
    </row>
    <row r="54" spans="1:4" ht="12" customHeight="1">
      <c r="A54" s="446" t="s">
        <v>106</v>
      </c>
      <c r="B54" s="8" t="s">
        <v>58</v>
      </c>
      <c r="C54" s="85"/>
      <c r="D54" s="85"/>
    </row>
    <row r="55" spans="1:4" ht="12" customHeight="1" thickBot="1">
      <c r="A55" s="446" t="s">
        <v>107</v>
      </c>
      <c r="B55" s="8" t="s">
        <v>520</v>
      </c>
      <c r="C55" s="85"/>
      <c r="D55" s="85"/>
    </row>
    <row r="56" spans="1:4" ht="15" customHeight="1" thickBot="1">
      <c r="A56" s="191" t="s">
        <v>19</v>
      </c>
      <c r="B56" s="137" t="s">
        <v>13</v>
      </c>
      <c r="C56" s="333"/>
      <c r="D56" s="333"/>
    </row>
    <row r="57" spans="1:4" ht="13.5" thickBot="1">
      <c r="A57" s="191" t="s">
        <v>20</v>
      </c>
      <c r="B57" s="235" t="s">
        <v>525</v>
      </c>
      <c r="C57" s="358">
        <f>+C45+C51+C56</f>
        <v>161827197</v>
      </c>
      <c r="D57" s="358">
        <f>+D45+D51+D56</f>
        <v>163300579</v>
      </c>
    </row>
    <row r="58" spans="3:4" ht="15" customHeight="1" thickBot="1">
      <c r="C58" s="359"/>
      <c r="D58" s="359"/>
    </row>
    <row r="59" spans="1:4" ht="14.25" customHeight="1" thickBot="1">
      <c r="A59" s="238" t="s">
        <v>515</v>
      </c>
      <c r="B59" s="239"/>
      <c r="C59" s="134">
        <v>33</v>
      </c>
      <c r="D59" s="134">
        <v>33</v>
      </c>
    </row>
    <row r="60" spans="1:4" ht="13.5" thickBot="1">
      <c r="A60" s="238" t="s">
        <v>200</v>
      </c>
      <c r="B60" s="239"/>
      <c r="C60" s="134">
        <v>0</v>
      </c>
      <c r="D60" s="134">
        <v>0</v>
      </c>
    </row>
  </sheetData>
  <sheetProtection formatCells="0"/>
  <mergeCells count="4">
    <mergeCell ref="C2:D2"/>
    <mergeCell ref="B1:D1"/>
    <mergeCell ref="C3:D3"/>
    <mergeCell ref="C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0"/>
  <sheetViews>
    <sheetView zoomScale="110" zoomScaleNormal="110" workbookViewId="0" topLeftCell="A1">
      <selection activeCell="C15" sqref="C15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2.625" style="237" bestFit="1" customWidth="1"/>
    <col min="5" max="16384" width="9.375" style="237" customWidth="1"/>
  </cols>
  <sheetData>
    <row r="1" spans="1:4" s="217" customFormat="1" ht="21" customHeight="1" thickBot="1">
      <c r="A1" s="216"/>
      <c r="B1" s="630" t="s">
        <v>652</v>
      </c>
      <c r="C1" s="630"/>
      <c r="D1" s="630"/>
    </row>
    <row r="2" spans="1:4" s="450" customFormat="1" ht="25.5" customHeight="1">
      <c r="A2" s="401" t="s">
        <v>198</v>
      </c>
      <c r="B2" s="347" t="s">
        <v>539</v>
      </c>
      <c r="C2" s="628" t="s">
        <v>60</v>
      </c>
      <c r="D2" s="631"/>
    </row>
    <row r="3" spans="1:4" s="450" customFormat="1" ht="24.75" thickBot="1">
      <c r="A3" s="444" t="s">
        <v>197</v>
      </c>
      <c r="B3" s="348" t="s">
        <v>417</v>
      </c>
      <c r="C3" s="619" t="s">
        <v>59</v>
      </c>
      <c r="D3" s="632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24.75" thickBot="1">
      <c r="A5" s="402" t="s">
        <v>199</v>
      </c>
      <c r="B5" s="221" t="s">
        <v>54</v>
      </c>
      <c r="C5" s="222" t="s">
        <v>55</v>
      </c>
      <c r="D5" s="222" t="s">
        <v>618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20860000</v>
      </c>
      <c r="D8" s="306">
        <f>SUM(D9:D19)</f>
        <v>21232791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>
        <v>800000</v>
      </c>
      <c r="D10" s="304">
        <v>800000</v>
      </c>
    </row>
    <row r="11" spans="1:4" s="360" customFormat="1" ht="12" customHeight="1">
      <c r="A11" s="446" t="s">
        <v>100</v>
      </c>
      <c r="B11" s="8" t="s">
        <v>275</v>
      </c>
      <c r="C11" s="304">
        <v>134000</v>
      </c>
      <c r="D11" s="304">
        <v>134000</v>
      </c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>
        <v>15491000</v>
      </c>
      <c r="D13" s="304">
        <v>15657404</v>
      </c>
    </row>
    <row r="14" spans="1:4" s="360" customFormat="1" ht="12" customHeight="1">
      <c r="A14" s="446" t="s">
        <v>102</v>
      </c>
      <c r="B14" s="8" t="s">
        <v>399</v>
      </c>
      <c r="C14" s="304">
        <v>4434000</v>
      </c>
      <c r="D14" s="304">
        <v>4640387</v>
      </c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>
        <v>1000</v>
      </c>
      <c r="D19" s="305">
        <v>1000</v>
      </c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1484190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>
        <v>1484190</v>
      </c>
    </row>
    <row r="24" spans="1:4" s="453" customFormat="1" ht="12" customHeight="1" thickBot="1">
      <c r="A24" s="446" t="s">
        <v>107</v>
      </c>
      <c r="B24" s="8" t="s">
        <v>521</v>
      </c>
      <c r="C24" s="304"/>
      <c r="D24" s="304">
        <v>1484190</v>
      </c>
    </row>
    <row r="25" spans="1:4" s="453" customFormat="1" ht="12" customHeight="1" thickBot="1">
      <c r="A25" s="191" t="s">
        <v>19</v>
      </c>
      <c r="B25" s="137" t="s">
        <v>172</v>
      </c>
      <c r="C25" s="333"/>
      <c r="D25" s="333"/>
    </row>
    <row r="26" spans="1:4" s="453" customFormat="1" ht="12" customHeight="1" thickBot="1">
      <c r="A26" s="191" t="s">
        <v>20</v>
      </c>
      <c r="B26" s="137" t="s">
        <v>404</v>
      </c>
      <c r="C26" s="306">
        <f>+C27+C28</f>
        <v>0</v>
      </c>
      <c r="D26" s="306">
        <f>+D27+D28</f>
        <v>0</v>
      </c>
    </row>
    <row r="27" spans="1:4" s="453" customFormat="1" ht="12" customHeight="1">
      <c r="A27" s="447" t="s">
        <v>260</v>
      </c>
      <c r="B27" s="448" t="s">
        <v>402</v>
      </c>
      <c r="C27" s="82"/>
      <c r="D27" s="82"/>
    </row>
    <row r="28" spans="1:4" s="453" customFormat="1" ht="12" customHeight="1">
      <c r="A28" s="447" t="s">
        <v>263</v>
      </c>
      <c r="B28" s="449" t="s">
        <v>405</v>
      </c>
      <c r="C28" s="307"/>
      <c r="D28" s="307"/>
    </row>
    <row r="29" spans="1:4" s="453" customFormat="1" ht="12" customHeight="1" thickBot="1">
      <c r="A29" s="446" t="s">
        <v>264</v>
      </c>
      <c r="B29" s="144" t="s">
        <v>522</v>
      </c>
      <c r="C29" s="89"/>
      <c r="D29" s="89"/>
    </row>
    <row r="30" spans="1:4" s="453" customFormat="1" ht="12" customHeight="1" thickBot="1">
      <c r="A30" s="191" t="s">
        <v>21</v>
      </c>
      <c r="B30" s="137" t="s">
        <v>406</v>
      </c>
      <c r="C30" s="306">
        <f>+C31+C32+C33</f>
        <v>0</v>
      </c>
      <c r="D30" s="306">
        <f>+D31+D32+D33</f>
        <v>0</v>
      </c>
    </row>
    <row r="31" spans="1:4" s="453" customFormat="1" ht="12" customHeight="1">
      <c r="A31" s="447" t="s">
        <v>91</v>
      </c>
      <c r="B31" s="448" t="s">
        <v>287</v>
      </c>
      <c r="C31" s="82"/>
      <c r="D31" s="82"/>
    </row>
    <row r="32" spans="1:4" s="453" customFormat="1" ht="12" customHeight="1">
      <c r="A32" s="447" t="s">
        <v>92</v>
      </c>
      <c r="B32" s="449" t="s">
        <v>288</v>
      </c>
      <c r="C32" s="307"/>
      <c r="D32" s="307"/>
    </row>
    <row r="33" spans="1:4" s="453" customFormat="1" ht="12" customHeight="1" thickBot="1">
      <c r="A33" s="446" t="s">
        <v>93</v>
      </c>
      <c r="B33" s="144" t="s">
        <v>289</v>
      </c>
      <c r="C33" s="89"/>
      <c r="D33" s="89"/>
    </row>
    <row r="34" spans="1:4" s="360" customFormat="1" ht="12" customHeight="1" thickBot="1">
      <c r="A34" s="191" t="s">
        <v>22</v>
      </c>
      <c r="B34" s="137" t="s">
        <v>375</v>
      </c>
      <c r="C34" s="333"/>
      <c r="D34" s="333"/>
    </row>
    <row r="35" spans="1:4" s="360" customFormat="1" ht="12" customHeight="1" thickBot="1">
      <c r="A35" s="191" t="s">
        <v>23</v>
      </c>
      <c r="B35" s="137" t="s">
        <v>407</v>
      </c>
      <c r="C35" s="353"/>
      <c r="D35" s="353"/>
    </row>
    <row r="36" spans="1:4" s="360" customFormat="1" ht="12" customHeight="1" thickBot="1">
      <c r="A36" s="183" t="s">
        <v>24</v>
      </c>
      <c r="B36" s="137" t="s">
        <v>523</v>
      </c>
      <c r="C36" s="354">
        <f>+C8+C20+C25+C26+C30+C34+C35</f>
        <v>20860000</v>
      </c>
      <c r="D36" s="354">
        <f>+D8+D20+D25+D26+D30+D34+D35</f>
        <v>22716981</v>
      </c>
    </row>
    <row r="37" spans="1:4" s="360" customFormat="1" ht="12" customHeight="1" thickBot="1">
      <c r="A37" s="227" t="s">
        <v>25</v>
      </c>
      <c r="B37" s="137" t="s">
        <v>409</v>
      </c>
      <c r="C37" s="354">
        <f>+C38+C39+C40</f>
        <v>140967197</v>
      </c>
      <c r="D37" s="354">
        <f>+D38+D39+D40</f>
        <v>140583598</v>
      </c>
    </row>
    <row r="38" spans="1:4" s="360" customFormat="1" ht="12" customHeight="1">
      <c r="A38" s="447" t="s">
        <v>410</v>
      </c>
      <c r="B38" s="448" t="s">
        <v>229</v>
      </c>
      <c r="C38" s="82">
        <v>7156197</v>
      </c>
      <c r="D38" s="82">
        <v>7156000</v>
      </c>
    </row>
    <row r="39" spans="1:4" s="360" customFormat="1" ht="12" customHeight="1">
      <c r="A39" s="447" t="s">
        <v>411</v>
      </c>
      <c r="B39" s="449" t="s">
        <v>2</v>
      </c>
      <c r="C39" s="307"/>
      <c r="D39" s="307"/>
    </row>
    <row r="40" spans="1:4" s="453" customFormat="1" ht="12" customHeight="1" thickBot="1">
      <c r="A40" s="446" t="s">
        <v>412</v>
      </c>
      <c r="B40" s="144" t="s">
        <v>413</v>
      </c>
      <c r="C40" s="89">
        <v>133811000</v>
      </c>
      <c r="D40" s="89">
        <v>133427598</v>
      </c>
    </row>
    <row r="41" spans="1:4" s="453" customFormat="1" ht="15" customHeight="1" thickBot="1">
      <c r="A41" s="227" t="s">
        <v>26</v>
      </c>
      <c r="B41" s="228" t="s">
        <v>414</v>
      </c>
      <c r="C41" s="357">
        <f>+C36+C37</f>
        <v>161827197</v>
      </c>
      <c r="D41" s="357">
        <f>+D36+D37</f>
        <v>163300579</v>
      </c>
    </row>
    <row r="42" spans="1:4" s="453" customFormat="1" ht="15" customHeight="1">
      <c r="A42" s="229"/>
      <c r="B42" s="230"/>
      <c r="C42" s="355"/>
      <c r="D42" s="355"/>
    </row>
    <row r="43" spans="1:4" ht="13.5" thickBot="1">
      <c r="A43" s="231"/>
      <c r="B43" s="232"/>
      <c r="C43" s="356"/>
      <c r="D43" s="356"/>
    </row>
    <row r="44" spans="1:4" s="452" customFormat="1" ht="16.5" customHeight="1" thickBot="1">
      <c r="A44" s="233"/>
      <c r="B44" s="234" t="s">
        <v>57</v>
      </c>
      <c r="C44" s="357"/>
      <c r="D44" s="357"/>
    </row>
    <row r="45" spans="1:4" s="454" customFormat="1" ht="12" customHeight="1" thickBot="1">
      <c r="A45" s="191" t="s">
        <v>17</v>
      </c>
      <c r="B45" s="137" t="s">
        <v>415</v>
      </c>
      <c r="C45" s="306">
        <f>SUM(C46:C50)</f>
        <v>160930197</v>
      </c>
      <c r="D45" s="306">
        <f>SUM(D46:D50)</f>
        <v>162400579</v>
      </c>
    </row>
    <row r="46" spans="1:4" ht="12" customHeight="1">
      <c r="A46" s="446" t="s">
        <v>98</v>
      </c>
      <c r="B46" s="9" t="s">
        <v>48</v>
      </c>
      <c r="C46" s="82">
        <v>96789000</v>
      </c>
      <c r="D46" s="82">
        <v>97537685</v>
      </c>
    </row>
    <row r="47" spans="1:4" ht="12" customHeight="1">
      <c r="A47" s="446" t="s">
        <v>99</v>
      </c>
      <c r="B47" s="8" t="s">
        <v>181</v>
      </c>
      <c r="C47" s="85">
        <v>19632000</v>
      </c>
      <c r="D47" s="85">
        <v>19770894</v>
      </c>
    </row>
    <row r="48" spans="1:4" ht="12" customHeight="1">
      <c r="A48" s="446" t="s">
        <v>100</v>
      </c>
      <c r="B48" s="8" t="s">
        <v>140</v>
      </c>
      <c r="C48" s="85">
        <v>44509197</v>
      </c>
      <c r="D48" s="85">
        <v>45092000</v>
      </c>
    </row>
    <row r="49" spans="1:4" ht="12" customHeight="1">
      <c r="A49" s="446" t="s">
        <v>101</v>
      </c>
      <c r="B49" s="8" t="s">
        <v>182</v>
      </c>
      <c r="C49" s="85"/>
      <c r="D49" s="85"/>
    </row>
    <row r="50" spans="1:4" ht="12" customHeight="1" thickBot="1">
      <c r="A50" s="446" t="s">
        <v>148</v>
      </c>
      <c r="B50" s="8" t="s">
        <v>183</v>
      </c>
      <c r="C50" s="85"/>
      <c r="D50" s="85"/>
    </row>
    <row r="51" spans="1:4" ht="12" customHeight="1" thickBot="1">
      <c r="A51" s="191" t="s">
        <v>18</v>
      </c>
      <c r="B51" s="137" t="s">
        <v>416</v>
      </c>
      <c r="C51" s="306">
        <f>SUM(C52:C54)</f>
        <v>897000</v>
      </c>
      <c r="D51" s="306">
        <f>SUM(D52:D54)</f>
        <v>900000</v>
      </c>
    </row>
    <row r="52" spans="1:4" s="454" customFormat="1" ht="12" customHeight="1">
      <c r="A52" s="446" t="s">
        <v>104</v>
      </c>
      <c r="B52" s="9" t="s">
        <v>220</v>
      </c>
      <c r="C52" s="82">
        <v>897000</v>
      </c>
      <c r="D52" s="82">
        <v>900000</v>
      </c>
    </row>
    <row r="53" spans="1:4" ht="12" customHeight="1">
      <c r="A53" s="446" t="s">
        <v>105</v>
      </c>
      <c r="B53" s="8" t="s">
        <v>185</v>
      </c>
      <c r="C53" s="85"/>
      <c r="D53" s="85"/>
    </row>
    <row r="54" spans="1:4" ht="12" customHeight="1">
      <c r="A54" s="446" t="s">
        <v>106</v>
      </c>
      <c r="B54" s="8" t="s">
        <v>58</v>
      </c>
      <c r="C54" s="85"/>
      <c r="D54" s="85"/>
    </row>
    <row r="55" spans="1:4" ht="12" customHeight="1" thickBot="1">
      <c r="A55" s="446" t="s">
        <v>107</v>
      </c>
      <c r="B55" s="8" t="s">
        <v>520</v>
      </c>
      <c r="C55" s="85"/>
      <c r="D55" s="85"/>
    </row>
    <row r="56" spans="1:4" ht="15" customHeight="1" thickBot="1">
      <c r="A56" s="191" t="s">
        <v>19</v>
      </c>
      <c r="B56" s="137" t="s">
        <v>13</v>
      </c>
      <c r="C56" s="333"/>
      <c r="D56" s="333"/>
    </row>
    <row r="57" spans="1:4" ht="13.5" thickBot="1">
      <c r="A57" s="191" t="s">
        <v>20</v>
      </c>
      <c r="B57" s="235" t="s">
        <v>525</v>
      </c>
      <c r="C57" s="358">
        <f>+C45+C51+C56</f>
        <v>161827197</v>
      </c>
      <c r="D57" s="358">
        <f>+D45+D51+D56</f>
        <v>163300579</v>
      </c>
    </row>
    <row r="58" spans="3:4" ht="15" customHeight="1" thickBot="1">
      <c r="C58" s="359"/>
      <c r="D58" s="359"/>
    </row>
    <row r="59" spans="1:4" ht="14.25" customHeight="1" thickBot="1">
      <c r="A59" s="238" t="s">
        <v>515</v>
      </c>
      <c r="B59" s="239"/>
      <c r="C59" s="134">
        <v>33</v>
      </c>
      <c r="D59" s="134">
        <v>33</v>
      </c>
    </row>
    <row r="60" spans="1:4" ht="13.5" thickBot="1">
      <c r="A60" s="238" t="s">
        <v>200</v>
      </c>
      <c r="B60" s="239"/>
      <c r="C60" s="134">
        <v>0</v>
      </c>
      <c r="D60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">
      <selection activeCell="C15" sqref="C15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0.125" style="237" customWidth="1"/>
    <col min="5" max="16384" width="9.375" style="237" customWidth="1"/>
  </cols>
  <sheetData>
    <row r="1" spans="1:4" s="217" customFormat="1" ht="21" customHeight="1" thickBot="1">
      <c r="A1" s="216"/>
      <c r="B1" s="630" t="s">
        <v>653</v>
      </c>
      <c r="C1" s="630"/>
      <c r="D1" s="630"/>
    </row>
    <row r="2" spans="1:4" s="450" customFormat="1" ht="25.5" customHeight="1">
      <c r="A2" s="401" t="s">
        <v>198</v>
      </c>
      <c r="B2" s="347" t="s">
        <v>540</v>
      </c>
      <c r="C2" s="628" t="s">
        <v>60</v>
      </c>
      <c r="D2" s="629"/>
    </row>
    <row r="3" spans="1:4" s="450" customFormat="1" ht="24.75" thickBot="1">
      <c r="A3" s="444" t="s">
        <v>197</v>
      </c>
      <c r="B3" s="348" t="s">
        <v>418</v>
      </c>
      <c r="C3" s="619" t="s">
        <v>60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48.75" thickBot="1">
      <c r="A5" s="402" t="s">
        <v>199</v>
      </c>
      <c r="B5" s="221" t="s">
        <v>54</v>
      </c>
      <c r="C5" s="222" t="s">
        <v>55</v>
      </c>
      <c r="D5" s="222" t="s">
        <v>619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0</v>
      </c>
      <c r="D8" s="306">
        <f>SUM(D9:D19)</f>
        <v>0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/>
      <c r="D10" s="304"/>
    </row>
    <row r="11" spans="1:4" s="360" customFormat="1" ht="12" customHeight="1">
      <c r="A11" s="446" t="s">
        <v>100</v>
      </c>
      <c r="B11" s="8" t="s">
        <v>275</v>
      </c>
      <c r="C11" s="304"/>
      <c r="D11" s="304"/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/>
      <c r="D13" s="304"/>
    </row>
    <row r="14" spans="1:4" s="360" customFormat="1" ht="12" customHeight="1">
      <c r="A14" s="446" t="s">
        <v>102</v>
      </c>
      <c r="B14" s="8" t="s">
        <v>399</v>
      </c>
      <c r="C14" s="304"/>
      <c r="D14" s="304"/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/>
      <c r="D19" s="305"/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0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/>
    </row>
    <row r="24" spans="1:4" s="453" customFormat="1" ht="12" customHeight="1" thickBot="1">
      <c r="A24" s="446" t="s">
        <v>107</v>
      </c>
      <c r="B24" s="8" t="s">
        <v>521</v>
      </c>
      <c r="C24" s="304"/>
      <c r="D24" s="304"/>
    </row>
    <row r="25" spans="1:4" s="453" customFormat="1" ht="12" customHeight="1" thickBot="1">
      <c r="A25" s="191" t="s">
        <v>19</v>
      </c>
      <c r="B25" s="137" t="s">
        <v>172</v>
      </c>
      <c r="C25" s="333"/>
      <c r="D25" s="333"/>
    </row>
    <row r="26" spans="1:4" s="453" customFormat="1" ht="12" customHeight="1" thickBot="1">
      <c r="A26" s="191" t="s">
        <v>20</v>
      </c>
      <c r="B26" s="137" t="s">
        <v>404</v>
      </c>
      <c r="C26" s="306">
        <f>+C27+C28</f>
        <v>0</v>
      </c>
      <c r="D26" s="306">
        <f>+D27+D28</f>
        <v>0</v>
      </c>
    </row>
    <row r="27" spans="1:4" s="453" customFormat="1" ht="12" customHeight="1">
      <c r="A27" s="447" t="s">
        <v>260</v>
      </c>
      <c r="B27" s="448" t="s">
        <v>402</v>
      </c>
      <c r="C27" s="82"/>
      <c r="D27" s="82"/>
    </row>
    <row r="28" spans="1:4" s="453" customFormat="1" ht="12" customHeight="1">
      <c r="A28" s="447" t="s">
        <v>263</v>
      </c>
      <c r="B28" s="449" t="s">
        <v>405</v>
      </c>
      <c r="C28" s="307"/>
      <c r="D28" s="307"/>
    </row>
    <row r="29" spans="1:4" s="453" customFormat="1" ht="12" customHeight="1" thickBot="1">
      <c r="A29" s="446" t="s">
        <v>264</v>
      </c>
      <c r="B29" s="144" t="s">
        <v>522</v>
      </c>
      <c r="C29" s="89"/>
      <c r="D29" s="89"/>
    </row>
    <row r="30" spans="1:4" s="453" customFormat="1" ht="12" customHeight="1" thickBot="1">
      <c r="A30" s="191" t="s">
        <v>21</v>
      </c>
      <c r="B30" s="137" t="s">
        <v>406</v>
      </c>
      <c r="C30" s="306">
        <f>+C31+C32+C33</f>
        <v>0</v>
      </c>
      <c r="D30" s="306">
        <f>+D31+D32+D33</f>
        <v>0</v>
      </c>
    </row>
    <row r="31" spans="1:4" s="453" customFormat="1" ht="12" customHeight="1">
      <c r="A31" s="447" t="s">
        <v>91</v>
      </c>
      <c r="B31" s="448" t="s">
        <v>287</v>
      </c>
      <c r="C31" s="82"/>
      <c r="D31" s="82"/>
    </row>
    <row r="32" spans="1:4" s="453" customFormat="1" ht="12" customHeight="1">
      <c r="A32" s="447" t="s">
        <v>92</v>
      </c>
      <c r="B32" s="449" t="s">
        <v>288</v>
      </c>
      <c r="C32" s="307"/>
      <c r="D32" s="307"/>
    </row>
    <row r="33" spans="1:4" s="453" customFormat="1" ht="12" customHeight="1" thickBot="1">
      <c r="A33" s="446" t="s">
        <v>93</v>
      </c>
      <c r="B33" s="144" t="s">
        <v>289</v>
      </c>
      <c r="C33" s="89"/>
      <c r="D33" s="89"/>
    </row>
    <row r="34" spans="1:4" s="360" customFormat="1" ht="12" customHeight="1" thickBot="1">
      <c r="A34" s="191" t="s">
        <v>22</v>
      </c>
      <c r="B34" s="137" t="s">
        <v>375</v>
      </c>
      <c r="C34" s="333"/>
      <c r="D34" s="333"/>
    </row>
    <row r="35" spans="1:4" s="360" customFormat="1" ht="12" customHeight="1" thickBot="1">
      <c r="A35" s="191" t="s">
        <v>23</v>
      </c>
      <c r="B35" s="137" t="s">
        <v>407</v>
      </c>
      <c r="C35" s="353"/>
      <c r="D35" s="353"/>
    </row>
    <row r="36" spans="1:4" s="360" customFormat="1" ht="12" customHeight="1" thickBot="1">
      <c r="A36" s="183" t="s">
        <v>24</v>
      </c>
      <c r="B36" s="137" t="s">
        <v>523</v>
      </c>
      <c r="C36" s="354">
        <f>+C8+C20+C25+C26+C30+C34+C35</f>
        <v>0</v>
      </c>
      <c r="D36" s="354">
        <f>+D8+D20+D25+D26+D30+D34+D35</f>
        <v>0</v>
      </c>
    </row>
    <row r="37" spans="1:4" s="360" customFormat="1" ht="12" customHeight="1" thickBot="1">
      <c r="A37" s="227" t="s">
        <v>25</v>
      </c>
      <c r="B37" s="137" t="s">
        <v>409</v>
      </c>
      <c r="C37" s="354">
        <f>+C38+C39+C40</f>
        <v>0</v>
      </c>
      <c r="D37" s="354">
        <f>+D38+D39+D40</f>
        <v>0</v>
      </c>
    </row>
    <row r="38" spans="1:4" s="360" customFormat="1" ht="12" customHeight="1">
      <c r="A38" s="447" t="s">
        <v>410</v>
      </c>
      <c r="B38" s="448" t="s">
        <v>229</v>
      </c>
      <c r="C38" s="82"/>
      <c r="D38" s="82"/>
    </row>
    <row r="39" spans="1:4" s="360" customFormat="1" ht="12" customHeight="1">
      <c r="A39" s="447" t="s">
        <v>411</v>
      </c>
      <c r="B39" s="449" t="s">
        <v>2</v>
      </c>
      <c r="C39" s="307"/>
      <c r="D39" s="307"/>
    </row>
    <row r="40" spans="1:4" s="453" customFormat="1" ht="12" customHeight="1" thickBot="1">
      <c r="A40" s="446" t="s">
        <v>412</v>
      </c>
      <c r="B40" s="144" t="s">
        <v>413</v>
      </c>
      <c r="C40" s="89"/>
      <c r="D40" s="89"/>
    </row>
    <row r="41" spans="1:4" s="453" customFormat="1" ht="15" customHeight="1" thickBot="1">
      <c r="A41" s="227" t="s">
        <v>26</v>
      </c>
      <c r="B41" s="228" t="s">
        <v>414</v>
      </c>
      <c r="C41" s="357">
        <f>+C36+C37</f>
        <v>0</v>
      </c>
      <c r="D41" s="357">
        <f>+D36+D37</f>
        <v>0</v>
      </c>
    </row>
    <row r="42" spans="1:4" s="453" customFormat="1" ht="15" customHeight="1">
      <c r="A42" s="229"/>
      <c r="B42" s="230"/>
      <c r="C42" s="355"/>
      <c r="D42" s="355"/>
    </row>
    <row r="43" spans="1:4" ht="13.5" thickBot="1">
      <c r="A43" s="231"/>
      <c r="B43" s="232"/>
      <c r="C43" s="356"/>
      <c r="D43" s="356"/>
    </row>
    <row r="44" spans="1:4" s="452" customFormat="1" ht="16.5" customHeight="1" thickBot="1">
      <c r="A44" s="233"/>
      <c r="B44" s="234" t="s">
        <v>57</v>
      </c>
      <c r="C44" s="357"/>
      <c r="D44" s="357"/>
    </row>
    <row r="45" spans="1:4" s="454" customFormat="1" ht="12" customHeight="1" thickBot="1">
      <c r="A45" s="191" t="s">
        <v>17</v>
      </c>
      <c r="B45" s="137" t="s">
        <v>415</v>
      </c>
      <c r="C45" s="306">
        <f>SUM(C46:C50)</f>
        <v>0</v>
      </c>
      <c r="D45" s="306">
        <f>SUM(D46:D50)</f>
        <v>0</v>
      </c>
    </row>
    <row r="46" spans="1:4" ht="12" customHeight="1">
      <c r="A46" s="446" t="s">
        <v>98</v>
      </c>
      <c r="B46" s="9" t="s">
        <v>48</v>
      </c>
      <c r="C46" s="82"/>
      <c r="D46" s="82"/>
    </row>
    <row r="47" spans="1:4" ht="12" customHeight="1">
      <c r="A47" s="446" t="s">
        <v>99</v>
      </c>
      <c r="B47" s="8" t="s">
        <v>181</v>
      </c>
      <c r="C47" s="85"/>
      <c r="D47" s="85"/>
    </row>
    <row r="48" spans="1:4" ht="12" customHeight="1">
      <c r="A48" s="446" t="s">
        <v>100</v>
      </c>
      <c r="B48" s="8" t="s">
        <v>140</v>
      </c>
      <c r="C48" s="85"/>
      <c r="D48" s="85"/>
    </row>
    <row r="49" spans="1:4" ht="12" customHeight="1">
      <c r="A49" s="446" t="s">
        <v>101</v>
      </c>
      <c r="B49" s="8" t="s">
        <v>182</v>
      </c>
      <c r="C49" s="85"/>
      <c r="D49" s="85"/>
    </row>
    <row r="50" spans="1:4" ht="12" customHeight="1" thickBot="1">
      <c r="A50" s="446" t="s">
        <v>148</v>
      </c>
      <c r="B50" s="8" t="s">
        <v>183</v>
      </c>
      <c r="C50" s="85"/>
      <c r="D50" s="85"/>
    </row>
    <row r="51" spans="1:4" ht="12" customHeight="1" thickBot="1">
      <c r="A51" s="191" t="s">
        <v>18</v>
      </c>
      <c r="B51" s="137" t="s">
        <v>416</v>
      </c>
      <c r="C51" s="306">
        <f>SUM(C52:C54)</f>
        <v>0</v>
      </c>
      <c r="D51" s="306">
        <f>SUM(D52:D54)</f>
        <v>0</v>
      </c>
    </row>
    <row r="52" spans="1:4" s="454" customFormat="1" ht="12" customHeight="1">
      <c r="A52" s="446" t="s">
        <v>104</v>
      </c>
      <c r="B52" s="9" t="s">
        <v>220</v>
      </c>
      <c r="C52" s="82"/>
      <c r="D52" s="82"/>
    </row>
    <row r="53" spans="1:4" ht="12" customHeight="1">
      <c r="A53" s="446" t="s">
        <v>105</v>
      </c>
      <c r="B53" s="8" t="s">
        <v>185</v>
      </c>
      <c r="C53" s="85"/>
      <c r="D53" s="85"/>
    </row>
    <row r="54" spans="1:4" ht="12" customHeight="1">
      <c r="A54" s="446" t="s">
        <v>106</v>
      </c>
      <c r="B54" s="8" t="s">
        <v>58</v>
      </c>
      <c r="C54" s="85"/>
      <c r="D54" s="85"/>
    </row>
    <row r="55" spans="1:4" ht="12" customHeight="1" thickBot="1">
      <c r="A55" s="446" t="s">
        <v>107</v>
      </c>
      <c r="B55" s="8" t="s">
        <v>520</v>
      </c>
      <c r="C55" s="85"/>
      <c r="D55" s="85"/>
    </row>
    <row r="56" spans="1:4" ht="15" customHeight="1" thickBot="1">
      <c r="A56" s="191" t="s">
        <v>19</v>
      </c>
      <c r="B56" s="137" t="s">
        <v>13</v>
      </c>
      <c r="C56" s="333"/>
      <c r="D56" s="333"/>
    </row>
    <row r="57" spans="1:4" ht="13.5" thickBot="1">
      <c r="A57" s="191" t="s">
        <v>20</v>
      </c>
      <c r="B57" s="235" t="s">
        <v>525</v>
      </c>
      <c r="C57" s="358">
        <f>+C45+C51+C56</f>
        <v>0</v>
      </c>
      <c r="D57" s="358">
        <f>+D45+D51+D56</f>
        <v>0</v>
      </c>
    </row>
    <row r="58" spans="3:4" ht="15" customHeight="1" thickBot="1">
      <c r="C58" s="359"/>
      <c r="D58" s="359"/>
    </row>
    <row r="59" spans="1:4" ht="14.25" customHeight="1" thickBot="1">
      <c r="A59" s="238" t="s">
        <v>515</v>
      </c>
      <c r="B59" s="239"/>
      <c r="C59" s="134">
        <v>0</v>
      </c>
      <c r="D59" s="134">
        <v>0</v>
      </c>
    </row>
    <row r="60" spans="1:4" ht="13.5" thickBot="1">
      <c r="A60" s="238" t="s">
        <v>200</v>
      </c>
      <c r="B60" s="239"/>
      <c r="C60" s="134">
        <v>0</v>
      </c>
      <c r="D60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">
      <selection activeCell="D13" sqref="D13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5.00390625" style="237" customWidth="1"/>
    <col min="4" max="4" width="11.00390625" style="237" customWidth="1"/>
    <col min="5" max="16384" width="9.375" style="237" customWidth="1"/>
  </cols>
  <sheetData>
    <row r="1" spans="1:4" s="217" customFormat="1" ht="21" customHeight="1" thickBot="1">
      <c r="A1" s="216"/>
      <c r="B1" s="630" t="s">
        <v>654</v>
      </c>
      <c r="C1" s="630"/>
      <c r="D1" s="630"/>
    </row>
    <row r="2" spans="1:4" s="450" customFormat="1" ht="25.5" customHeight="1">
      <c r="A2" s="401" t="s">
        <v>198</v>
      </c>
      <c r="B2" s="347" t="s">
        <v>539</v>
      </c>
      <c r="C2" s="628" t="s">
        <v>60</v>
      </c>
      <c r="D2" s="629"/>
    </row>
    <row r="3" spans="1:4" s="450" customFormat="1" ht="24.75" thickBot="1">
      <c r="A3" s="444" t="s">
        <v>197</v>
      </c>
      <c r="B3" s="348" t="s">
        <v>526</v>
      </c>
      <c r="C3" s="619" t="s">
        <v>431</v>
      </c>
      <c r="D3" s="620"/>
    </row>
    <row r="4" spans="1:4" s="451" customFormat="1" ht="15.75" customHeight="1" thickBot="1">
      <c r="A4" s="219"/>
      <c r="B4" s="219"/>
      <c r="C4" s="622" t="s">
        <v>567</v>
      </c>
      <c r="D4" s="622"/>
    </row>
    <row r="5" spans="1:4" ht="36.75" thickBot="1">
      <c r="A5" s="402" t="s">
        <v>199</v>
      </c>
      <c r="B5" s="221" t="s">
        <v>54</v>
      </c>
      <c r="C5" s="222" t="s">
        <v>55</v>
      </c>
      <c r="D5" s="222" t="s">
        <v>618</v>
      </c>
    </row>
    <row r="6" spans="1:4" s="452" customFormat="1" ht="12.75" customHeight="1" thickBot="1">
      <c r="A6" s="183" t="s">
        <v>490</v>
      </c>
      <c r="B6" s="184" t="s">
        <v>491</v>
      </c>
      <c r="C6" s="185" t="s">
        <v>492</v>
      </c>
      <c r="D6" s="185" t="s">
        <v>494</v>
      </c>
    </row>
    <row r="7" spans="1:4" s="452" customFormat="1" ht="15.75" customHeight="1" thickBot="1">
      <c r="A7" s="223"/>
      <c r="B7" s="224" t="s">
        <v>56</v>
      </c>
      <c r="C7" s="225"/>
      <c r="D7" s="225"/>
    </row>
    <row r="8" spans="1:4" s="360" customFormat="1" ht="12" customHeight="1" thickBot="1">
      <c r="A8" s="183" t="s">
        <v>17</v>
      </c>
      <c r="B8" s="226" t="s">
        <v>516</v>
      </c>
      <c r="C8" s="306">
        <f>SUM(C9:C19)</f>
        <v>0</v>
      </c>
      <c r="D8" s="306">
        <f>SUM(D9:D19)</f>
        <v>0</v>
      </c>
    </row>
    <row r="9" spans="1:4" s="360" customFormat="1" ht="12" customHeight="1">
      <c r="A9" s="445" t="s">
        <v>98</v>
      </c>
      <c r="B9" s="10" t="s">
        <v>273</v>
      </c>
      <c r="C9" s="351"/>
      <c r="D9" s="351"/>
    </row>
    <row r="10" spans="1:4" s="360" customFormat="1" ht="12" customHeight="1">
      <c r="A10" s="446" t="s">
        <v>99</v>
      </c>
      <c r="B10" s="8" t="s">
        <v>274</v>
      </c>
      <c r="C10" s="304"/>
      <c r="D10" s="304"/>
    </row>
    <row r="11" spans="1:4" s="360" customFormat="1" ht="12" customHeight="1">
      <c r="A11" s="446" t="s">
        <v>100</v>
      </c>
      <c r="B11" s="8" t="s">
        <v>275</v>
      </c>
      <c r="C11" s="304"/>
      <c r="D11" s="304"/>
    </row>
    <row r="12" spans="1:4" s="360" customFormat="1" ht="12" customHeight="1">
      <c r="A12" s="446" t="s">
        <v>101</v>
      </c>
      <c r="B12" s="8" t="s">
        <v>276</v>
      </c>
      <c r="C12" s="304"/>
      <c r="D12" s="304"/>
    </row>
    <row r="13" spans="1:4" s="360" customFormat="1" ht="12" customHeight="1">
      <c r="A13" s="446" t="s">
        <v>148</v>
      </c>
      <c r="B13" s="8" t="s">
        <v>277</v>
      </c>
      <c r="C13" s="304"/>
      <c r="D13" s="304"/>
    </row>
    <row r="14" spans="1:4" s="360" customFormat="1" ht="12" customHeight="1">
      <c r="A14" s="446" t="s">
        <v>102</v>
      </c>
      <c r="B14" s="8" t="s">
        <v>399</v>
      </c>
      <c r="C14" s="304"/>
      <c r="D14" s="304"/>
    </row>
    <row r="15" spans="1:4" s="360" customFormat="1" ht="12" customHeight="1">
      <c r="A15" s="446" t="s">
        <v>103</v>
      </c>
      <c r="B15" s="7" t="s">
        <v>400</v>
      </c>
      <c r="C15" s="304"/>
      <c r="D15" s="304"/>
    </row>
    <row r="16" spans="1:4" s="360" customFormat="1" ht="12" customHeight="1">
      <c r="A16" s="446" t="s">
        <v>113</v>
      </c>
      <c r="B16" s="8" t="s">
        <v>280</v>
      </c>
      <c r="C16" s="352"/>
      <c r="D16" s="352"/>
    </row>
    <row r="17" spans="1:4" s="453" customFormat="1" ht="12" customHeight="1">
      <c r="A17" s="446" t="s">
        <v>114</v>
      </c>
      <c r="B17" s="8" t="s">
        <v>281</v>
      </c>
      <c r="C17" s="304"/>
      <c r="D17" s="304"/>
    </row>
    <row r="18" spans="1:4" s="453" customFormat="1" ht="12" customHeight="1">
      <c r="A18" s="446" t="s">
        <v>115</v>
      </c>
      <c r="B18" s="8" t="s">
        <v>436</v>
      </c>
      <c r="C18" s="305"/>
      <c r="D18" s="305"/>
    </row>
    <row r="19" spans="1:4" s="453" customFormat="1" ht="12" customHeight="1" thickBot="1">
      <c r="A19" s="446" t="s">
        <v>116</v>
      </c>
      <c r="B19" s="7" t="s">
        <v>282</v>
      </c>
      <c r="C19" s="305"/>
      <c r="D19" s="305"/>
    </row>
    <row r="20" spans="1:4" s="360" customFormat="1" ht="12" customHeight="1" thickBot="1">
      <c r="A20" s="183" t="s">
        <v>18</v>
      </c>
      <c r="B20" s="226" t="s">
        <v>401</v>
      </c>
      <c r="C20" s="306">
        <f>SUM(C21:C23)</f>
        <v>0</v>
      </c>
      <c r="D20" s="306">
        <f>SUM(D21:D23)</f>
        <v>0</v>
      </c>
    </row>
    <row r="21" spans="1:4" s="453" customFormat="1" ht="12" customHeight="1">
      <c r="A21" s="446" t="s">
        <v>104</v>
      </c>
      <c r="B21" s="9" t="s">
        <v>250</v>
      </c>
      <c r="C21" s="304"/>
      <c r="D21" s="304"/>
    </row>
    <row r="22" spans="1:4" s="453" customFormat="1" ht="12" customHeight="1">
      <c r="A22" s="446" t="s">
        <v>105</v>
      </c>
      <c r="B22" s="8" t="s">
        <v>402</v>
      </c>
      <c r="C22" s="304"/>
      <c r="D22" s="304"/>
    </row>
    <row r="23" spans="1:4" s="453" customFormat="1" ht="12" customHeight="1">
      <c r="A23" s="446" t="s">
        <v>106</v>
      </c>
      <c r="B23" s="8" t="s">
        <v>403</v>
      </c>
      <c r="C23" s="304"/>
      <c r="D23" s="304"/>
    </row>
    <row r="24" spans="1:4" s="453" customFormat="1" ht="12" customHeight="1" thickBot="1">
      <c r="A24" s="446" t="s">
        <v>107</v>
      </c>
      <c r="B24" s="8" t="s">
        <v>521</v>
      </c>
      <c r="C24" s="304"/>
      <c r="D24" s="304"/>
    </row>
    <row r="25" spans="1:4" s="453" customFormat="1" ht="12" customHeight="1" thickBot="1">
      <c r="A25" s="191" t="s">
        <v>19</v>
      </c>
      <c r="B25" s="137" t="s">
        <v>172</v>
      </c>
      <c r="C25" s="333"/>
      <c r="D25" s="333"/>
    </row>
    <row r="26" spans="1:4" s="453" customFormat="1" ht="12" customHeight="1" thickBot="1">
      <c r="A26" s="191" t="s">
        <v>20</v>
      </c>
      <c r="B26" s="137" t="s">
        <v>404</v>
      </c>
      <c r="C26" s="306">
        <f>+C27+C28</f>
        <v>0</v>
      </c>
      <c r="D26" s="306">
        <f>+D27+D28</f>
        <v>0</v>
      </c>
    </row>
    <row r="27" spans="1:4" s="453" customFormat="1" ht="12" customHeight="1">
      <c r="A27" s="447" t="s">
        <v>260</v>
      </c>
      <c r="B27" s="448" t="s">
        <v>402</v>
      </c>
      <c r="C27" s="82"/>
      <c r="D27" s="82"/>
    </row>
    <row r="28" spans="1:4" s="453" customFormat="1" ht="12" customHeight="1">
      <c r="A28" s="447" t="s">
        <v>263</v>
      </c>
      <c r="B28" s="449" t="s">
        <v>405</v>
      </c>
      <c r="C28" s="307"/>
      <c r="D28" s="307"/>
    </row>
    <row r="29" spans="1:4" s="453" customFormat="1" ht="12" customHeight="1" thickBot="1">
      <c r="A29" s="446" t="s">
        <v>264</v>
      </c>
      <c r="B29" s="144" t="s">
        <v>522</v>
      </c>
      <c r="C29" s="89"/>
      <c r="D29" s="89"/>
    </row>
    <row r="30" spans="1:4" s="453" customFormat="1" ht="12" customHeight="1" thickBot="1">
      <c r="A30" s="191" t="s">
        <v>21</v>
      </c>
      <c r="B30" s="137" t="s">
        <v>406</v>
      </c>
      <c r="C30" s="306">
        <f>+C31+C32+C33</f>
        <v>0</v>
      </c>
      <c r="D30" s="306">
        <f>+D31+D32+D33</f>
        <v>0</v>
      </c>
    </row>
    <row r="31" spans="1:4" s="453" customFormat="1" ht="12" customHeight="1">
      <c r="A31" s="447" t="s">
        <v>91</v>
      </c>
      <c r="B31" s="448" t="s">
        <v>287</v>
      </c>
      <c r="C31" s="82"/>
      <c r="D31" s="82"/>
    </row>
    <row r="32" spans="1:4" s="453" customFormat="1" ht="12" customHeight="1">
      <c r="A32" s="447" t="s">
        <v>92</v>
      </c>
      <c r="B32" s="449" t="s">
        <v>288</v>
      </c>
      <c r="C32" s="307"/>
      <c r="D32" s="307"/>
    </row>
    <row r="33" spans="1:4" s="453" customFormat="1" ht="12" customHeight="1" thickBot="1">
      <c r="A33" s="446" t="s">
        <v>93</v>
      </c>
      <c r="B33" s="144" t="s">
        <v>289</v>
      </c>
      <c r="C33" s="89"/>
      <c r="D33" s="89"/>
    </row>
    <row r="34" spans="1:4" s="360" customFormat="1" ht="12" customHeight="1" thickBot="1">
      <c r="A34" s="191" t="s">
        <v>22</v>
      </c>
      <c r="B34" s="137" t="s">
        <v>375</v>
      </c>
      <c r="C34" s="333"/>
      <c r="D34" s="333"/>
    </row>
    <row r="35" spans="1:4" s="360" customFormat="1" ht="12" customHeight="1" thickBot="1">
      <c r="A35" s="191" t="s">
        <v>23</v>
      </c>
      <c r="B35" s="137" t="s">
        <v>407</v>
      </c>
      <c r="C35" s="353"/>
      <c r="D35" s="353"/>
    </row>
    <row r="36" spans="1:4" s="360" customFormat="1" ht="12" customHeight="1" thickBot="1">
      <c r="A36" s="183" t="s">
        <v>24</v>
      </c>
      <c r="B36" s="137" t="s">
        <v>523</v>
      </c>
      <c r="C36" s="354">
        <f>+C8+C20+C25+C26+C30+C34+C35</f>
        <v>0</v>
      </c>
      <c r="D36" s="354">
        <f>+D8+D20+D25+D26+D30+D34+D35</f>
        <v>0</v>
      </c>
    </row>
    <row r="37" spans="1:4" s="360" customFormat="1" ht="12" customHeight="1" thickBot="1">
      <c r="A37" s="227" t="s">
        <v>25</v>
      </c>
      <c r="B37" s="137" t="s">
        <v>409</v>
      </c>
      <c r="C37" s="354">
        <f>+C38+C39+C40</f>
        <v>0</v>
      </c>
      <c r="D37" s="354">
        <f>+D38+D39+D40</f>
        <v>0</v>
      </c>
    </row>
    <row r="38" spans="1:4" s="360" customFormat="1" ht="12" customHeight="1">
      <c r="A38" s="447" t="s">
        <v>410</v>
      </c>
      <c r="B38" s="448" t="s">
        <v>229</v>
      </c>
      <c r="C38" s="82"/>
      <c r="D38" s="82"/>
    </row>
    <row r="39" spans="1:4" s="360" customFormat="1" ht="12" customHeight="1">
      <c r="A39" s="447" t="s">
        <v>411</v>
      </c>
      <c r="B39" s="449" t="s">
        <v>2</v>
      </c>
      <c r="C39" s="307"/>
      <c r="D39" s="307"/>
    </row>
    <row r="40" spans="1:4" s="453" customFormat="1" ht="12" customHeight="1" thickBot="1">
      <c r="A40" s="446" t="s">
        <v>412</v>
      </c>
      <c r="B40" s="144" t="s">
        <v>413</v>
      </c>
      <c r="C40" s="89"/>
      <c r="D40" s="89"/>
    </row>
    <row r="41" spans="1:4" s="453" customFormat="1" ht="15" customHeight="1" thickBot="1">
      <c r="A41" s="227" t="s">
        <v>26</v>
      </c>
      <c r="B41" s="228" t="s">
        <v>414</v>
      </c>
      <c r="C41" s="357">
        <f>+C36+C37</f>
        <v>0</v>
      </c>
      <c r="D41" s="357">
        <f>+D36+D37</f>
        <v>0</v>
      </c>
    </row>
    <row r="42" spans="1:4" s="453" customFormat="1" ht="15" customHeight="1">
      <c r="A42" s="229"/>
      <c r="B42" s="230"/>
      <c r="C42" s="355"/>
      <c r="D42" s="355"/>
    </row>
    <row r="43" spans="1:4" ht="13.5" thickBot="1">
      <c r="A43" s="231"/>
      <c r="B43" s="232"/>
      <c r="C43" s="356"/>
      <c r="D43" s="356"/>
    </row>
    <row r="44" spans="1:4" s="452" customFormat="1" ht="16.5" customHeight="1" thickBot="1">
      <c r="A44" s="233"/>
      <c r="B44" s="234" t="s">
        <v>57</v>
      </c>
      <c r="C44" s="357"/>
      <c r="D44" s="357"/>
    </row>
    <row r="45" spans="1:4" s="454" customFormat="1" ht="12" customHeight="1" thickBot="1">
      <c r="A45" s="191" t="s">
        <v>17</v>
      </c>
      <c r="B45" s="137" t="s">
        <v>415</v>
      </c>
      <c r="C45" s="306">
        <f>SUM(C46:C50)</f>
        <v>0</v>
      </c>
      <c r="D45" s="306">
        <f>SUM(D46:D50)</f>
        <v>0</v>
      </c>
    </row>
    <row r="46" spans="1:4" ht="12" customHeight="1">
      <c r="A46" s="446" t="s">
        <v>98</v>
      </c>
      <c r="B46" s="9" t="s">
        <v>48</v>
      </c>
      <c r="C46" s="82"/>
      <c r="D46" s="82"/>
    </row>
    <row r="47" spans="1:4" ht="12" customHeight="1">
      <c r="A47" s="446" t="s">
        <v>99</v>
      </c>
      <c r="B47" s="8" t="s">
        <v>181</v>
      </c>
      <c r="C47" s="85"/>
      <c r="D47" s="85"/>
    </row>
    <row r="48" spans="1:4" ht="12" customHeight="1">
      <c r="A48" s="446" t="s">
        <v>100</v>
      </c>
      <c r="B48" s="8" t="s">
        <v>140</v>
      </c>
      <c r="C48" s="85"/>
      <c r="D48" s="85"/>
    </row>
    <row r="49" spans="1:4" ht="12" customHeight="1">
      <c r="A49" s="446" t="s">
        <v>101</v>
      </c>
      <c r="B49" s="8" t="s">
        <v>182</v>
      </c>
      <c r="C49" s="85"/>
      <c r="D49" s="85"/>
    </row>
    <row r="50" spans="1:4" ht="12" customHeight="1" thickBot="1">
      <c r="A50" s="446" t="s">
        <v>148</v>
      </c>
      <c r="B50" s="8" t="s">
        <v>183</v>
      </c>
      <c r="C50" s="85"/>
      <c r="D50" s="85"/>
    </row>
    <row r="51" spans="1:4" ht="12" customHeight="1" thickBot="1">
      <c r="A51" s="191" t="s">
        <v>18</v>
      </c>
      <c r="B51" s="137" t="s">
        <v>416</v>
      </c>
      <c r="C51" s="306">
        <f>SUM(C52:C54)</f>
        <v>0</v>
      </c>
      <c r="D51" s="306">
        <f>SUM(D52:D54)</f>
        <v>0</v>
      </c>
    </row>
    <row r="52" spans="1:4" s="454" customFormat="1" ht="12" customHeight="1">
      <c r="A52" s="446" t="s">
        <v>104</v>
      </c>
      <c r="B52" s="9" t="s">
        <v>220</v>
      </c>
      <c r="C52" s="82"/>
      <c r="D52" s="82"/>
    </row>
    <row r="53" spans="1:4" ht="12" customHeight="1">
      <c r="A53" s="446" t="s">
        <v>105</v>
      </c>
      <c r="B53" s="8" t="s">
        <v>185</v>
      </c>
      <c r="C53" s="85"/>
      <c r="D53" s="85"/>
    </row>
    <row r="54" spans="1:4" ht="12" customHeight="1">
      <c r="A54" s="446" t="s">
        <v>106</v>
      </c>
      <c r="B54" s="8" t="s">
        <v>58</v>
      </c>
      <c r="C54" s="85"/>
      <c r="D54" s="85"/>
    </row>
    <row r="55" spans="1:4" ht="12" customHeight="1" thickBot="1">
      <c r="A55" s="446" t="s">
        <v>107</v>
      </c>
      <c r="B55" s="8" t="s">
        <v>520</v>
      </c>
      <c r="C55" s="85"/>
      <c r="D55" s="85"/>
    </row>
    <row r="56" spans="1:4" ht="15" customHeight="1" thickBot="1">
      <c r="A56" s="191" t="s">
        <v>19</v>
      </c>
      <c r="B56" s="137" t="s">
        <v>13</v>
      </c>
      <c r="C56" s="333"/>
      <c r="D56" s="333"/>
    </row>
    <row r="57" spans="1:4" ht="13.5" thickBot="1">
      <c r="A57" s="191" t="s">
        <v>20</v>
      </c>
      <c r="B57" s="235" t="s">
        <v>525</v>
      </c>
      <c r="C57" s="358">
        <f>+C45+C51+C56</f>
        <v>0</v>
      </c>
      <c r="D57" s="358">
        <f>+D45+D51+D56</f>
        <v>0</v>
      </c>
    </row>
    <row r="58" spans="3:4" ht="15" customHeight="1" thickBot="1">
      <c r="C58" s="359"/>
      <c r="D58" s="359"/>
    </row>
    <row r="59" spans="1:4" ht="14.25" customHeight="1" thickBot="1">
      <c r="A59" s="238" t="s">
        <v>515</v>
      </c>
      <c r="B59" s="239"/>
      <c r="C59" s="134">
        <v>0</v>
      </c>
      <c r="D59" s="134">
        <v>0</v>
      </c>
    </row>
    <row r="60" spans="1:4" ht="13.5" thickBot="1">
      <c r="A60" s="238" t="s">
        <v>200</v>
      </c>
      <c r="B60" s="239"/>
      <c r="C60" s="134">
        <v>0</v>
      </c>
      <c r="D60" s="134">
        <v>0</v>
      </c>
    </row>
  </sheetData>
  <sheetProtection formatCells="0"/>
  <mergeCells count="4">
    <mergeCell ref="C2:D2"/>
    <mergeCell ref="C3:D3"/>
    <mergeCell ref="C4:D4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6" sqref="G6"/>
    </sheetView>
  </sheetViews>
  <sheetFormatPr defaultColWidth="9.00390625" defaultRowHeight="12.75"/>
  <cols>
    <col min="1" max="1" width="5.50390625" style="49" customWidth="1"/>
    <col min="2" max="2" width="33.125" style="49" customWidth="1"/>
    <col min="3" max="3" width="12.375" style="49" customWidth="1"/>
    <col min="4" max="4" width="11.50390625" style="49" customWidth="1"/>
    <col min="5" max="5" width="11.375" style="49" customWidth="1"/>
    <col min="6" max="6" width="11.00390625" style="49" customWidth="1"/>
    <col min="7" max="7" width="14.375" style="49" customWidth="1"/>
    <col min="8" max="16384" width="9.375" style="49" customWidth="1"/>
  </cols>
  <sheetData>
    <row r="1" spans="1:7" ht="43.5" customHeight="1">
      <c r="A1" s="634" t="s">
        <v>3</v>
      </c>
      <c r="B1" s="634"/>
      <c r="C1" s="634"/>
      <c r="D1" s="634"/>
      <c r="E1" s="634"/>
      <c r="F1" s="634"/>
      <c r="G1" s="634"/>
    </row>
    <row r="3" spans="1:7" s="154" customFormat="1" ht="27" customHeight="1">
      <c r="A3" s="152" t="s">
        <v>202</v>
      </c>
      <c r="B3" s="153"/>
      <c r="C3" s="633" t="s">
        <v>535</v>
      </c>
      <c r="D3" s="633"/>
      <c r="E3" s="633"/>
      <c r="F3" s="633"/>
      <c r="G3" s="633"/>
    </row>
    <row r="4" spans="1:7" s="154" customFormat="1" ht="15.75">
      <c r="A4" s="153"/>
      <c r="B4" s="153"/>
      <c r="C4" s="153"/>
      <c r="D4" s="153"/>
      <c r="E4" s="153"/>
      <c r="F4" s="153"/>
      <c r="G4" s="153"/>
    </row>
    <row r="5" spans="1:7" s="154" customFormat="1" ht="24.75" customHeight="1">
      <c r="A5" s="152" t="s">
        <v>203</v>
      </c>
      <c r="B5" s="153"/>
      <c r="C5" s="633" t="s">
        <v>541</v>
      </c>
      <c r="D5" s="633"/>
      <c r="E5" s="633"/>
      <c r="F5" s="633"/>
      <c r="G5" s="153"/>
    </row>
    <row r="6" spans="1:7" s="155" customFormat="1" ht="12.75">
      <c r="A6" s="201"/>
      <c r="B6" s="201"/>
      <c r="C6" s="201"/>
      <c r="D6" s="201"/>
      <c r="E6" s="201"/>
      <c r="F6" s="201"/>
      <c r="G6" s="201"/>
    </row>
    <row r="7" spans="1:7" s="156" customFormat="1" ht="15" customHeight="1">
      <c r="A7" s="256" t="s">
        <v>637</v>
      </c>
      <c r="B7" s="255"/>
      <c r="C7" s="255"/>
      <c r="D7" s="241"/>
      <c r="E7" s="241"/>
      <c r="F7" s="241"/>
      <c r="G7" s="241"/>
    </row>
    <row r="8" spans="1:7" s="156" customFormat="1" ht="15" customHeight="1" thickBot="1">
      <c r="A8" s="256" t="s">
        <v>204</v>
      </c>
      <c r="B8" s="241"/>
      <c r="C8" s="241"/>
      <c r="D8" s="241"/>
      <c r="E8" s="241"/>
      <c r="F8" s="241"/>
      <c r="G8" s="241"/>
    </row>
    <row r="9" spans="1:7" s="81" customFormat="1" ht="42" customHeight="1" thickBot="1">
      <c r="A9" s="180" t="s">
        <v>15</v>
      </c>
      <c r="B9" s="181" t="s">
        <v>205</v>
      </c>
      <c r="C9" s="181" t="s">
        <v>206</v>
      </c>
      <c r="D9" s="181" t="s">
        <v>207</v>
      </c>
      <c r="E9" s="181" t="s">
        <v>208</v>
      </c>
      <c r="F9" s="181" t="s">
        <v>209</v>
      </c>
      <c r="G9" s="182" t="s">
        <v>52</v>
      </c>
    </row>
    <row r="10" spans="1:7" ht="24" customHeight="1">
      <c r="A10" s="242" t="s">
        <v>17</v>
      </c>
      <c r="B10" s="189" t="s">
        <v>210</v>
      </c>
      <c r="C10" s="157"/>
      <c r="D10" s="157"/>
      <c r="E10" s="157"/>
      <c r="F10" s="157"/>
      <c r="G10" s="243">
        <f>SUM(C10:F10)</f>
        <v>0</v>
      </c>
    </row>
    <row r="11" spans="1:7" ht="24" customHeight="1">
      <c r="A11" s="244" t="s">
        <v>18</v>
      </c>
      <c r="B11" s="190" t="s">
        <v>211</v>
      </c>
      <c r="C11" s="158"/>
      <c r="D11" s="158"/>
      <c r="E11" s="158"/>
      <c r="F11" s="158"/>
      <c r="G11" s="245">
        <f aca="true" t="shared" si="0" ref="G11:G16">SUM(C11:F11)</f>
        <v>0</v>
      </c>
    </row>
    <row r="12" spans="1:7" ht="24" customHeight="1">
      <c r="A12" s="244" t="s">
        <v>19</v>
      </c>
      <c r="B12" s="190" t="s">
        <v>212</v>
      </c>
      <c r="C12" s="158"/>
      <c r="D12" s="158"/>
      <c r="E12" s="158"/>
      <c r="F12" s="158"/>
      <c r="G12" s="245">
        <f t="shared" si="0"/>
        <v>0</v>
      </c>
    </row>
    <row r="13" spans="1:7" ht="24" customHeight="1">
      <c r="A13" s="244" t="s">
        <v>20</v>
      </c>
      <c r="B13" s="190" t="s">
        <v>213</v>
      </c>
      <c r="C13" s="158"/>
      <c r="D13" s="158"/>
      <c r="E13" s="158"/>
      <c r="F13" s="158"/>
      <c r="G13" s="245">
        <f t="shared" si="0"/>
        <v>0</v>
      </c>
    </row>
    <row r="14" spans="1:7" ht="24" customHeight="1">
      <c r="A14" s="244" t="s">
        <v>21</v>
      </c>
      <c r="B14" s="190" t="s">
        <v>214</v>
      </c>
      <c r="C14" s="158"/>
      <c r="D14" s="158"/>
      <c r="E14" s="158"/>
      <c r="F14" s="158"/>
      <c r="G14" s="245">
        <f t="shared" si="0"/>
        <v>0</v>
      </c>
    </row>
    <row r="15" spans="1:7" ht="24" customHeight="1" thickBot="1">
      <c r="A15" s="246" t="s">
        <v>22</v>
      </c>
      <c r="B15" s="247" t="s">
        <v>215</v>
      </c>
      <c r="C15" s="159"/>
      <c r="D15" s="159"/>
      <c r="E15" s="159"/>
      <c r="F15" s="159"/>
      <c r="G15" s="248">
        <f t="shared" si="0"/>
        <v>0</v>
      </c>
    </row>
    <row r="16" spans="1:7" s="160" customFormat="1" ht="24" customHeight="1" thickBot="1">
      <c r="A16" s="249" t="s">
        <v>23</v>
      </c>
      <c r="B16" s="250" t="s">
        <v>52</v>
      </c>
      <c r="C16" s="251">
        <f>SUM(C10:C15)</f>
        <v>0</v>
      </c>
      <c r="D16" s="251">
        <f>SUM(D10:D15)</f>
        <v>0</v>
      </c>
      <c r="E16" s="251">
        <f>SUM(E10:E15)</f>
        <v>0</v>
      </c>
      <c r="F16" s="251">
        <f>SUM(F10:F15)</f>
        <v>0</v>
      </c>
      <c r="G16" s="252">
        <f t="shared" si="0"/>
        <v>0</v>
      </c>
    </row>
    <row r="17" spans="1:7" s="155" customFormat="1" ht="12.75">
      <c r="A17" s="201"/>
      <c r="B17" s="201"/>
      <c r="C17" s="201"/>
      <c r="D17" s="201"/>
      <c r="E17" s="201"/>
      <c r="F17" s="201"/>
      <c r="G17" s="201"/>
    </row>
    <row r="18" spans="1:7" s="155" customFormat="1" ht="12.75">
      <c r="A18" s="201"/>
      <c r="B18" s="201"/>
      <c r="C18" s="201"/>
      <c r="D18" s="201"/>
      <c r="E18" s="201"/>
      <c r="F18" s="201"/>
      <c r="G18" s="201"/>
    </row>
    <row r="19" spans="1:7" s="155" customFormat="1" ht="12.75">
      <c r="A19" s="201"/>
      <c r="B19" s="201"/>
      <c r="C19" s="201"/>
      <c r="D19" s="201"/>
      <c r="E19" s="201"/>
      <c r="F19" s="201"/>
      <c r="G19" s="201"/>
    </row>
    <row r="20" spans="1:7" s="155" customFormat="1" ht="15.75">
      <c r="A20" s="154" t="s">
        <v>605</v>
      </c>
      <c r="B20" s="201"/>
      <c r="C20" s="201"/>
      <c r="D20" s="201"/>
      <c r="E20" s="201"/>
      <c r="F20" s="201"/>
      <c r="G20" s="201"/>
    </row>
    <row r="21" spans="1:7" s="155" customFormat="1" ht="12.75">
      <c r="A21" s="201"/>
      <c r="B21" s="201"/>
      <c r="C21" s="201"/>
      <c r="D21" s="201"/>
      <c r="E21" s="201"/>
      <c r="F21" s="201"/>
      <c r="G21" s="201"/>
    </row>
    <row r="22" spans="1:7" ht="12.75">
      <c r="A22" s="201"/>
      <c r="B22" s="201"/>
      <c r="C22" s="201"/>
      <c r="D22" s="201"/>
      <c r="E22" s="201"/>
      <c r="F22" s="201"/>
      <c r="G22" s="201"/>
    </row>
    <row r="23" spans="1:7" ht="12.75">
      <c r="A23" s="201"/>
      <c r="B23" s="201"/>
      <c r="C23" s="155"/>
      <c r="D23" s="155"/>
      <c r="E23" s="155"/>
      <c r="F23" s="155"/>
      <c r="G23" s="201"/>
    </row>
    <row r="24" spans="1:7" ht="13.5">
      <c r="A24" s="201"/>
      <c r="B24" s="201"/>
      <c r="C24" s="253"/>
      <c r="D24" s="254" t="s">
        <v>216</v>
      </c>
      <c r="E24" s="254"/>
      <c r="F24" s="253"/>
      <c r="G24" s="201"/>
    </row>
    <row r="25" spans="3:6" ht="13.5">
      <c r="C25" s="161"/>
      <c r="D25" s="162"/>
      <c r="E25" s="162"/>
      <c r="F25" s="161"/>
    </row>
    <row r="26" spans="3:6" ht="13.5">
      <c r="C26" s="161"/>
      <c r="D26" s="162"/>
      <c r="E26" s="162"/>
      <c r="F26" s="16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4/2019. (V. 28.)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7"/>
  <sheetViews>
    <sheetView zoomScale="120" zoomScaleNormal="120" zoomScaleSheetLayoutView="100" workbookViewId="0" topLeftCell="A4">
      <selection activeCell="B16" sqref="B16"/>
    </sheetView>
  </sheetViews>
  <sheetFormatPr defaultColWidth="9.00390625" defaultRowHeight="12.75"/>
  <cols>
    <col min="1" max="1" width="9.00390625" style="376" customWidth="1"/>
    <col min="2" max="2" width="75.875" style="376" customWidth="1"/>
    <col min="3" max="3" width="15.50390625" style="377" customWidth="1"/>
    <col min="4" max="4" width="15.50390625" style="376" customWidth="1"/>
    <col min="5" max="5" width="14.00390625" style="376" customWidth="1"/>
    <col min="6" max="6" width="14.625" style="42" customWidth="1"/>
    <col min="7" max="16384" width="9.375" style="42" customWidth="1"/>
  </cols>
  <sheetData>
    <row r="1" spans="1:5" ht="15.75" customHeight="1">
      <c r="A1" s="574" t="s">
        <v>14</v>
      </c>
      <c r="B1" s="574"/>
      <c r="C1" s="574"/>
      <c r="D1" s="574"/>
      <c r="E1" s="574"/>
    </row>
    <row r="2" spans="1:6" ht="15.75" customHeight="1" thickBot="1">
      <c r="A2" s="575" t="s">
        <v>151</v>
      </c>
      <c r="B2" s="575"/>
      <c r="D2" s="143"/>
      <c r="E2" s="578" t="s">
        <v>567</v>
      </c>
      <c r="F2" s="578"/>
    </row>
    <row r="3" spans="1:6" ht="37.5" customHeight="1" thickBot="1">
      <c r="A3" s="23" t="s">
        <v>69</v>
      </c>
      <c r="B3" s="24" t="s">
        <v>16</v>
      </c>
      <c r="C3" s="24" t="s">
        <v>606</v>
      </c>
      <c r="D3" s="399" t="s">
        <v>607</v>
      </c>
      <c r="E3" s="151" t="str">
        <f>+'1.1. sz. mell.'!C3</f>
        <v>2018. évi előirányzat</v>
      </c>
      <c r="F3" s="151" t="str">
        <f>+'1.1. sz. mell.'!D3</f>
        <v>2018. évi módosított előirányzat</v>
      </c>
    </row>
    <row r="4" spans="1:6" s="44" customFormat="1" ht="12" customHeight="1" thickBot="1">
      <c r="A4" s="35" t="s">
        <v>490</v>
      </c>
      <c r="B4" s="36" t="s">
        <v>491</v>
      </c>
      <c r="C4" s="36" t="s">
        <v>492</v>
      </c>
      <c r="D4" s="36" t="s">
        <v>494</v>
      </c>
      <c r="E4" s="443" t="s">
        <v>493</v>
      </c>
      <c r="F4" s="443" t="s">
        <v>495</v>
      </c>
    </row>
    <row r="5" spans="1:6" s="1" customFormat="1" ht="12" customHeight="1" thickBot="1">
      <c r="A5" s="20" t="s">
        <v>17</v>
      </c>
      <c r="B5" s="21" t="s">
        <v>244</v>
      </c>
      <c r="C5" s="391">
        <f>+C6+C7+C8+C9+C10+C11</f>
        <v>176589000</v>
      </c>
      <c r="D5" s="391">
        <f>+D6+D7+D8+D9+D10+D11</f>
        <v>195728000</v>
      </c>
      <c r="E5" s="257">
        <f>+E6+E7+E8+E9+E10+E11</f>
        <v>212621126</v>
      </c>
      <c r="F5" s="257">
        <f>+F6+F7+F8+F9+F10+F11</f>
        <v>218896464</v>
      </c>
    </row>
    <row r="6" spans="1:6" s="1" customFormat="1" ht="12" customHeight="1">
      <c r="A6" s="15" t="s">
        <v>98</v>
      </c>
      <c r="B6" s="411" t="s">
        <v>245</v>
      </c>
      <c r="C6" s="393">
        <v>51699000</v>
      </c>
      <c r="D6" s="393">
        <v>64753000</v>
      </c>
      <c r="E6" s="259">
        <v>68069669</v>
      </c>
      <c r="F6" s="259">
        <v>68163853</v>
      </c>
    </row>
    <row r="7" spans="1:6" s="1" customFormat="1" ht="12" customHeight="1">
      <c r="A7" s="14" t="s">
        <v>99</v>
      </c>
      <c r="B7" s="412" t="s">
        <v>246</v>
      </c>
      <c r="C7" s="392">
        <v>70078000</v>
      </c>
      <c r="D7" s="392">
        <v>73988000</v>
      </c>
      <c r="E7" s="258">
        <v>78565151</v>
      </c>
      <c r="F7" s="258">
        <v>81481500</v>
      </c>
    </row>
    <row r="8" spans="1:6" s="1" customFormat="1" ht="12" customHeight="1">
      <c r="A8" s="14" t="s">
        <v>100</v>
      </c>
      <c r="B8" s="412" t="s">
        <v>247</v>
      </c>
      <c r="C8" s="392">
        <v>50159000</v>
      </c>
      <c r="D8" s="392">
        <v>53810000</v>
      </c>
      <c r="E8" s="258">
        <v>62230166</v>
      </c>
      <c r="F8" s="258">
        <v>63785381</v>
      </c>
    </row>
    <row r="9" spans="1:6" s="1" customFormat="1" ht="12" customHeight="1">
      <c r="A9" s="14" t="s">
        <v>101</v>
      </c>
      <c r="B9" s="412" t="s">
        <v>248</v>
      </c>
      <c r="C9" s="392">
        <v>3084000</v>
      </c>
      <c r="D9" s="392">
        <v>3177000</v>
      </c>
      <c r="E9" s="258">
        <v>3453340</v>
      </c>
      <c r="F9" s="258">
        <v>3453340</v>
      </c>
    </row>
    <row r="10" spans="1:6" s="1" customFormat="1" ht="12" customHeight="1">
      <c r="A10" s="14" t="s">
        <v>148</v>
      </c>
      <c r="B10" s="283" t="s">
        <v>432</v>
      </c>
      <c r="C10" s="392">
        <v>1569000</v>
      </c>
      <c r="D10" s="392"/>
      <c r="E10" s="258">
        <v>302800</v>
      </c>
      <c r="F10" s="258">
        <v>2012390</v>
      </c>
    </row>
    <row r="11" spans="1:6" s="1" customFormat="1" ht="12" customHeight="1" thickBot="1">
      <c r="A11" s="16" t="s">
        <v>102</v>
      </c>
      <c r="B11" s="284" t="s">
        <v>433</v>
      </c>
      <c r="C11" s="392"/>
      <c r="D11" s="392"/>
      <c r="E11" s="258"/>
      <c r="F11" s="258"/>
    </row>
    <row r="12" spans="1:6" s="1" customFormat="1" ht="12" customHeight="1" thickBot="1">
      <c r="A12" s="20" t="s">
        <v>18</v>
      </c>
      <c r="B12" s="282" t="s">
        <v>249</v>
      </c>
      <c r="C12" s="391">
        <f>+C13+C14+C15+C16+C17</f>
        <v>17121000</v>
      </c>
      <c r="D12" s="391">
        <f>+D13+D14+D15+D16+D17</f>
        <v>12113000</v>
      </c>
      <c r="E12" s="257">
        <f>+E13+E14+E15+E16+E17</f>
        <v>9636000</v>
      </c>
      <c r="F12" s="257">
        <f>+F13+F14+F15+F16+F17</f>
        <v>13403730</v>
      </c>
    </row>
    <row r="13" spans="1:6" s="1" customFormat="1" ht="12" customHeight="1">
      <c r="A13" s="15" t="s">
        <v>104</v>
      </c>
      <c r="B13" s="411" t="s">
        <v>250</v>
      </c>
      <c r="C13" s="393"/>
      <c r="D13" s="393"/>
      <c r="E13" s="259"/>
      <c r="F13" s="259"/>
    </row>
    <row r="14" spans="1:6" s="1" customFormat="1" ht="12" customHeight="1">
      <c r="A14" s="14" t="s">
        <v>105</v>
      </c>
      <c r="B14" s="412" t="s">
        <v>251</v>
      </c>
      <c r="C14" s="392"/>
      <c r="D14" s="392"/>
      <c r="E14" s="258"/>
      <c r="F14" s="258"/>
    </row>
    <row r="15" spans="1:6" s="1" customFormat="1" ht="12" customHeight="1">
      <c r="A15" s="14" t="s">
        <v>106</v>
      </c>
      <c r="B15" s="412" t="s">
        <v>422</v>
      </c>
      <c r="C15" s="392"/>
      <c r="D15" s="392"/>
      <c r="E15" s="258"/>
      <c r="F15" s="258"/>
    </row>
    <row r="16" spans="1:6" s="1" customFormat="1" ht="12" customHeight="1">
      <c r="A16" s="14" t="s">
        <v>107</v>
      </c>
      <c r="B16" s="412" t="s">
        <v>423</v>
      </c>
      <c r="C16" s="392"/>
      <c r="D16" s="392"/>
      <c r="E16" s="258"/>
      <c r="F16" s="258"/>
    </row>
    <row r="17" spans="1:6" s="1" customFormat="1" ht="12" customHeight="1">
      <c r="A17" s="14" t="s">
        <v>108</v>
      </c>
      <c r="B17" s="412" t="s">
        <v>252</v>
      </c>
      <c r="C17" s="392">
        <v>17121000</v>
      </c>
      <c r="D17" s="392">
        <v>12113000</v>
      </c>
      <c r="E17" s="258">
        <v>9636000</v>
      </c>
      <c r="F17" s="258">
        <v>13403730</v>
      </c>
    </row>
    <row r="18" spans="1:6" s="1" customFormat="1" ht="12" customHeight="1" thickBot="1">
      <c r="A18" s="16" t="s">
        <v>117</v>
      </c>
      <c r="B18" s="284" t="s">
        <v>253</v>
      </c>
      <c r="C18" s="394">
        <v>2700000</v>
      </c>
      <c r="D18" s="394"/>
      <c r="E18" s="260"/>
      <c r="F18" s="260">
        <v>1484190</v>
      </c>
    </row>
    <row r="19" spans="1:6" s="1" customFormat="1" ht="12" customHeight="1" thickBot="1">
      <c r="A19" s="20" t="s">
        <v>19</v>
      </c>
      <c r="B19" s="21" t="s">
        <v>254</v>
      </c>
      <c r="C19" s="391">
        <f>+C20+C21+C22+C23+C24</f>
        <v>35678000</v>
      </c>
      <c r="D19" s="391">
        <f>+D20+D21+D22+D23+D24</f>
        <v>0</v>
      </c>
      <c r="E19" s="257">
        <f>+E20+E21+E22+E23+E24</f>
        <v>65939826</v>
      </c>
      <c r="F19" s="257">
        <f>+F20+F21+F22+F23+F24</f>
        <v>65939826</v>
      </c>
    </row>
    <row r="20" spans="1:6" s="1" customFormat="1" ht="12" customHeight="1">
      <c r="A20" s="15" t="s">
        <v>87</v>
      </c>
      <c r="B20" s="411" t="s">
        <v>255</v>
      </c>
      <c r="C20" s="393">
        <v>32378000</v>
      </c>
      <c r="D20" s="393"/>
      <c r="E20" s="259">
        <v>27939826</v>
      </c>
      <c r="F20" s="259">
        <v>27939826</v>
      </c>
    </row>
    <row r="21" spans="1:6" s="1" customFormat="1" ht="12" customHeight="1">
      <c r="A21" s="14" t="s">
        <v>88</v>
      </c>
      <c r="B21" s="412" t="s">
        <v>256</v>
      </c>
      <c r="C21" s="392"/>
      <c r="D21" s="392"/>
      <c r="E21" s="258"/>
      <c r="F21" s="258"/>
    </row>
    <row r="22" spans="1:6" s="1" customFormat="1" ht="12" customHeight="1">
      <c r="A22" s="14" t="s">
        <v>89</v>
      </c>
      <c r="B22" s="412" t="s">
        <v>424</v>
      </c>
      <c r="C22" s="392"/>
      <c r="D22" s="392"/>
      <c r="E22" s="258"/>
      <c r="F22" s="258"/>
    </row>
    <row r="23" spans="1:6" s="1" customFormat="1" ht="12" customHeight="1">
      <c r="A23" s="14" t="s">
        <v>90</v>
      </c>
      <c r="B23" s="412" t="s">
        <v>425</v>
      </c>
      <c r="C23" s="392"/>
      <c r="D23" s="392"/>
      <c r="E23" s="258"/>
      <c r="F23" s="258"/>
    </row>
    <row r="24" spans="1:6" s="1" customFormat="1" ht="12" customHeight="1">
      <c r="A24" s="14" t="s">
        <v>169</v>
      </c>
      <c r="B24" s="412" t="s">
        <v>257</v>
      </c>
      <c r="C24" s="392">
        <v>3300000</v>
      </c>
      <c r="D24" s="392"/>
      <c r="E24" s="258">
        <v>38000000</v>
      </c>
      <c r="F24" s="258">
        <v>38000000</v>
      </c>
    </row>
    <row r="25" spans="1:6" s="1" customFormat="1" ht="12" customHeight="1" thickBot="1">
      <c r="A25" s="16" t="s">
        <v>170</v>
      </c>
      <c r="B25" s="413" t="s">
        <v>258</v>
      </c>
      <c r="C25" s="394">
        <v>3300000</v>
      </c>
      <c r="D25" s="394"/>
      <c r="E25" s="260"/>
      <c r="F25" s="260"/>
    </row>
    <row r="26" spans="1:6" s="1" customFormat="1" ht="12" customHeight="1" thickBot="1">
      <c r="A26" s="20" t="s">
        <v>171</v>
      </c>
      <c r="B26" s="21" t="s">
        <v>259</v>
      </c>
      <c r="C26" s="398">
        <f>+C27+C31+C32+C33</f>
        <v>46852000</v>
      </c>
      <c r="D26" s="398">
        <f>+D27+D31+D32+D33</f>
        <v>44779000</v>
      </c>
      <c r="E26" s="440">
        <f>+E27+E31+E32+E33</f>
        <v>47230000</v>
      </c>
      <c r="F26" s="440">
        <f>+F27+F31+F32+F33</f>
        <v>54804689</v>
      </c>
    </row>
    <row r="27" spans="1:6" s="1" customFormat="1" ht="12" customHeight="1">
      <c r="A27" s="15" t="s">
        <v>260</v>
      </c>
      <c r="B27" s="411" t="s">
        <v>439</v>
      </c>
      <c r="C27" s="442">
        <v>37929000</v>
      </c>
      <c r="D27" s="442">
        <f>+D28+D29+D30</f>
        <v>36200000</v>
      </c>
      <c r="E27" s="441">
        <f>+E28+E29+E30</f>
        <v>38100000</v>
      </c>
      <c r="F27" s="441">
        <f>+F28+F29+F30</f>
        <v>44486215</v>
      </c>
    </row>
    <row r="28" spans="1:6" s="1" customFormat="1" ht="12" customHeight="1">
      <c r="A28" s="14" t="s">
        <v>261</v>
      </c>
      <c r="B28" s="412" t="s">
        <v>266</v>
      </c>
      <c r="C28" s="392">
        <v>6555000</v>
      </c>
      <c r="D28" s="392">
        <v>6500000</v>
      </c>
      <c r="E28" s="258">
        <v>9300000</v>
      </c>
      <c r="F28" s="258">
        <v>9198031</v>
      </c>
    </row>
    <row r="29" spans="1:6" s="1" customFormat="1" ht="12" customHeight="1">
      <c r="A29" s="14" t="s">
        <v>262</v>
      </c>
      <c r="B29" s="412" t="s">
        <v>267</v>
      </c>
      <c r="C29" s="392"/>
      <c r="D29" s="392"/>
      <c r="E29" s="258"/>
      <c r="F29" s="258"/>
    </row>
    <row r="30" spans="1:6" s="1" customFormat="1" ht="12" customHeight="1">
      <c r="A30" s="14" t="s">
        <v>437</v>
      </c>
      <c r="B30" s="473" t="s">
        <v>438</v>
      </c>
      <c r="C30" s="392">
        <v>31374000</v>
      </c>
      <c r="D30" s="392">
        <v>29700000</v>
      </c>
      <c r="E30" s="258">
        <v>28800000</v>
      </c>
      <c r="F30" s="258">
        <v>35288184</v>
      </c>
    </row>
    <row r="31" spans="1:6" s="1" customFormat="1" ht="12" customHeight="1">
      <c r="A31" s="14" t="s">
        <v>263</v>
      </c>
      <c r="B31" s="412" t="s">
        <v>268</v>
      </c>
      <c r="C31" s="392">
        <v>8384000</v>
      </c>
      <c r="D31" s="392">
        <v>8000000</v>
      </c>
      <c r="E31" s="258">
        <v>8800000</v>
      </c>
      <c r="F31" s="258">
        <v>10077753</v>
      </c>
    </row>
    <row r="32" spans="1:6" s="1" customFormat="1" ht="12" customHeight="1">
      <c r="A32" s="14" t="s">
        <v>264</v>
      </c>
      <c r="B32" s="412" t="s">
        <v>269</v>
      </c>
      <c r="C32" s="392">
        <v>5000</v>
      </c>
      <c r="D32" s="392">
        <v>200000</v>
      </c>
      <c r="E32" s="258"/>
      <c r="F32" s="258"/>
    </row>
    <row r="33" spans="1:6" s="1" customFormat="1" ht="12" customHeight="1" thickBot="1">
      <c r="A33" s="16" t="s">
        <v>265</v>
      </c>
      <c r="B33" s="413" t="s">
        <v>270</v>
      </c>
      <c r="C33" s="394">
        <v>534000</v>
      </c>
      <c r="D33" s="394">
        <v>379000</v>
      </c>
      <c r="E33" s="260">
        <v>330000</v>
      </c>
      <c r="F33" s="260">
        <v>240721</v>
      </c>
    </row>
    <row r="34" spans="1:6" s="1" customFormat="1" ht="12" customHeight="1" thickBot="1">
      <c r="A34" s="20" t="s">
        <v>21</v>
      </c>
      <c r="B34" s="21" t="s">
        <v>434</v>
      </c>
      <c r="C34" s="391">
        <f>SUM(C35:C45)</f>
        <v>73207000</v>
      </c>
      <c r="D34" s="391">
        <f>SUM(D35:D45)</f>
        <v>102734000</v>
      </c>
      <c r="E34" s="257">
        <f>SUM(E35:E45)</f>
        <v>87406229</v>
      </c>
      <c r="F34" s="257">
        <f>SUM(F35:F45)</f>
        <v>108842167</v>
      </c>
    </row>
    <row r="35" spans="1:6" s="1" customFormat="1" ht="12" customHeight="1">
      <c r="A35" s="15" t="s">
        <v>91</v>
      </c>
      <c r="B35" s="411" t="s">
        <v>273</v>
      </c>
      <c r="C35" s="393"/>
      <c r="D35" s="393"/>
      <c r="E35" s="259"/>
      <c r="F35" s="259">
        <v>14910708</v>
      </c>
    </row>
    <row r="36" spans="1:6" s="1" customFormat="1" ht="12" customHeight="1">
      <c r="A36" s="14" t="s">
        <v>92</v>
      </c>
      <c r="B36" s="412" t="s">
        <v>274</v>
      </c>
      <c r="C36" s="392">
        <v>5123000</v>
      </c>
      <c r="D36" s="392">
        <v>5274000</v>
      </c>
      <c r="E36" s="258">
        <v>4783000</v>
      </c>
      <c r="F36" s="258">
        <v>5262016</v>
      </c>
    </row>
    <row r="37" spans="1:6" s="1" customFormat="1" ht="12" customHeight="1">
      <c r="A37" s="14" t="s">
        <v>93</v>
      </c>
      <c r="B37" s="412" t="s">
        <v>275</v>
      </c>
      <c r="C37" s="392">
        <v>3430000</v>
      </c>
      <c r="D37" s="392">
        <v>4200000</v>
      </c>
      <c r="E37" s="258">
        <v>4469229</v>
      </c>
      <c r="F37" s="258">
        <v>4469000</v>
      </c>
    </row>
    <row r="38" spans="1:6" s="1" customFormat="1" ht="12" customHeight="1">
      <c r="A38" s="14" t="s">
        <v>173</v>
      </c>
      <c r="B38" s="412" t="s">
        <v>276</v>
      </c>
      <c r="C38" s="392">
        <v>348000</v>
      </c>
      <c r="D38" s="392">
        <v>347000</v>
      </c>
      <c r="E38" s="258">
        <v>1401000</v>
      </c>
      <c r="F38" s="258">
        <v>2733505</v>
      </c>
    </row>
    <row r="39" spans="1:6" s="1" customFormat="1" ht="12" customHeight="1">
      <c r="A39" s="14" t="s">
        <v>174</v>
      </c>
      <c r="B39" s="412" t="s">
        <v>277</v>
      </c>
      <c r="C39" s="392">
        <v>16321000</v>
      </c>
      <c r="D39" s="392">
        <v>15658000</v>
      </c>
      <c r="E39" s="258">
        <v>15491000</v>
      </c>
      <c r="F39" s="258">
        <v>15657404</v>
      </c>
    </row>
    <row r="40" spans="1:6" s="1" customFormat="1" ht="12" customHeight="1">
      <c r="A40" s="14" t="s">
        <v>175</v>
      </c>
      <c r="B40" s="412" t="s">
        <v>278</v>
      </c>
      <c r="C40" s="392">
        <v>45924000</v>
      </c>
      <c r="D40" s="392">
        <v>55897000</v>
      </c>
      <c r="E40" s="258">
        <v>49880000</v>
      </c>
      <c r="F40" s="258">
        <v>54264341</v>
      </c>
    </row>
    <row r="41" spans="1:6" s="1" customFormat="1" ht="12" customHeight="1">
      <c r="A41" s="14" t="s">
        <v>176</v>
      </c>
      <c r="B41" s="412" t="s">
        <v>279</v>
      </c>
      <c r="C41" s="392">
        <v>1350000</v>
      </c>
      <c r="D41" s="392">
        <v>21305000</v>
      </c>
      <c r="E41" s="258">
        <v>11340000</v>
      </c>
      <c r="F41" s="258">
        <v>11340000</v>
      </c>
    </row>
    <row r="42" spans="1:6" s="1" customFormat="1" ht="12" customHeight="1">
      <c r="A42" s="14" t="s">
        <v>177</v>
      </c>
      <c r="B42" s="412" t="s">
        <v>280</v>
      </c>
      <c r="C42" s="392">
        <v>186000</v>
      </c>
      <c r="D42" s="392">
        <v>50000</v>
      </c>
      <c r="E42" s="258">
        <v>30000</v>
      </c>
      <c r="F42" s="258">
        <v>30000</v>
      </c>
    </row>
    <row r="43" spans="1:6" s="1" customFormat="1" ht="12" customHeight="1">
      <c r="A43" s="14" t="s">
        <v>271</v>
      </c>
      <c r="B43" s="412" t="s">
        <v>281</v>
      </c>
      <c r="C43" s="395"/>
      <c r="D43" s="395"/>
      <c r="E43" s="261"/>
      <c r="F43" s="261"/>
    </row>
    <row r="44" spans="1:6" s="1" customFormat="1" ht="12" customHeight="1">
      <c r="A44" s="16" t="s">
        <v>272</v>
      </c>
      <c r="B44" s="413" t="s">
        <v>436</v>
      </c>
      <c r="C44" s="396">
        <v>110000</v>
      </c>
      <c r="D44" s="396"/>
      <c r="E44" s="262"/>
      <c r="F44" s="262"/>
    </row>
    <row r="45" spans="1:6" s="1" customFormat="1" ht="12" customHeight="1" thickBot="1">
      <c r="A45" s="16" t="s">
        <v>435</v>
      </c>
      <c r="B45" s="284" t="s">
        <v>282</v>
      </c>
      <c r="C45" s="396">
        <v>415000</v>
      </c>
      <c r="D45" s="396">
        <v>3000</v>
      </c>
      <c r="E45" s="262">
        <v>12000</v>
      </c>
      <c r="F45" s="262">
        <v>175193</v>
      </c>
    </row>
    <row r="46" spans="1:6" s="1" customFormat="1" ht="12" customHeight="1" thickBot="1">
      <c r="A46" s="20" t="s">
        <v>22</v>
      </c>
      <c r="B46" s="21" t="s">
        <v>283</v>
      </c>
      <c r="C46" s="391">
        <f>SUM(C47:C51)</f>
        <v>145318000</v>
      </c>
      <c r="D46" s="391">
        <f>SUM(D47:D51)</f>
        <v>183035000</v>
      </c>
      <c r="E46" s="257">
        <f>SUM(E47:E51)</f>
        <v>160264000</v>
      </c>
      <c r="F46" s="257">
        <f>SUM(F47:F51)</f>
        <v>158852479</v>
      </c>
    </row>
    <row r="47" spans="1:6" s="1" customFormat="1" ht="12" customHeight="1">
      <c r="A47" s="15" t="s">
        <v>94</v>
      </c>
      <c r="B47" s="411" t="s">
        <v>287</v>
      </c>
      <c r="C47" s="457"/>
      <c r="D47" s="457"/>
      <c r="E47" s="280"/>
      <c r="F47" s="280"/>
    </row>
    <row r="48" spans="1:6" s="1" customFormat="1" ht="12" customHeight="1">
      <c r="A48" s="14" t="s">
        <v>95</v>
      </c>
      <c r="B48" s="412" t="s">
        <v>288</v>
      </c>
      <c r="C48" s="395">
        <v>145318000</v>
      </c>
      <c r="D48" s="395">
        <v>182135000</v>
      </c>
      <c r="E48" s="261">
        <v>159792000</v>
      </c>
      <c r="F48" s="261">
        <v>157980479</v>
      </c>
    </row>
    <row r="49" spans="1:6" s="1" customFormat="1" ht="12" customHeight="1">
      <c r="A49" s="14" t="s">
        <v>284</v>
      </c>
      <c r="B49" s="412" t="s">
        <v>289</v>
      </c>
      <c r="C49" s="395"/>
      <c r="D49" s="395">
        <v>900000</v>
      </c>
      <c r="E49" s="261">
        <v>472000</v>
      </c>
      <c r="F49" s="261">
        <v>872000</v>
      </c>
    </row>
    <row r="50" spans="1:6" s="1" customFormat="1" ht="12" customHeight="1">
      <c r="A50" s="14" t="s">
        <v>285</v>
      </c>
      <c r="B50" s="412" t="s">
        <v>290</v>
      </c>
      <c r="C50" s="395"/>
      <c r="D50" s="395"/>
      <c r="E50" s="261"/>
      <c r="F50" s="261"/>
    </row>
    <row r="51" spans="1:6" s="1" customFormat="1" ht="12" customHeight="1" thickBot="1">
      <c r="A51" s="16" t="s">
        <v>286</v>
      </c>
      <c r="B51" s="284" t="s">
        <v>291</v>
      </c>
      <c r="C51" s="396"/>
      <c r="D51" s="396"/>
      <c r="E51" s="262"/>
      <c r="F51" s="262"/>
    </row>
    <row r="52" spans="1:6" s="1" customFormat="1" ht="12" customHeight="1" thickBot="1">
      <c r="A52" s="20" t="s">
        <v>178</v>
      </c>
      <c r="B52" s="21" t="s">
        <v>292</v>
      </c>
      <c r="C52" s="391">
        <f>SUM(C53:C55)</f>
        <v>1961000</v>
      </c>
      <c r="D52" s="391">
        <f>SUM(D53:D55)</f>
        <v>0</v>
      </c>
      <c r="E52" s="257">
        <f>SUM(E53:E55)</f>
        <v>0</v>
      </c>
      <c r="F52" s="257">
        <f>SUM(F53:F55)</f>
        <v>80000</v>
      </c>
    </row>
    <row r="53" spans="1:6" s="1" customFormat="1" ht="12" customHeight="1">
      <c r="A53" s="15" t="s">
        <v>96</v>
      </c>
      <c r="B53" s="411" t="s">
        <v>293</v>
      </c>
      <c r="C53" s="393"/>
      <c r="D53" s="393"/>
      <c r="E53" s="259"/>
      <c r="F53" s="259"/>
    </row>
    <row r="54" spans="1:6" s="1" customFormat="1" ht="12" customHeight="1">
      <c r="A54" s="14" t="s">
        <v>97</v>
      </c>
      <c r="B54" s="412" t="s">
        <v>426</v>
      </c>
      <c r="C54" s="392">
        <v>200000</v>
      </c>
      <c r="D54" s="392"/>
      <c r="E54" s="258"/>
      <c r="F54" s="258"/>
    </row>
    <row r="55" spans="1:6" s="1" customFormat="1" ht="12" customHeight="1">
      <c r="A55" s="14" t="s">
        <v>296</v>
      </c>
      <c r="B55" s="412" t="s">
        <v>294</v>
      </c>
      <c r="C55" s="392">
        <v>1761000</v>
      </c>
      <c r="D55" s="392"/>
      <c r="E55" s="258"/>
      <c r="F55" s="258">
        <v>80000</v>
      </c>
    </row>
    <row r="56" spans="1:6" s="1" customFormat="1" ht="12" customHeight="1" thickBot="1">
      <c r="A56" s="16" t="s">
        <v>297</v>
      </c>
      <c r="B56" s="284" t="s">
        <v>295</v>
      </c>
      <c r="C56" s="394"/>
      <c r="D56" s="394"/>
      <c r="E56" s="260"/>
      <c r="F56" s="260"/>
    </row>
    <row r="57" spans="1:6" s="1" customFormat="1" ht="12" customHeight="1" thickBot="1">
      <c r="A57" s="20" t="s">
        <v>24</v>
      </c>
      <c r="B57" s="282" t="s">
        <v>298</v>
      </c>
      <c r="C57" s="391">
        <f>SUM(C58:C60)</f>
        <v>4146000</v>
      </c>
      <c r="D57" s="391">
        <f>SUM(D58:D60)</f>
        <v>15152000</v>
      </c>
      <c r="E57" s="257">
        <f>SUM(E58:E60)</f>
        <v>38272000</v>
      </c>
      <c r="F57" s="257">
        <f>SUM(F58:F60)</f>
        <v>43008000</v>
      </c>
    </row>
    <row r="58" spans="1:6" s="1" customFormat="1" ht="12" customHeight="1">
      <c r="A58" s="15" t="s">
        <v>179</v>
      </c>
      <c r="B58" s="411" t="s">
        <v>300</v>
      </c>
      <c r="C58" s="395"/>
      <c r="D58" s="395"/>
      <c r="E58" s="261"/>
      <c r="F58" s="261"/>
    </row>
    <row r="59" spans="1:6" s="1" customFormat="1" ht="12" customHeight="1">
      <c r="A59" s="14" t="s">
        <v>180</v>
      </c>
      <c r="B59" s="412" t="s">
        <v>427</v>
      </c>
      <c r="C59" s="395"/>
      <c r="D59" s="395"/>
      <c r="E59" s="261"/>
      <c r="F59" s="261"/>
    </row>
    <row r="60" spans="1:6" s="1" customFormat="1" ht="12" customHeight="1">
      <c r="A60" s="14" t="s">
        <v>222</v>
      </c>
      <c r="B60" s="412" t="s">
        <v>301</v>
      </c>
      <c r="C60" s="395">
        <v>4146000</v>
      </c>
      <c r="D60" s="395">
        <v>15152000</v>
      </c>
      <c r="E60" s="261">
        <v>38272000</v>
      </c>
      <c r="F60" s="261">
        <v>43008000</v>
      </c>
    </row>
    <row r="61" spans="1:6" s="1" customFormat="1" ht="12" customHeight="1" thickBot="1">
      <c r="A61" s="16" t="s">
        <v>299</v>
      </c>
      <c r="B61" s="284" t="s">
        <v>302</v>
      </c>
      <c r="C61" s="395"/>
      <c r="D61" s="395"/>
      <c r="E61" s="261"/>
      <c r="F61" s="261"/>
    </row>
    <row r="62" spans="1:6" s="1" customFormat="1" ht="12" customHeight="1" thickBot="1">
      <c r="A62" s="480" t="s">
        <v>479</v>
      </c>
      <c r="B62" s="21" t="s">
        <v>303</v>
      </c>
      <c r="C62" s="398">
        <f>+C5+C12+C19+C26+C34+C46+C52+C57</f>
        <v>500872000</v>
      </c>
      <c r="D62" s="398">
        <f>+D5+D12+D19+D26+D34+D46+D52+D57</f>
        <v>553541000</v>
      </c>
      <c r="E62" s="440">
        <f>+E5+E12+E19+E26+E34+E46+E52+E57</f>
        <v>621369181</v>
      </c>
      <c r="F62" s="440">
        <f>+F5+F12+F19+F26+F34+F46+F52+F57</f>
        <v>663827355</v>
      </c>
    </row>
    <row r="63" spans="1:6" s="1" customFormat="1" ht="12" customHeight="1" thickBot="1">
      <c r="A63" s="458" t="s">
        <v>304</v>
      </c>
      <c r="B63" s="282" t="s">
        <v>529</v>
      </c>
      <c r="C63" s="391">
        <f>SUM(C64:C66)</f>
        <v>5929000</v>
      </c>
      <c r="D63" s="391">
        <f>SUM(D64:D66)</f>
        <v>45000000</v>
      </c>
      <c r="E63" s="257">
        <f>SUM(E64:E66)</f>
        <v>0</v>
      </c>
      <c r="F63" s="257">
        <f>SUM(F64:F66)</f>
        <v>0</v>
      </c>
    </row>
    <row r="64" spans="1:6" s="1" customFormat="1" ht="12" customHeight="1">
      <c r="A64" s="15" t="s">
        <v>336</v>
      </c>
      <c r="B64" s="411" t="s">
        <v>306</v>
      </c>
      <c r="C64" s="395"/>
      <c r="D64" s="395">
        <v>45000000</v>
      </c>
      <c r="E64" s="261"/>
      <c r="F64" s="261"/>
    </row>
    <row r="65" spans="1:6" s="1" customFormat="1" ht="12" customHeight="1">
      <c r="A65" s="14" t="s">
        <v>345</v>
      </c>
      <c r="B65" s="412" t="s">
        <v>307</v>
      </c>
      <c r="C65" s="395"/>
      <c r="D65" s="395"/>
      <c r="E65" s="261"/>
      <c r="F65" s="261"/>
    </row>
    <row r="66" spans="1:6" s="1" customFormat="1" ht="12" customHeight="1" thickBot="1">
      <c r="A66" s="16" t="s">
        <v>346</v>
      </c>
      <c r="B66" s="474" t="s">
        <v>464</v>
      </c>
      <c r="C66" s="395">
        <v>5929000</v>
      </c>
      <c r="D66" s="395"/>
      <c r="E66" s="261"/>
      <c r="F66" s="261"/>
    </row>
    <row r="67" spans="1:6" s="1" customFormat="1" ht="12" customHeight="1" thickBot="1">
      <c r="A67" s="458" t="s">
        <v>309</v>
      </c>
      <c r="B67" s="282" t="s">
        <v>310</v>
      </c>
      <c r="C67" s="391">
        <f>SUM(C68:C71)</f>
        <v>0</v>
      </c>
      <c r="D67" s="391">
        <f>SUM(D68:D71)</f>
        <v>0</v>
      </c>
      <c r="E67" s="257">
        <f>SUM(E68:E71)</f>
        <v>0</v>
      </c>
      <c r="F67" s="257">
        <f>SUM(F68:F71)</f>
        <v>0</v>
      </c>
    </row>
    <row r="68" spans="1:6" s="1" customFormat="1" ht="12" customHeight="1">
      <c r="A68" s="15" t="s">
        <v>149</v>
      </c>
      <c r="B68" s="411" t="s">
        <v>311</v>
      </c>
      <c r="C68" s="395"/>
      <c r="D68" s="395"/>
      <c r="E68" s="261"/>
      <c r="F68" s="261"/>
    </row>
    <row r="69" spans="1:6" s="1" customFormat="1" ht="17.25" customHeight="1">
      <c r="A69" s="14" t="s">
        <v>150</v>
      </c>
      <c r="B69" s="412" t="s">
        <v>312</v>
      </c>
      <c r="C69" s="395"/>
      <c r="D69" s="395"/>
      <c r="E69" s="261"/>
      <c r="F69" s="261"/>
    </row>
    <row r="70" spans="1:6" s="1" customFormat="1" ht="12" customHeight="1">
      <c r="A70" s="14" t="s">
        <v>337</v>
      </c>
      <c r="B70" s="412" t="s">
        <v>313</v>
      </c>
      <c r="C70" s="395"/>
      <c r="D70" s="395"/>
      <c r="E70" s="261"/>
      <c r="F70" s="261"/>
    </row>
    <row r="71" spans="1:6" s="1" customFormat="1" ht="12" customHeight="1" thickBot="1">
      <c r="A71" s="16" t="s">
        <v>338</v>
      </c>
      <c r="B71" s="284" t="s">
        <v>314</v>
      </c>
      <c r="C71" s="395"/>
      <c r="D71" s="395"/>
      <c r="E71" s="261"/>
      <c r="F71" s="261"/>
    </row>
    <row r="72" spans="1:6" s="1" customFormat="1" ht="12" customHeight="1" thickBot="1">
      <c r="A72" s="458" t="s">
        <v>315</v>
      </c>
      <c r="B72" s="282" t="s">
        <v>316</v>
      </c>
      <c r="C72" s="391">
        <f>SUM(C73:C74)</f>
        <v>119719000</v>
      </c>
      <c r="D72" s="391">
        <f>SUM(D73:D74)</f>
        <v>116957000</v>
      </c>
      <c r="E72" s="257">
        <f>SUM(E73:E74)</f>
        <v>371510968</v>
      </c>
      <c r="F72" s="257">
        <f>SUM(F73:F74)</f>
        <v>371511000</v>
      </c>
    </row>
    <row r="73" spans="1:6" s="1" customFormat="1" ht="12" customHeight="1">
      <c r="A73" s="15" t="s">
        <v>339</v>
      </c>
      <c r="B73" s="411" t="s">
        <v>317</v>
      </c>
      <c r="C73" s="395">
        <v>119719000</v>
      </c>
      <c r="D73" s="395">
        <v>116957000</v>
      </c>
      <c r="E73" s="261">
        <v>371510968</v>
      </c>
      <c r="F73" s="261">
        <v>371511000</v>
      </c>
    </row>
    <row r="74" spans="1:6" s="1" customFormat="1" ht="12" customHeight="1" thickBot="1">
      <c r="A74" s="16" t="s">
        <v>340</v>
      </c>
      <c r="B74" s="284" t="s">
        <v>318</v>
      </c>
      <c r="C74" s="395"/>
      <c r="D74" s="395"/>
      <c r="E74" s="261"/>
      <c r="F74" s="261"/>
    </row>
    <row r="75" spans="1:6" s="1" customFormat="1" ht="12" customHeight="1" thickBot="1">
      <c r="A75" s="458" t="s">
        <v>319</v>
      </c>
      <c r="B75" s="282" t="s">
        <v>320</v>
      </c>
      <c r="C75" s="391">
        <f>SUM(C76:C78)</f>
        <v>296737000</v>
      </c>
      <c r="D75" s="391">
        <f>SUM(D76:D78)</f>
        <v>0</v>
      </c>
      <c r="E75" s="257">
        <f>SUM(E76:E78)</f>
        <v>0</v>
      </c>
      <c r="F75" s="257">
        <f>SUM(F76:F78)</f>
        <v>0</v>
      </c>
    </row>
    <row r="76" spans="1:6" s="1" customFormat="1" ht="12" customHeight="1">
      <c r="A76" s="15" t="s">
        <v>341</v>
      </c>
      <c r="B76" s="411" t="s">
        <v>321</v>
      </c>
      <c r="C76" s="395">
        <v>6737000</v>
      </c>
      <c r="D76" s="395"/>
      <c r="E76" s="261"/>
      <c r="F76" s="261"/>
    </row>
    <row r="77" spans="1:6" s="1" customFormat="1" ht="12" customHeight="1">
      <c r="A77" s="14" t="s">
        <v>342</v>
      </c>
      <c r="B77" s="412" t="s">
        <v>322</v>
      </c>
      <c r="C77" s="395"/>
      <c r="D77" s="395"/>
      <c r="E77" s="261"/>
      <c r="F77" s="261"/>
    </row>
    <row r="78" spans="1:6" s="1" customFormat="1" ht="12" customHeight="1" thickBot="1">
      <c r="A78" s="16" t="s">
        <v>343</v>
      </c>
      <c r="B78" s="284" t="s">
        <v>323</v>
      </c>
      <c r="C78" s="395">
        <v>290000000</v>
      </c>
      <c r="D78" s="395"/>
      <c r="E78" s="261"/>
      <c r="F78" s="261"/>
    </row>
    <row r="79" spans="1:6" s="1" customFormat="1" ht="12" customHeight="1" thickBot="1">
      <c r="A79" s="458" t="s">
        <v>324</v>
      </c>
      <c r="B79" s="282" t="s">
        <v>344</v>
      </c>
      <c r="C79" s="391">
        <f>SUM(C80:C83)</f>
        <v>0</v>
      </c>
      <c r="D79" s="391">
        <f>SUM(D80:D83)</f>
        <v>0</v>
      </c>
      <c r="E79" s="257">
        <f>SUM(E80:E83)</f>
        <v>0</v>
      </c>
      <c r="F79" s="257">
        <f>SUM(F80:F83)</f>
        <v>0</v>
      </c>
    </row>
    <row r="80" spans="1:6" s="1" customFormat="1" ht="12" customHeight="1">
      <c r="A80" s="415" t="s">
        <v>325</v>
      </c>
      <c r="B80" s="411" t="s">
        <v>326</v>
      </c>
      <c r="C80" s="395"/>
      <c r="D80" s="395"/>
      <c r="E80" s="261"/>
      <c r="F80" s="261"/>
    </row>
    <row r="81" spans="1:6" s="1" customFormat="1" ht="12" customHeight="1">
      <c r="A81" s="416" t="s">
        <v>327</v>
      </c>
      <c r="B81" s="412" t="s">
        <v>328</v>
      </c>
      <c r="C81" s="395"/>
      <c r="D81" s="395"/>
      <c r="E81" s="261"/>
      <c r="F81" s="261"/>
    </row>
    <row r="82" spans="1:6" s="1" customFormat="1" ht="12" customHeight="1">
      <c r="A82" s="416" t="s">
        <v>329</v>
      </c>
      <c r="B82" s="412" t="s">
        <v>330</v>
      </c>
      <c r="C82" s="395"/>
      <c r="D82" s="395"/>
      <c r="E82" s="261"/>
      <c r="F82" s="261"/>
    </row>
    <row r="83" spans="1:6" s="1" customFormat="1" ht="12" customHeight="1" thickBot="1">
      <c r="A83" s="417" t="s">
        <v>331</v>
      </c>
      <c r="B83" s="284" t="s">
        <v>332</v>
      </c>
      <c r="C83" s="395"/>
      <c r="D83" s="395"/>
      <c r="E83" s="261"/>
      <c r="F83" s="261"/>
    </row>
    <row r="84" spans="1:6" s="1" customFormat="1" ht="12" customHeight="1" thickBot="1">
      <c r="A84" s="458" t="s">
        <v>333</v>
      </c>
      <c r="B84" s="282" t="s">
        <v>478</v>
      </c>
      <c r="C84" s="460"/>
      <c r="D84" s="460"/>
      <c r="E84" s="461"/>
      <c r="F84" s="461"/>
    </row>
    <row r="85" spans="1:6" s="1" customFormat="1" ht="12" customHeight="1" thickBot="1">
      <c r="A85" s="458" t="s">
        <v>335</v>
      </c>
      <c r="B85" s="282" t="s">
        <v>334</v>
      </c>
      <c r="C85" s="460"/>
      <c r="D85" s="460"/>
      <c r="E85" s="461"/>
      <c r="F85" s="461"/>
    </row>
    <row r="86" spans="1:6" s="1" customFormat="1" ht="12" customHeight="1" thickBot="1">
      <c r="A86" s="458" t="s">
        <v>347</v>
      </c>
      <c r="B86" s="418" t="s">
        <v>481</v>
      </c>
      <c r="C86" s="398">
        <f>+C63+C67+C72+C75+C79+C85+C84</f>
        <v>422385000</v>
      </c>
      <c r="D86" s="398">
        <f>+D63+D67+D72+D75+D79+D85+D84</f>
        <v>161957000</v>
      </c>
      <c r="E86" s="440">
        <f>+E63+E67+E72+E75+E79+E85+E84</f>
        <v>371510968</v>
      </c>
      <c r="F86" s="440">
        <f>+F63+F67+F72+F75+F79+F85+F84</f>
        <v>371511000</v>
      </c>
    </row>
    <row r="87" spans="1:6" s="1" customFormat="1" ht="12" customHeight="1" thickBot="1">
      <c r="A87" s="459" t="s">
        <v>480</v>
      </c>
      <c r="B87" s="419" t="s">
        <v>482</v>
      </c>
      <c r="C87" s="398">
        <f>+C62+C86</f>
        <v>923257000</v>
      </c>
      <c r="D87" s="398">
        <f>+D62+D86</f>
        <v>715498000</v>
      </c>
      <c r="E87" s="440">
        <f>+E62+E86</f>
        <v>992880149</v>
      </c>
      <c r="F87" s="440">
        <f>+F62+F86</f>
        <v>1035338355</v>
      </c>
    </row>
    <row r="88" spans="1:5" s="1" customFormat="1" ht="12" customHeight="1">
      <c r="A88" s="361"/>
      <c r="B88" s="362"/>
      <c r="C88" s="363"/>
      <c r="D88" s="364"/>
      <c r="E88" s="365"/>
    </row>
    <row r="89" spans="1:5" s="1" customFormat="1" ht="12" customHeight="1">
      <c r="A89" s="574" t="s">
        <v>46</v>
      </c>
      <c r="B89" s="574"/>
      <c r="C89" s="574"/>
      <c r="D89" s="574"/>
      <c r="E89" s="574"/>
    </row>
    <row r="90" spans="1:6" s="1" customFormat="1" ht="12" customHeight="1" thickBot="1">
      <c r="A90" s="576" t="s">
        <v>152</v>
      </c>
      <c r="B90" s="576"/>
      <c r="C90" s="377"/>
      <c r="D90" s="143"/>
      <c r="E90" s="578" t="s">
        <v>567</v>
      </c>
      <c r="F90" s="578"/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51" t="str">
        <f>+E3</f>
        <v>2018. évi előirányzat</v>
      </c>
      <c r="F91" s="151" t="str">
        <f>+F3</f>
        <v>2018. évi módosított előirányzat</v>
      </c>
    </row>
    <row r="92" spans="1:6" s="1" customFormat="1" ht="12" customHeight="1" thickBot="1">
      <c r="A92" s="35" t="s">
        <v>490</v>
      </c>
      <c r="B92" s="36" t="s">
        <v>491</v>
      </c>
      <c r="C92" s="36" t="s">
        <v>492</v>
      </c>
      <c r="D92" s="36" t="s">
        <v>494</v>
      </c>
      <c r="E92" s="443" t="s">
        <v>493</v>
      </c>
      <c r="F92" s="443" t="s">
        <v>495</v>
      </c>
    </row>
    <row r="93" spans="1:6" s="1" customFormat="1" ht="15" customHeight="1" thickBot="1">
      <c r="A93" s="22" t="s">
        <v>17</v>
      </c>
      <c r="B93" s="29" t="s">
        <v>440</v>
      </c>
      <c r="C93" s="390">
        <f>C94+C95+C96+C97+C98+C111</f>
        <v>275314000</v>
      </c>
      <c r="D93" s="390">
        <f>D94+D95+D96+D97+D98+D111</f>
        <v>342892000</v>
      </c>
      <c r="E93" s="483">
        <f>E94+E95+E96+E97+E98+E111</f>
        <v>373374250</v>
      </c>
      <c r="F93" s="483">
        <f>F94+F95+F96+F97+F98+F111</f>
        <v>470283155</v>
      </c>
    </row>
    <row r="94" spans="1:6" s="1" customFormat="1" ht="12.75" customHeight="1">
      <c r="A94" s="17" t="s">
        <v>98</v>
      </c>
      <c r="B94" s="10" t="s">
        <v>48</v>
      </c>
      <c r="C94" s="490">
        <v>120557000</v>
      </c>
      <c r="D94" s="490">
        <v>139932000</v>
      </c>
      <c r="E94" s="484">
        <v>157198000</v>
      </c>
      <c r="F94" s="484">
        <v>160118777</v>
      </c>
    </row>
    <row r="95" spans="1:6" ht="16.5" customHeight="1">
      <c r="A95" s="14" t="s">
        <v>99</v>
      </c>
      <c r="B95" s="8" t="s">
        <v>181</v>
      </c>
      <c r="C95" s="392">
        <v>31786000</v>
      </c>
      <c r="D95" s="392">
        <v>31102000</v>
      </c>
      <c r="E95" s="258">
        <v>31221000</v>
      </c>
      <c r="F95" s="258">
        <v>31756720</v>
      </c>
    </row>
    <row r="96" spans="1:6" ht="15.75">
      <c r="A96" s="14" t="s">
        <v>100</v>
      </c>
      <c r="B96" s="8" t="s">
        <v>140</v>
      </c>
      <c r="C96" s="394">
        <v>115011000</v>
      </c>
      <c r="D96" s="394">
        <v>150736000</v>
      </c>
      <c r="E96" s="260">
        <v>156798250</v>
      </c>
      <c r="F96" s="260">
        <v>231312433</v>
      </c>
    </row>
    <row r="97" spans="1:6" s="44" customFormat="1" ht="12" customHeight="1">
      <c r="A97" s="14" t="s">
        <v>101</v>
      </c>
      <c r="B97" s="11" t="s">
        <v>182</v>
      </c>
      <c r="C97" s="394">
        <v>3242000</v>
      </c>
      <c r="D97" s="394">
        <v>4248000</v>
      </c>
      <c r="E97" s="260">
        <v>4423000</v>
      </c>
      <c r="F97" s="260">
        <v>4855000</v>
      </c>
    </row>
    <row r="98" spans="1:6" ht="12" customHeight="1">
      <c r="A98" s="14" t="s">
        <v>112</v>
      </c>
      <c r="B98" s="19" t="s">
        <v>183</v>
      </c>
      <c r="C98" s="394">
        <v>4718000</v>
      </c>
      <c r="D98" s="394">
        <v>5874000</v>
      </c>
      <c r="E98" s="260">
        <v>8734000</v>
      </c>
      <c r="F98" s="260">
        <v>16624635</v>
      </c>
    </row>
    <row r="99" spans="1:6" ht="12" customHeight="1">
      <c r="A99" s="14" t="s">
        <v>102</v>
      </c>
      <c r="B99" s="8" t="s">
        <v>445</v>
      </c>
      <c r="C99" s="394">
        <v>1431000</v>
      </c>
      <c r="D99" s="394">
        <v>6000</v>
      </c>
      <c r="E99" s="260"/>
      <c r="F99" s="260"/>
    </row>
    <row r="100" spans="1:6" ht="12" customHeight="1">
      <c r="A100" s="14" t="s">
        <v>103</v>
      </c>
      <c r="B100" s="147" t="s">
        <v>444</v>
      </c>
      <c r="C100" s="394"/>
      <c r="D100" s="394"/>
      <c r="E100" s="260"/>
      <c r="F100" s="260"/>
    </row>
    <row r="101" spans="1:6" ht="12" customHeight="1">
      <c r="A101" s="14" t="s">
        <v>113</v>
      </c>
      <c r="B101" s="147" t="s">
        <v>443</v>
      </c>
      <c r="C101" s="394"/>
      <c r="D101" s="394"/>
      <c r="E101" s="260"/>
      <c r="F101" s="260">
        <v>7336635</v>
      </c>
    </row>
    <row r="102" spans="1:6" ht="12" customHeight="1">
      <c r="A102" s="14" t="s">
        <v>114</v>
      </c>
      <c r="B102" s="145" t="s">
        <v>350</v>
      </c>
      <c r="C102" s="394"/>
      <c r="D102" s="394"/>
      <c r="E102" s="260"/>
      <c r="F102" s="260"/>
    </row>
    <row r="103" spans="1:6" ht="12" customHeight="1">
      <c r="A103" s="14" t="s">
        <v>115</v>
      </c>
      <c r="B103" s="146" t="s">
        <v>351</v>
      </c>
      <c r="C103" s="394"/>
      <c r="D103" s="394"/>
      <c r="E103" s="260"/>
      <c r="F103" s="260"/>
    </row>
    <row r="104" spans="1:6" ht="12" customHeight="1">
      <c r="A104" s="14" t="s">
        <v>116</v>
      </c>
      <c r="B104" s="146" t="s">
        <v>352</v>
      </c>
      <c r="C104" s="394"/>
      <c r="D104" s="394"/>
      <c r="E104" s="260"/>
      <c r="F104" s="260"/>
    </row>
    <row r="105" spans="1:6" ht="12" customHeight="1">
      <c r="A105" s="14" t="s">
        <v>118</v>
      </c>
      <c r="B105" s="145" t="s">
        <v>353</v>
      </c>
      <c r="C105" s="394">
        <v>125000</v>
      </c>
      <c r="D105" s="394">
        <v>335000</v>
      </c>
      <c r="E105" s="260">
        <v>656000</v>
      </c>
      <c r="F105" s="260">
        <v>598872</v>
      </c>
    </row>
    <row r="106" spans="1:6" ht="12" customHeight="1">
      <c r="A106" s="14" t="s">
        <v>184</v>
      </c>
      <c r="B106" s="145" t="s">
        <v>354</v>
      </c>
      <c r="C106" s="394"/>
      <c r="D106" s="394"/>
      <c r="E106" s="260"/>
      <c r="F106" s="260"/>
    </row>
    <row r="107" spans="1:6" ht="12" customHeight="1">
      <c r="A107" s="14" t="s">
        <v>348</v>
      </c>
      <c r="B107" s="146" t="s">
        <v>355</v>
      </c>
      <c r="C107" s="394"/>
      <c r="D107" s="394"/>
      <c r="E107" s="260"/>
      <c r="F107" s="260"/>
    </row>
    <row r="108" spans="1:6" ht="12" customHeight="1">
      <c r="A108" s="13" t="s">
        <v>349</v>
      </c>
      <c r="B108" s="147" t="s">
        <v>356</v>
      </c>
      <c r="C108" s="394"/>
      <c r="D108" s="394"/>
      <c r="E108" s="260"/>
      <c r="F108" s="260"/>
    </row>
    <row r="109" spans="1:6" ht="12" customHeight="1">
      <c r="A109" s="14" t="s">
        <v>441</v>
      </c>
      <c r="B109" s="147" t="s">
        <v>357</v>
      </c>
      <c r="C109" s="394"/>
      <c r="D109" s="394"/>
      <c r="E109" s="260"/>
      <c r="F109" s="260"/>
    </row>
    <row r="110" spans="1:6" ht="12" customHeight="1">
      <c r="A110" s="16" t="s">
        <v>442</v>
      </c>
      <c r="B110" s="147" t="s">
        <v>358</v>
      </c>
      <c r="C110" s="394">
        <v>3162000</v>
      </c>
      <c r="D110" s="394">
        <v>5533000</v>
      </c>
      <c r="E110" s="260">
        <v>8078000</v>
      </c>
      <c r="F110" s="260">
        <v>8689128</v>
      </c>
    </row>
    <row r="111" spans="1:6" ht="12" customHeight="1">
      <c r="A111" s="14" t="s">
        <v>446</v>
      </c>
      <c r="B111" s="11" t="s">
        <v>49</v>
      </c>
      <c r="C111" s="392"/>
      <c r="D111" s="392">
        <v>11000000</v>
      </c>
      <c r="E111" s="258">
        <v>15000000</v>
      </c>
      <c r="F111" s="258">
        <v>25615590</v>
      </c>
    </row>
    <row r="112" spans="1:6" ht="12" customHeight="1">
      <c r="A112" s="14" t="s">
        <v>447</v>
      </c>
      <c r="B112" s="8" t="s">
        <v>449</v>
      </c>
      <c r="C112" s="392"/>
      <c r="D112" s="392">
        <v>8120000</v>
      </c>
      <c r="E112" s="258">
        <v>12480000</v>
      </c>
      <c r="F112" s="258">
        <v>23095590</v>
      </c>
    </row>
    <row r="113" spans="1:6" ht="12" customHeight="1" thickBot="1">
      <c r="A113" s="18" t="s">
        <v>448</v>
      </c>
      <c r="B113" s="478" t="s">
        <v>450</v>
      </c>
      <c r="C113" s="491"/>
      <c r="D113" s="491">
        <v>2880000</v>
      </c>
      <c r="E113" s="485">
        <v>2520000</v>
      </c>
      <c r="F113" s="485">
        <v>2520000</v>
      </c>
    </row>
    <row r="114" spans="1:6" ht="12" customHeight="1" thickBot="1">
      <c r="A114" s="475" t="s">
        <v>18</v>
      </c>
      <c r="B114" s="476" t="s">
        <v>359</v>
      </c>
      <c r="C114" s="492">
        <f>+C115+C117+C119</f>
        <v>229262000</v>
      </c>
      <c r="D114" s="492">
        <f>+D115+D117+D119</f>
        <v>363439000</v>
      </c>
      <c r="E114" s="486">
        <f>E115+E117+E119</f>
        <v>607234000</v>
      </c>
      <c r="F114" s="486">
        <f>F115+F117+F119</f>
        <v>552783301</v>
      </c>
    </row>
    <row r="115" spans="1:6" ht="12" customHeight="1">
      <c r="A115" s="15" t="s">
        <v>104</v>
      </c>
      <c r="B115" s="8" t="s">
        <v>220</v>
      </c>
      <c r="C115" s="393">
        <v>222916000</v>
      </c>
      <c r="D115" s="393">
        <v>302992000</v>
      </c>
      <c r="E115" s="259">
        <v>564048000</v>
      </c>
      <c r="F115" s="259">
        <v>477563618</v>
      </c>
    </row>
    <row r="116" spans="1:6" ht="15.75">
      <c r="A116" s="15" t="s">
        <v>105</v>
      </c>
      <c r="B116" s="12" t="s">
        <v>363</v>
      </c>
      <c r="C116" s="393"/>
      <c r="D116" s="393"/>
      <c r="E116" s="259">
        <v>98314013</v>
      </c>
      <c r="F116" s="259">
        <v>98314013</v>
      </c>
    </row>
    <row r="117" spans="1:6" ht="12" customHeight="1">
      <c r="A117" s="15" t="s">
        <v>106</v>
      </c>
      <c r="B117" s="12" t="s">
        <v>185</v>
      </c>
      <c r="C117" s="392">
        <v>6346000</v>
      </c>
      <c r="D117" s="392">
        <v>55807000</v>
      </c>
      <c r="E117" s="258">
        <v>43186000</v>
      </c>
      <c r="F117" s="258">
        <v>75219683</v>
      </c>
    </row>
    <row r="118" spans="1:6" ht="12" customHeight="1">
      <c r="A118" s="15" t="s">
        <v>107</v>
      </c>
      <c r="B118" s="12" t="s">
        <v>364</v>
      </c>
      <c r="C118" s="392"/>
      <c r="D118" s="392"/>
      <c r="E118" s="258">
        <v>40157326</v>
      </c>
      <c r="F118" s="258">
        <v>45511635</v>
      </c>
    </row>
    <row r="119" spans="1:6" ht="12" customHeight="1">
      <c r="A119" s="15" t="s">
        <v>108</v>
      </c>
      <c r="B119" s="284" t="s">
        <v>223</v>
      </c>
      <c r="C119" s="392"/>
      <c r="D119" s="392">
        <v>4640000</v>
      </c>
      <c r="E119" s="258"/>
      <c r="F119" s="258"/>
    </row>
    <row r="120" spans="1:6" ht="12" customHeight="1">
      <c r="A120" s="15" t="s">
        <v>117</v>
      </c>
      <c r="B120" s="283" t="s">
        <v>428</v>
      </c>
      <c r="C120" s="392"/>
      <c r="D120" s="392"/>
      <c r="E120" s="258"/>
      <c r="F120" s="258"/>
    </row>
    <row r="121" spans="1:6" ht="12" customHeight="1">
      <c r="A121" s="15" t="s">
        <v>119</v>
      </c>
      <c r="B121" s="407" t="s">
        <v>369</v>
      </c>
      <c r="C121" s="392"/>
      <c r="D121" s="392"/>
      <c r="E121" s="258"/>
      <c r="F121" s="258"/>
    </row>
    <row r="122" spans="1:6" ht="12" customHeight="1">
      <c r="A122" s="15" t="s">
        <v>186</v>
      </c>
      <c r="B122" s="146" t="s">
        <v>352</v>
      </c>
      <c r="C122" s="392"/>
      <c r="D122" s="392"/>
      <c r="E122" s="258"/>
      <c r="F122" s="258"/>
    </row>
    <row r="123" spans="1:6" ht="12" customHeight="1">
      <c r="A123" s="15" t="s">
        <v>187</v>
      </c>
      <c r="B123" s="146" t="s">
        <v>368</v>
      </c>
      <c r="C123" s="392"/>
      <c r="D123" s="392">
        <v>1040000</v>
      </c>
      <c r="E123" s="258"/>
      <c r="F123" s="258"/>
    </row>
    <row r="124" spans="1:6" ht="12" customHeight="1">
      <c r="A124" s="15" t="s">
        <v>188</v>
      </c>
      <c r="B124" s="146" t="s">
        <v>367</v>
      </c>
      <c r="C124" s="392"/>
      <c r="D124" s="392"/>
      <c r="E124" s="258"/>
      <c r="F124" s="258"/>
    </row>
    <row r="125" spans="1:6" ht="12" customHeight="1">
      <c r="A125" s="15" t="s">
        <v>360</v>
      </c>
      <c r="B125" s="146" t="s">
        <v>355</v>
      </c>
      <c r="C125" s="392"/>
      <c r="D125" s="392"/>
      <c r="E125" s="258"/>
      <c r="F125" s="258"/>
    </row>
    <row r="126" spans="1:6" ht="12" customHeight="1">
      <c r="A126" s="15" t="s">
        <v>361</v>
      </c>
      <c r="B126" s="146" t="s">
        <v>366</v>
      </c>
      <c r="C126" s="392"/>
      <c r="D126" s="392"/>
      <c r="E126" s="258"/>
      <c r="F126" s="258"/>
    </row>
    <row r="127" spans="1:6" ht="12" customHeight="1" thickBot="1">
      <c r="A127" s="13" t="s">
        <v>362</v>
      </c>
      <c r="B127" s="146" t="s">
        <v>365</v>
      </c>
      <c r="C127" s="394"/>
      <c r="D127" s="394">
        <v>3600000</v>
      </c>
      <c r="E127" s="260"/>
      <c r="F127" s="260"/>
    </row>
    <row r="128" spans="1:6" ht="12" customHeight="1" thickBot="1">
      <c r="A128" s="20" t="s">
        <v>19</v>
      </c>
      <c r="B128" s="137" t="s">
        <v>451</v>
      </c>
      <c r="C128" s="391">
        <f>+C93+C114</f>
        <v>504576000</v>
      </c>
      <c r="D128" s="391">
        <f>+D93+D114</f>
        <v>706331000</v>
      </c>
      <c r="E128" s="257">
        <f>+E93+E114</f>
        <v>980608250</v>
      </c>
      <c r="F128" s="257">
        <f>+F93+F114</f>
        <v>1023066456</v>
      </c>
    </row>
    <row r="129" spans="1:6" ht="12" customHeight="1" thickBot="1">
      <c r="A129" s="20" t="s">
        <v>20</v>
      </c>
      <c r="B129" s="137" t="s">
        <v>452</v>
      </c>
      <c r="C129" s="391">
        <f>+C130+C131+C132</f>
        <v>5929000</v>
      </c>
      <c r="D129" s="391">
        <f>+D130+D131+D132</f>
        <v>2430000</v>
      </c>
      <c r="E129" s="257">
        <f>+E130+E131+E132</f>
        <v>4860000</v>
      </c>
      <c r="F129" s="257">
        <f>+F130+F131+F132</f>
        <v>4860000</v>
      </c>
    </row>
    <row r="130" spans="1:6" ht="12" customHeight="1">
      <c r="A130" s="15" t="s">
        <v>260</v>
      </c>
      <c r="B130" s="12" t="s">
        <v>459</v>
      </c>
      <c r="C130" s="392"/>
      <c r="D130" s="392">
        <v>2430000</v>
      </c>
      <c r="E130" s="258">
        <v>4860000</v>
      </c>
      <c r="F130" s="258">
        <v>4860000</v>
      </c>
    </row>
    <row r="131" spans="1:6" ht="12" customHeight="1">
      <c r="A131" s="15" t="s">
        <v>263</v>
      </c>
      <c r="B131" s="12" t="s">
        <v>460</v>
      </c>
      <c r="C131" s="392"/>
      <c r="D131" s="392"/>
      <c r="E131" s="258"/>
      <c r="F131" s="258"/>
    </row>
    <row r="132" spans="1:6" ht="12" customHeight="1" thickBot="1">
      <c r="A132" s="13" t="s">
        <v>264</v>
      </c>
      <c r="B132" s="12" t="s">
        <v>461</v>
      </c>
      <c r="C132" s="392">
        <v>5929000</v>
      </c>
      <c r="D132" s="392"/>
      <c r="E132" s="258"/>
      <c r="F132" s="258"/>
    </row>
    <row r="133" spans="1:6" ht="12" customHeight="1" thickBot="1">
      <c r="A133" s="20" t="s">
        <v>21</v>
      </c>
      <c r="B133" s="137" t="s">
        <v>453</v>
      </c>
      <c r="C133" s="391">
        <f>SUM(C134:C139)</f>
        <v>0</v>
      </c>
      <c r="D133" s="391">
        <f>SUM(D134:D139)</f>
        <v>0</v>
      </c>
      <c r="E133" s="257">
        <f>SUM(E134:E139)</f>
        <v>0</v>
      </c>
      <c r="F133" s="257">
        <f>SUM(F134:F139)</f>
        <v>0</v>
      </c>
    </row>
    <row r="134" spans="1:6" ht="12" customHeight="1">
      <c r="A134" s="15" t="s">
        <v>91</v>
      </c>
      <c r="B134" s="9" t="s">
        <v>462</v>
      </c>
      <c r="C134" s="392"/>
      <c r="D134" s="392"/>
      <c r="E134" s="258"/>
      <c r="F134" s="258"/>
    </row>
    <row r="135" spans="1:6" ht="12" customHeight="1">
      <c r="A135" s="15" t="s">
        <v>92</v>
      </c>
      <c r="B135" s="9" t="s">
        <v>454</v>
      </c>
      <c r="C135" s="392"/>
      <c r="D135" s="392"/>
      <c r="E135" s="258"/>
      <c r="F135" s="258"/>
    </row>
    <row r="136" spans="1:6" ht="12" customHeight="1">
      <c r="A136" s="15" t="s">
        <v>93</v>
      </c>
      <c r="B136" s="9" t="s">
        <v>455</v>
      </c>
      <c r="C136" s="392"/>
      <c r="D136" s="392"/>
      <c r="E136" s="258"/>
      <c r="F136" s="258"/>
    </row>
    <row r="137" spans="1:6" ht="12" customHeight="1">
      <c r="A137" s="15" t="s">
        <v>173</v>
      </c>
      <c r="B137" s="9" t="s">
        <v>456</v>
      </c>
      <c r="C137" s="392"/>
      <c r="D137" s="392"/>
      <c r="E137" s="258"/>
      <c r="F137" s="258"/>
    </row>
    <row r="138" spans="1:6" ht="12" customHeight="1">
      <c r="A138" s="15" t="s">
        <v>174</v>
      </c>
      <c r="B138" s="9" t="s">
        <v>457</v>
      </c>
      <c r="C138" s="392"/>
      <c r="D138" s="392"/>
      <c r="E138" s="258"/>
      <c r="F138" s="258"/>
    </row>
    <row r="139" spans="1:6" ht="12" customHeight="1" thickBot="1">
      <c r="A139" s="13" t="s">
        <v>175</v>
      </c>
      <c r="B139" s="9" t="s">
        <v>458</v>
      </c>
      <c r="C139" s="392"/>
      <c r="D139" s="392"/>
      <c r="E139" s="258"/>
      <c r="F139" s="258"/>
    </row>
    <row r="140" spans="1:6" ht="12" customHeight="1" thickBot="1">
      <c r="A140" s="20" t="s">
        <v>22</v>
      </c>
      <c r="B140" s="137" t="s">
        <v>466</v>
      </c>
      <c r="C140" s="398">
        <f>+C141+C142+C143+C144</f>
        <v>295850000</v>
      </c>
      <c r="D140" s="398">
        <f>+D141+D142+D143+D144</f>
        <v>6737000</v>
      </c>
      <c r="E140" s="440">
        <f>+E141+E142+E143+E144</f>
        <v>7411899</v>
      </c>
      <c r="F140" s="440">
        <f>+F141+F142+F143+F144</f>
        <v>7411899</v>
      </c>
    </row>
    <row r="141" spans="1:6" ht="12" customHeight="1">
      <c r="A141" s="15" t="s">
        <v>94</v>
      </c>
      <c r="B141" s="9" t="s">
        <v>370</v>
      </c>
      <c r="C141" s="392"/>
      <c r="D141" s="392"/>
      <c r="E141" s="258"/>
      <c r="F141" s="258"/>
    </row>
    <row r="142" spans="1:6" ht="12" customHeight="1">
      <c r="A142" s="15" t="s">
        <v>95</v>
      </c>
      <c r="B142" s="9" t="s">
        <v>371</v>
      </c>
      <c r="C142" s="392">
        <v>5850000</v>
      </c>
      <c r="D142" s="392">
        <v>6737000</v>
      </c>
      <c r="E142" s="258">
        <v>7411899</v>
      </c>
      <c r="F142" s="258">
        <v>7411899</v>
      </c>
    </row>
    <row r="143" spans="1:6" ht="12" customHeight="1">
      <c r="A143" s="15" t="s">
        <v>284</v>
      </c>
      <c r="B143" s="9" t="s">
        <v>467</v>
      </c>
      <c r="C143" s="392">
        <v>290000000</v>
      </c>
      <c r="D143" s="392"/>
      <c r="E143" s="258"/>
      <c r="F143" s="258"/>
    </row>
    <row r="144" spans="1:6" ht="12" customHeight="1" thickBot="1">
      <c r="A144" s="13" t="s">
        <v>285</v>
      </c>
      <c r="B144" s="7" t="s">
        <v>390</v>
      </c>
      <c r="C144" s="392"/>
      <c r="D144" s="392"/>
      <c r="E144" s="258"/>
      <c r="F144" s="258"/>
    </row>
    <row r="145" spans="1:6" ht="12" customHeight="1" thickBot="1">
      <c r="A145" s="20" t="s">
        <v>23</v>
      </c>
      <c r="B145" s="137" t="s">
        <v>468</v>
      </c>
      <c r="C145" s="493">
        <f>SUM(C146:C150)</f>
        <v>0</v>
      </c>
      <c r="D145" s="493">
        <f>SUM(D146:D150)</f>
        <v>0</v>
      </c>
      <c r="E145" s="487">
        <f>SUM(E146:E150)</f>
        <v>0</v>
      </c>
      <c r="F145" s="487">
        <f>SUM(F146:F150)</f>
        <v>0</v>
      </c>
    </row>
    <row r="146" spans="1:6" ht="12" customHeight="1">
      <c r="A146" s="15" t="s">
        <v>96</v>
      </c>
      <c r="B146" s="9" t="s">
        <v>463</v>
      </c>
      <c r="C146" s="392"/>
      <c r="D146" s="392"/>
      <c r="E146" s="258"/>
      <c r="F146" s="258"/>
    </row>
    <row r="147" spans="1:6" ht="12" customHeight="1">
      <c r="A147" s="15" t="s">
        <v>97</v>
      </c>
      <c r="B147" s="9" t="s">
        <v>470</v>
      </c>
      <c r="C147" s="392"/>
      <c r="D147" s="392"/>
      <c r="E147" s="258"/>
      <c r="F147" s="258"/>
    </row>
    <row r="148" spans="1:6" ht="12" customHeight="1">
      <c r="A148" s="15" t="s">
        <v>296</v>
      </c>
      <c r="B148" s="9" t="s">
        <v>465</v>
      </c>
      <c r="C148" s="392"/>
      <c r="D148" s="392"/>
      <c r="E148" s="258"/>
      <c r="F148" s="258"/>
    </row>
    <row r="149" spans="1:6" ht="12" customHeight="1">
      <c r="A149" s="15" t="s">
        <v>297</v>
      </c>
      <c r="B149" s="9" t="s">
        <v>471</v>
      </c>
      <c r="C149" s="392"/>
      <c r="D149" s="392"/>
      <c r="E149" s="258"/>
      <c r="F149" s="258"/>
    </row>
    <row r="150" spans="1:6" ht="12" customHeight="1" thickBot="1">
      <c r="A150" s="15" t="s">
        <v>469</v>
      </c>
      <c r="B150" s="9" t="s">
        <v>472</v>
      </c>
      <c r="C150" s="392"/>
      <c r="D150" s="392"/>
      <c r="E150" s="258"/>
      <c r="F150" s="258"/>
    </row>
    <row r="151" spans="1:6" ht="12" customHeight="1" thickBot="1">
      <c r="A151" s="20" t="s">
        <v>24</v>
      </c>
      <c r="B151" s="137" t="s">
        <v>473</v>
      </c>
      <c r="C151" s="494"/>
      <c r="D151" s="494"/>
      <c r="E151" s="488"/>
      <c r="F151" s="488"/>
    </row>
    <row r="152" spans="1:6" ht="12" customHeight="1" thickBot="1">
      <c r="A152" s="20" t="s">
        <v>25</v>
      </c>
      <c r="B152" s="137" t="s">
        <v>474</v>
      </c>
      <c r="C152" s="494"/>
      <c r="D152" s="494"/>
      <c r="E152" s="488"/>
      <c r="F152" s="488"/>
    </row>
    <row r="153" spans="1:6" ht="15" customHeight="1" thickBot="1">
      <c r="A153" s="20" t="s">
        <v>26</v>
      </c>
      <c r="B153" s="137" t="s">
        <v>476</v>
      </c>
      <c r="C153" s="495">
        <f>+C129+C133+C140+C145+C151+C152</f>
        <v>301779000</v>
      </c>
      <c r="D153" s="495">
        <f>+D129+D133+D140+D145+D151+D152</f>
        <v>9167000</v>
      </c>
      <c r="E153" s="489">
        <f>+E129+E133+E140+E145+E151+E152</f>
        <v>12271899</v>
      </c>
      <c r="F153" s="489">
        <f>+F129+F133+F140+F145+F151+F152</f>
        <v>12271899</v>
      </c>
    </row>
    <row r="154" spans="1:6" s="1" customFormat="1" ht="12.75" customHeight="1" thickBot="1">
      <c r="A154" s="285" t="s">
        <v>27</v>
      </c>
      <c r="B154" s="373" t="s">
        <v>475</v>
      </c>
      <c r="C154" s="495">
        <f>+C128+C153</f>
        <v>806355000</v>
      </c>
      <c r="D154" s="495">
        <f>+D128+D153</f>
        <v>715498000</v>
      </c>
      <c r="E154" s="489">
        <f>+E128+E153</f>
        <v>992880149</v>
      </c>
      <c r="F154" s="489">
        <f>+F128+F153</f>
        <v>1035338355</v>
      </c>
    </row>
    <row r="155" ht="15.75">
      <c r="C155" s="376"/>
    </row>
    <row r="156" ht="15.75">
      <c r="C156" s="376"/>
    </row>
    <row r="157" ht="15.75">
      <c r="C157" s="376"/>
    </row>
    <row r="158" ht="16.5" customHeight="1">
      <c r="C158" s="376"/>
    </row>
    <row r="159" ht="15.75">
      <c r="C159" s="376"/>
    </row>
    <row r="160" ht="15.75">
      <c r="C160" s="376"/>
    </row>
    <row r="161" ht="15.75">
      <c r="C161" s="376"/>
    </row>
    <row r="162" ht="15.75">
      <c r="C162" s="376"/>
    </row>
    <row r="163" ht="15.75">
      <c r="C163" s="376"/>
    </row>
    <row r="164" ht="15.75">
      <c r="C164" s="376"/>
    </row>
    <row r="165" ht="15.75">
      <c r="C165" s="376"/>
    </row>
    <row r="166" ht="15.75">
      <c r="C166" s="376"/>
    </row>
    <row r="167" ht="15.75">
      <c r="C167" s="376"/>
    </row>
  </sheetData>
  <sheetProtection/>
  <mergeCells count="6">
    <mergeCell ref="A1:E1"/>
    <mergeCell ref="A89:E89"/>
    <mergeCell ref="A90:B90"/>
    <mergeCell ref="A2:B2"/>
    <mergeCell ref="E90:F90"/>
    <mergeCell ref="E2:F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Győrzámoly Község Önkormányzat
2018.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zoomScale="118" zoomScaleNormal="118" workbookViewId="0" topLeftCell="A1">
      <selection activeCell="H15" sqref="H15"/>
    </sheetView>
  </sheetViews>
  <sheetFormatPr defaultColWidth="9.00390625" defaultRowHeight="12.75"/>
  <cols>
    <col min="1" max="1" width="6.875" style="175" customWidth="1"/>
    <col min="2" max="2" width="49.625" style="59" customWidth="1"/>
    <col min="3" max="6" width="12.875" style="59" customWidth="1"/>
    <col min="7" max="7" width="14.125" style="59" customWidth="1"/>
    <col min="8" max="9" width="12.875" style="59" customWidth="1"/>
    <col min="10" max="10" width="14.375" style="59" customWidth="1"/>
    <col min="11" max="11" width="3.375" style="59" customWidth="1"/>
    <col min="12" max="16384" width="9.375" style="59" customWidth="1"/>
  </cols>
  <sheetData>
    <row r="1" spans="1:10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  <c r="J1" s="637"/>
    </row>
    <row r="2" ht="20.25" customHeight="1" thickBot="1">
      <c r="J2" s="468" t="s">
        <v>567</v>
      </c>
    </row>
    <row r="3" spans="1:10" s="469" customFormat="1" ht="26.25" customHeight="1">
      <c r="A3" s="645" t="s">
        <v>69</v>
      </c>
      <c r="B3" s="640" t="s">
        <v>85</v>
      </c>
      <c r="C3" s="645" t="s">
        <v>86</v>
      </c>
      <c r="D3" s="645" t="s">
        <v>612</v>
      </c>
      <c r="E3" s="642" t="s">
        <v>68</v>
      </c>
      <c r="F3" s="643"/>
      <c r="G3" s="643"/>
      <c r="H3" s="643"/>
      <c r="I3" s="644"/>
      <c r="J3" s="640" t="s">
        <v>50</v>
      </c>
    </row>
    <row r="4" spans="1:10" s="470" customFormat="1" ht="39.75" customHeight="1" thickBot="1">
      <c r="A4" s="646"/>
      <c r="B4" s="641"/>
      <c r="C4" s="641"/>
      <c r="D4" s="646"/>
      <c r="E4" s="263" t="s">
        <v>532</v>
      </c>
      <c r="F4" s="551" t="s">
        <v>615</v>
      </c>
      <c r="G4" s="263" t="s">
        <v>555</v>
      </c>
      <c r="H4" s="263" t="s">
        <v>572</v>
      </c>
      <c r="I4" s="264" t="s">
        <v>598</v>
      </c>
      <c r="J4" s="641"/>
    </row>
    <row r="5" spans="1:10" s="471" customFormat="1" ht="12.75" customHeight="1" thickBot="1">
      <c r="A5" s="265" t="s">
        <v>490</v>
      </c>
      <c r="B5" s="266" t="s">
        <v>491</v>
      </c>
      <c r="C5" s="267" t="s">
        <v>492</v>
      </c>
      <c r="D5" s="266" t="s">
        <v>494</v>
      </c>
      <c r="E5" s="265" t="s">
        <v>493</v>
      </c>
      <c r="F5" s="266" t="s">
        <v>495</v>
      </c>
      <c r="G5" s="267" t="s">
        <v>496</v>
      </c>
      <c r="H5" s="267" t="s">
        <v>497</v>
      </c>
      <c r="I5" s="268" t="s">
        <v>616</v>
      </c>
      <c r="J5" s="269" t="s">
        <v>639</v>
      </c>
    </row>
    <row r="6" spans="1:10" ht="23.25" customHeight="1" thickBot="1">
      <c r="A6" s="270" t="s">
        <v>17</v>
      </c>
      <c r="B6" s="271" t="s">
        <v>5</v>
      </c>
      <c r="C6" s="465"/>
      <c r="D6" s="71"/>
      <c r="E6" s="72"/>
      <c r="F6" s="548"/>
      <c r="G6" s="73"/>
      <c r="H6" s="73"/>
      <c r="I6" s="74"/>
      <c r="J6" s="71">
        <f>SUM(D6:I6)</f>
        <v>0</v>
      </c>
    </row>
    <row r="7" spans="1:11" ht="10.5" customHeight="1" thickBot="1">
      <c r="A7" s="272" t="s">
        <v>18</v>
      </c>
      <c r="B7" s="75" t="s">
        <v>558</v>
      </c>
      <c r="C7" s="466"/>
      <c r="D7" s="76"/>
      <c r="E7" s="77"/>
      <c r="F7" s="549"/>
      <c r="G7" s="26"/>
      <c r="H7" s="26"/>
      <c r="I7" s="25"/>
      <c r="J7" s="273"/>
      <c r="K7" s="635" t="s">
        <v>638</v>
      </c>
    </row>
    <row r="8" spans="1:11" ht="25.5" customHeight="1" thickBot="1">
      <c r="A8" s="270" t="s">
        <v>19</v>
      </c>
      <c r="B8" s="274" t="s">
        <v>6</v>
      </c>
      <c r="C8" s="514"/>
      <c r="D8" s="515">
        <f aca="true" t="shared" si="0" ref="D8:I8">+D9+D10</f>
        <v>2803224</v>
      </c>
      <c r="E8" s="516">
        <f t="shared" si="0"/>
        <v>6445982</v>
      </c>
      <c r="F8" s="516">
        <f t="shared" si="0"/>
        <v>6445982</v>
      </c>
      <c r="G8" s="517">
        <f t="shared" si="0"/>
        <v>7471766</v>
      </c>
      <c r="H8" s="517">
        <f t="shared" si="0"/>
        <v>6067550</v>
      </c>
      <c r="I8" s="518">
        <f t="shared" si="0"/>
        <v>29948591</v>
      </c>
      <c r="J8" s="515">
        <f>D8+G8+H8+I8+F8</f>
        <v>52737113</v>
      </c>
      <c r="K8" s="635"/>
    </row>
    <row r="9" spans="1:11" ht="19.5" customHeight="1" thickBot="1">
      <c r="A9" s="272" t="s">
        <v>20</v>
      </c>
      <c r="B9" s="75" t="s">
        <v>562</v>
      </c>
      <c r="C9" s="466" t="s">
        <v>531</v>
      </c>
      <c r="D9" s="76">
        <v>2803224</v>
      </c>
      <c r="E9" s="77">
        <v>6445982</v>
      </c>
      <c r="F9" s="549">
        <v>6445982</v>
      </c>
      <c r="G9" s="549">
        <v>7471766</v>
      </c>
      <c r="H9" s="26">
        <v>6067550</v>
      </c>
      <c r="I9" s="25">
        <f>52737113-D9-G9-H9-F9</f>
        <v>29948591</v>
      </c>
      <c r="J9" s="273">
        <f>D9+F9+G9+H9+I9</f>
        <v>52737113</v>
      </c>
      <c r="K9" s="635"/>
    </row>
    <row r="10" spans="1:11" ht="14.25" customHeight="1" thickBot="1">
      <c r="A10" s="270" t="s">
        <v>21</v>
      </c>
      <c r="B10" s="75" t="s">
        <v>70</v>
      </c>
      <c r="C10" s="466"/>
      <c r="D10" s="76"/>
      <c r="E10" s="77"/>
      <c r="F10" s="549"/>
      <c r="G10" s="26"/>
      <c r="H10" s="26"/>
      <c r="I10" s="25"/>
      <c r="J10" s="273">
        <f>SUM(D10:I10)</f>
        <v>0</v>
      </c>
      <c r="K10" s="635"/>
    </row>
    <row r="11" spans="1:11" ht="19.5" customHeight="1" thickBot="1">
      <c r="A11" s="272" t="s">
        <v>22</v>
      </c>
      <c r="B11" s="274" t="s">
        <v>557</v>
      </c>
      <c r="C11" s="514"/>
      <c r="D11" s="516">
        <f aca="true" t="shared" si="1" ref="D11:I11">D12+D13+D14+D15+D19+D16+D17+D18</f>
        <v>50498499</v>
      </c>
      <c r="E11" s="516">
        <f t="shared" si="1"/>
        <v>404611000</v>
      </c>
      <c r="F11" s="516">
        <f t="shared" si="1"/>
        <v>345986143</v>
      </c>
      <c r="G11" s="516">
        <f t="shared" si="1"/>
        <v>0</v>
      </c>
      <c r="H11" s="516">
        <f t="shared" si="1"/>
        <v>0</v>
      </c>
      <c r="I11" s="516">
        <f t="shared" si="1"/>
        <v>0</v>
      </c>
      <c r="J11" s="515">
        <f>D11+F11+G11+H11+I11</f>
        <v>396484642</v>
      </c>
      <c r="K11" s="635"/>
    </row>
    <row r="12" spans="1:11" ht="25.5" customHeight="1" thickBot="1">
      <c r="A12" s="270" t="s">
        <v>23</v>
      </c>
      <c r="B12" s="506" t="s">
        <v>580</v>
      </c>
      <c r="C12" s="499" t="s">
        <v>531</v>
      </c>
      <c r="D12" s="505">
        <v>1423999</v>
      </c>
      <c r="E12" s="502">
        <v>11237000</v>
      </c>
      <c r="F12" s="550">
        <v>11210850</v>
      </c>
      <c r="G12" s="503"/>
      <c r="H12" s="503"/>
      <c r="I12" s="504"/>
      <c r="J12" s="273">
        <f>D12+G12+F12+H12+I12</f>
        <v>12634849</v>
      </c>
      <c r="K12" s="635"/>
    </row>
    <row r="13" spans="1:11" ht="25.5" customHeight="1">
      <c r="A13" s="519" t="s">
        <v>24</v>
      </c>
      <c r="B13" s="520" t="s">
        <v>586</v>
      </c>
      <c r="C13" s="466" t="s">
        <v>531</v>
      </c>
      <c r="D13" s="76"/>
      <c r="E13" s="77">
        <v>1836000</v>
      </c>
      <c r="F13" s="549">
        <v>1836000</v>
      </c>
      <c r="G13" s="26"/>
      <c r="H13" s="26"/>
      <c r="I13" s="25"/>
      <c r="J13" s="273">
        <f aca="true" t="shared" si="2" ref="J13:J19">D13+G13+F13+H13+I13</f>
        <v>1836000</v>
      </c>
      <c r="K13" s="635"/>
    </row>
    <row r="14" spans="1:11" s="564" customFormat="1" ht="19.5" customHeight="1" thickBot="1">
      <c r="A14" s="560" t="s">
        <v>25</v>
      </c>
      <c r="B14" s="561" t="s">
        <v>633</v>
      </c>
      <c r="C14" s="562" t="s">
        <v>532</v>
      </c>
      <c r="D14" s="563"/>
      <c r="E14" s="563">
        <v>84334000</v>
      </c>
      <c r="F14" s="563">
        <v>32615678</v>
      </c>
      <c r="G14" s="563"/>
      <c r="H14" s="563"/>
      <c r="I14" s="563"/>
      <c r="J14" s="273">
        <f t="shared" si="2"/>
        <v>32615678</v>
      </c>
      <c r="K14" s="635"/>
    </row>
    <row r="15" spans="1:11" ht="19.5" customHeight="1">
      <c r="A15" s="528" t="s">
        <v>26</v>
      </c>
      <c r="B15" s="527" t="s">
        <v>534</v>
      </c>
      <c r="C15" s="466" t="s">
        <v>530</v>
      </c>
      <c r="D15" s="26">
        <v>47360000</v>
      </c>
      <c r="E15" s="26">
        <v>137306000</v>
      </c>
      <c r="F15" s="26">
        <v>97917892</v>
      </c>
      <c r="G15" s="26"/>
      <c r="H15" s="26"/>
      <c r="I15" s="26"/>
      <c r="J15" s="273">
        <f t="shared" si="2"/>
        <v>145277892</v>
      </c>
      <c r="K15" s="635"/>
    </row>
    <row r="16" spans="1:11" ht="36" customHeight="1">
      <c r="A16" s="529" t="s">
        <v>27</v>
      </c>
      <c r="B16" s="521" t="s">
        <v>630</v>
      </c>
      <c r="C16" s="467" t="s">
        <v>531</v>
      </c>
      <c r="D16" s="27">
        <v>1714500</v>
      </c>
      <c r="E16" s="27">
        <v>130434000</v>
      </c>
      <c r="F16" s="27">
        <v>162808359</v>
      </c>
      <c r="G16" s="27"/>
      <c r="H16" s="27"/>
      <c r="I16" s="27"/>
      <c r="J16" s="273">
        <f t="shared" si="2"/>
        <v>164522859</v>
      </c>
      <c r="K16" s="635"/>
    </row>
    <row r="17" spans="1:11" ht="24" customHeight="1" thickBot="1">
      <c r="A17" s="530" t="s">
        <v>28</v>
      </c>
      <c r="B17" s="521" t="s">
        <v>587</v>
      </c>
      <c r="C17" s="467" t="s">
        <v>531</v>
      </c>
      <c r="D17" s="27"/>
      <c r="E17" s="27">
        <v>33433000</v>
      </c>
      <c r="F17" s="27">
        <v>33433000</v>
      </c>
      <c r="G17" s="27"/>
      <c r="H17" s="27"/>
      <c r="I17" s="27"/>
      <c r="J17" s="273">
        <f t="shared" si="2"/>
        <v>33433000</v>
      </c>
      <c r="K17" s="635"/>
    </row>
    <row r="18" spans="1:11" ht="24" customHeight="1" thickBot="1">
      <c r="A18" s="531" t="s">
        <v>29</v>
      </c>
      <c r="B18" s="521" t="s">
        <v>632</v>
      </c>
      <c r="C18" s="467" t="s">
        <v>532</v>
      </c>
      <c r="D18" s="27"/>
      <c r="E18" s="27">
        <v>3098000</v>
      </c>
      <c r="F18" s="27">
        <v>3098000</v>
      </c>
      <c r="G18" s="27"/>
      <c r="H18" s="27"/>
      <c r="I18" s="27"/>
      <c r="J18" s="273">
        <f t="shared" si="2"/>
        <v>3098000</v>
      </c>
      <c r="K18" s="635"/>
    </row>
    <row r="19" spans="1:11" ht="19.5" customHeight="1" thickBot="1">
      <c r="A19" s="566" t="s">
        <v>30</v>
      </c>
      <c r="B19" s="567" t="s">
        <v>613</v>
      </c>
      <c r="C19" s="467" t="s">
        <v>532</v>
      </c>
      <c r="D19" s="27"/>
      <c r="E19" s="27">
        <v>2933000</v>
      </c>
      <c r="F19" s="27">
        <v>3066364</v>
      </c>
      <c r="G19" s="27"/>
      <c r="H19" s="27"/>
      <c r="I19" s="27"/>
      <c r="J19" s="568">
        <f t="shared" si="2"/>
        <v>3066364</v>
      </c>
      <c r="K19" s="635"/>
    </row>
    <row r="20" spans="1:11" ht="19.5" customHeight="1" thickBot="1">
      <c r="A20" s="265" t="s">
        <v>31</v>
      </c>
      <c r="B20" s="274" t="s">
        <v>554</v>
      </c>
      <c r="C20" s="514"/>
      <c r="D20" s="515">
        <f aca="true" t="shared" si="3" ref="D20:I20">D21+D22+D23</f>
        <v>1031749</v>
      </c>
      <c r="E20" s="515">
        <f t="shared" si="3"/>
        <v>28581000</v>
      </c>
      <c r="F20" s="515">
        <f t="shared" si="3"/>
        <v>53648600</v>
      </c>
      <c r="G20" s="515">
        <f t="shared" si="3"/>
        <v>25752000</v>
      </c>
      <c r="H20" s="515">
        <f t="shared" si="3"/>
        <v>0</v>
      </c>
      <c r="I20" s="515">
        <f t="shared" si="3"/>
        <v>0</v>
      </c>
      <c r="J20" s="515">
        <f>J21+J22+J23</f>
        <v>80432349</v>
      </c>
      <c r="K20" s="635"/>
    </row>
    <row r="21" spans="1:11" ht="26.25" customHeight="1" thickBot="1">
      <c r="A21" s="531" t="s">
        <v>32</v>
      </c>
      <c r="B21" s="510" t="s">
        <v>565</v>
      </c>
      <c r="C21" s="511" t="s">
        <v>530</v>
      </c>
      <c r="D21" s="512">
        <v>171350</v>
      </c>
      <c r="E21" s="512">
        <v>25471000</v>
      </c>
      <c r="F21" s="512">
        <v>53587956</v>
      </c>
      <c r="G21" s="512">
        <v>25752000</v>
      </c>
      <c r="H21" s="512"/>
      <c r="I21" s="512"/>
      <c r="J21" s="572">
        <f>D21+G21+F21+H21+I21</f>
        <v>79511306</v>
      </c>
      <c r="K21" s="635"/>
    </row>
    <row r="22" spans="1:11" ht="19.5" customHeight="1" thickBot="1">
      <c r="A22" s="531" t="s">
        <v>33</v>
      </c>
      <c r="B22" s="508" t="s">
        <v>593</v>
      </c>
      <c r="C22" s="466" t="s">
        <v>531</v>
      </c>
      <c r="D22" s="26">
        <v>860399</v>
      </c>
      <c r="E22" s="26">
        <v>3110000</v>
      </c>
      <c r="F22" s="26">
        <v>60644</v>
      </c>
      <c r="G22" s="26"/>
      <c r="H22" s="26"/>
      <c r="I22" s="26"/>
      <c r="J22" s="513">
        <f>D22+G22+F22+H22+I22</f>
        <v>921043</v>
      </c>
      <c r="K22" s="635"/>
    </row>
    <row r="23" spans="1:11" ht="24" customHeight="1" thickBot="1">
      <c r="A23" s="531" t="s">
        <v>34</v>
      </c>
      <c r="B23" s="507"/>
      <c r="C23" s="467"/>
      <c r="D23" s="27"/>
      <c r="E23" s="27"/>
      <c r="F23" s="27"/>
      <c r="G23" s="27"/>
      <c r="H23" s="27"/>
      <c r="I23" s="27"/>
      <c r="J23" s="509"/>
      <c r="K23" s="635"/>
    </row>
    <row r="24" spans="1:11" ht="19.5" customHeight="1" thickBot="1">
      <c r="A24" s="531" t="s">
        <v>35</v>
      </c>
      <c r="B24" s="274" t="s">
        <v>201</v>
      </c>
      <c r="C24" s="514"/>
      <c r="D24" s="515">
        <f aca="true" t="shared" si="4" ref="D24:I24">D25</f>
        <v>0</v>
      </c>
      <c r="E24" s="515">
        <f t="shared" si="4"/>
        <v>0</v>
      </c>
      <c r="F24" s="515">
        <f t="shared" si="4"/>
        <v>0</v>
      </c>
      <c r="G24" s="515">
        <f t="shared" si="4"/>
        <v>0</v>
      </c>
      <c r="H24" s="515">
        <f t="shared" si="4"/>
        <v>0</v>
      </c>
      <c r="I24" s="515">
        <f t="shared" si="4"/>
        <v>0</v>
      </c>
      <c r="J24" s="515">
        <f>SUM(D24:I24)</f>
        <v>0</v>
      </c>
      <c r="K24" s="635"/>
    </row>
    <row r="25" spans="1:11" ht="19.5" customHeight="1" thickBot="1">
      <c r="A25" s="566" t="s">
        <v>36</v>
      </c>
      <c r="B25" s="569"/>
      <c r="C25" s="499"/>
      <c r="D25" s="570"/>
      <c r="E25" s="570"/>
      <c r="F25" s="570"/>
      <c r="G25" s="570"/>
      <c r="H25" s="570"/>
      <c r="I25" s="570"/>
      <c r="J25" s="503"/>
      <c r="K25" s="636"/>
    </row>
    <row r="26" spans="1:11" ht="19.5" customHeight="1" thickBot="1">
      <c r="A26" s="638" t="s">
        <v>634</v>
      </c>
      <c r="B26" s="639"/>
      <c r="C26" s="571"/>
      <c r="D26" s="515">
        <f aca="true" t="shared" si="5" ref="D26:I26">D6+D8+D11+D20+D24</f>
        <v>54333472</v>
      </c>
      <c r="E26" s="515">
        <f t="shared" si="5"/>
        <v>439637982</v>
      </c>
      <c r="F26" s="515">
        <f t="shared" si="5"/>
        <v>406080725</v>
      </c>
      <c r="G26" s="515">
        <f t="shared" si="5"/>
        <v>33223766</v>
      </c>
      <c r="H26" s="515">
        <f t="shared" si="5"/>
        <v>6067550</v>
      </c>
      <c r="I26" s="515">
        <f t="shared" si="5"/>
        <v>29948591</v>
      </c>
      <c r="J26" s="515">
        <f>+J6+J8+J11+J20+J24</f>
        <v>529654104</v>
      </c>
      <c r="K26" s="635"/>
    </row>
  </sheetData>
  <sheetProtection/>
  <mergeCells count="9">
    <mergeCell ref="K7:K26"/>
    <mergeCell ref="A1:J1"/>
    <mergeCell ref="A26:B26"/>
    <mergeCell ref="J3:J4"/>
    <mergeCell ref="E3:I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2">
      <selection activeCell="I24" sqref="I24"/>
    </sheetView>
  </sheetViews>
  <sheetFormatPr defaultColWidth="9.00390625" defaultRowHeight="12.75"/>
  <cols>
    <col min="1" max="1" width="5.875" style="9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79" customFormat="1" ht="16.5" thickBot="1">
      <c r="A2" s="78"/>
      <c r="B2" s="366"/>
      <c r="D2" s="573" t="s">
        <v>591</v>
      </c>
    </row>
    <row r="3" spans="1:4" s="81" customFormat="1" ht="48" customHeight="1" thickBot="1">
      <c r="A3" s="80" t="s">
        <v>15</v>
      </c>
      <c r="B3" s="181" t="s">
        <v>16</v>
      </c>
      <c r="C3" s="181" t="s">
        <v>71</v>
      </c>
      <c r="D3" s="182" t="s">
        <v>72</v>
      </c>
    </row>
    <row r="4" spans="1:4" s="81" customFormat="1" ht="13.5" customHeight="1" thickBot="1">
      <c r="A4" s="39" t="s">
        <v>490</v>
      </c>
      <c r="B4" s="184" t="s">
        <v>491</v>
      </c>
      <c r="C4" s="184" t="s">
        <v>492</v>
      </c>
      <c r="D4" s="185" t="s">
        <v>494</v>
      </c>
    </row>
    <row r="5" spans="1:4" ht="18" customHeight="1">
      <c r="A5" s="141" t="s">
        <v>17</v>
      </c>
      <c r="B5" s="186" t="s">
        <v>165</v>
      </c>
      <c r="C5" s="139">
        <v>19884903</v>
      </c>
      <c r="D5" s="82">
        <v>100000</v>
      </c>
    </row>
    <row r="6" spans="1:4" ht="18" customHeight="1">
      <c r="A6" s="83" t="s">
        <v>18</v>
      </c>
      <c r="B6" s="187" t="s">
        <v>166</v>
      </c>
      <c r="C6" s="140"/>
      <c r="D6" s="552"/>
    </row>
    <row r="7" spans="1:4" ht="18" customHeight="1">
      <c r="A7" s="83" t="s">
        <v>19</v>
      </c>
      <c r="B7" s="187" t="s">
        <v>120</v>
      </c>
      <c r="C7" s="140"/>
      <c r="D7" s="552"/>
    </row>
    <row r="8" spans="1:4" ht="18" customHeight="1">
      <c r="A8" s="83" t="s">
        <v>20</v>
      </c>
      <c r="B8" s="187" t="s">
        <v>121</v>
      </c>
      <c r="C8" s="140"/>
      <c r="D8" s="552"/>
    </row>
    <row r="9" spans="1:4" ht="18" customHeight="1">
      <c r="A9" s="83" t="s">
        <v>21</v>
      </c>
      <c r="B9" s="187" t="s">
        <v>158</v>
      </c>
      <c r="C9" s="140">
        <f>C12+C15</f>
        <v>44486215</v>
      </c>
      <c r="D9" s="552"/>
    </row>
    <row r="10" spans="1:4" ht="18" customHeight="1">
      <c r="A10" s="83" t="s">
        <v>22</v>
      </c>
      <c r="B10" s="187" t="s">
        <v>159</v>
      </c>
      <c r="C10" s="140"/>
      <c r="D10" s="552"/>
    </row>
    <row r="11" spans="1:4" ht="18" customHeight="1">
      <c r="A11" s="83" t="s">
        <v>23</v>
      </c>
      <c r="B11" s="188" t="s">
        <v>160</v>
      </c>
      <c r="C11" s="140"/>
      <c r="D11" s="552"/>
    </row>
    <row r="12" spans="1:4" ht="18" customHeight="1">
      <c r="A12" s="83" t="s">
        <v>25</v>
      </c>
      <c r="B12" s="188" t="s">
        <v>161</v>
      </c>
      <c r="C12" s="140">
        <v>9198031</v>
      </c>
      <c r="D12" s="552"/>
    </row>
    <row r="13" spans="1:4" ht="18" customHeight="1">
      <c r="A13" s="83" t="s">
        <v>26</v>
      </c>
      <c r="B13" s="188" t="s">
        <v>162</v>
      </c>
      <c r="C13" s="140"/>
      <c r="D13" s="552"/>
    </row>
    <row r="14" spans="1:4" ht="18" customHeight="1">
      <c r="A14" s="83" t="s">
        <v>27</v>
      </c>
      <c r="B14" s="188" t="s">
        <v>163</v>
      </c>
      <c r="C14" s="140"/>
      <c r="D14" s="552"/>
    </row>
    <row r="15" spans="1:4" ht="22.5" customHeight="1">
      <c r="A15" s="83" t="s">
        <v>28</v>
      </c>
      <c r="B15" s="188" t="s">
        <v>164</v>
      </c>
      <c r="C15" s="140">
        <v>35288184</v>
      </c>
      <c r="D15" s="552"/>
    </row>
    <row r="16" spans="1:4" ht="18" customHeight="1">
      <c r="A16" s="83" t="s">
        <v>29</v>
      </c>
      <c r="B16" s="187" t="s">
        <v>122</v>
      </c>
      <c r="C16" s="140">
        <v>10077753</v>
      </c>
      <c r="D16" s="85" t="s">
        <v>542</v>
      </c>
    </row>
    <row r="17" spans="1:4" ht="18" customHeight="1">
      <c r="A17" s="83" t="s">
        <v>30</v>
      </c>
      <c r="B17" s="187" t="s">
        <v>9</v>
      </c>
      <c r="C17" s="140"/>
      <c r="D17" s="552"/>
    </row>
    <row r="18" spans="1:4" ht="18" customHeight="1">
      <c r="A18" s="83" t="s">
        <v>31</v>
      </c>
      <c r="B18" s="187" t="s">
        <v>8</v>
      </c>
      <c r="C18" s="140"/>
      <c r="D18" s="552"/>
    </row>
    <row r="19" spans="1:4" ht="18" customHeight="1">
      <c r="A19" s="83" t="s">
        <v>32</v>
      </c>
      <c r="B19" s="187" t="s">
        <v>123</v>
      </c>
      <c r="C19" s="140"/>
      <c r="D19" s="552"/>
    </row>
    <row r="20" spans="1:4" ht="18" customHeight="1">
      <c r="A20" s="83" t="s">
        <v>33</v>
      </c>
      <c r="B20" s="187" t="s">
        <v>124</v>
      </c>
      <c r="C20" s="140"/>
      <c r="D20" s="552"/>
    </row>
    <row r="21" spans="1:4" ht="18" customHeight="1">
      <c r="A21" s="83" t="s">
        <v>34</v>
      </c>
      <c r="B21" s="136" t="s">
        <v>543</v>
      </c>
      <c r="C21" s="84">
        <v>108000</v>
      </c>
      <c r="D21" s="552"/>
    </row>
    <row r="22" spans="1:4" ht="18" customHeight="1">
      <c r="A22" s="83" t="s">
        <v>35</v>
      </c>
      <c r="B22" s="86" t="s">
        <v>544</v>
      </c>
      <c r="C22" s="84">
        <v>102721</v>
      </c>
      <c r="D22" s="85">
        <v>20000</v>
      </c>
    </row>
    <row r="23" spans="1:4" ht="18" customHeight="1">
      <c r="A23" s="83" t="s">
        <v>36</v>
      </c>
      <c r="B23" s="86"/>
      <c r="C23" s="84"/>
      <c r="D23" s="552"/>
    </row>
    <row r="24" spans="1:4" ht="18" customHeight="1">
      <c r="A24" s="83" t="s">
        <v>37</v>
      </c>
      <c r="B24" s="86"/>
      <c r="C24" s="84"/>
      <c r="D24" s="85"/>
    </row>
    <row r="25" spans="1:4" ht="18" customHeight="1">
      <c r="A25" s="83" t="s">
        <v>38</v>
      </c>
      <c r="B25" s="86"/>
      <c r="C25" s="84"/>
      <c r="D25" s="85"/>
    </row>
    <row r="26" spans="1:4" ht="18" customHeight="1">
      <c r="A26" s="83" t="s">
        <v>39</v>
      </c>
      <c r="B26" s="86"/>
      <c r="C26" s="84"/>
      <c r="D26" s="85"/>
    </row>
    <row r="27" spans="1:4" ht="18" customHeight="1">
      <c r="A27" s="83" t="s">
        <v>40</v>
      </c>
      <c r="B27" s="86"/>
      <c r="C27" s="84"/>
      <c r="D27" s="85"/>
    </row>
    <row r="28" spans="1:4" ht="18" customHeight="1">
      <c r="A28" s="83" t="s">
        <v>41</v>
      </c>
      <c r="B28" s="86"/>
      <c r="C28" s="84"/>
      <c r="D28" s="85"/>
    </row>
    <row r="29" spans="1:4" ht="18" customHeight="1" thickBot="1">
      <c r="A29" s="142" t="s">
        <v>42</v>
      </c>
      <c r="B29" s="87"/>
      <c r="C29" s="88"/>
      <c r="D29" s="89"/>
    </row>
    <row r="30" spans="1:4" ht="18" customHeight="1" thickBot="1">
      <c r="A30" s="40" t="s">
        <v>43</v>
      </c>
      <c r="B30" s="192" t="s">
        <v>52</v>
      </c>
      <c r="C30" s="193">
        <f>+C5+C6+C7+C8+C9+C16+C17+C18+C19+C20+C21+C22+C23+C24+C25+C26+C27+C28+C29</f>
        <v>74659592</v>
      </c>
      <c r="D30" s="194">
        <v>120000</v>
      </c>
    </row>
    <row r="31" spans="1:4" ht="8.25" customHeight="1">
      <c r="A31" s="90"/>
      <c r="B31" s="647"/>
      <c r="C31" s="647"/>
      <c r="D31" s="64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3. számú tájékoztató tábla a 4/2019. (V.28.)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4.875" style="108" customWidth="1"/>
    <col min="2" max="2" width="31.125" style="126" customWidth="1"/>
    <col min="3" max="4" width="10.875" style="126" customWidth="1"/>
    <col min="5" max="5" width="9.50390625" style="126" customWidth="1"/>
    <col min="6" max="6" width="10.875" style="126" customWidth="1"/>
    <col min="7" max="7" width="10.00390625" style="126" customWidth="1"/>
    <col min="8" max="8" width="10.875" style="126" customWidth="1"/>
    <col min="9" max="9" width="11.875" style="126" customWidth="1"/>
    <col min="10" max="10" width="11.50390625" style="126" customWidth="1"/>
    <col min="11" max="11" width="10.875" style="126" customWidth="1"/>
    <col min="12" max="12" width="11.375" style="126" customWidth="1"/>
    <col min="13" max="13" width="11.625" style="126" customWidth="1"/>
    <col min="14" max="14" width="9.50390625" style="126" customWidth="1"/>
    <col min="15" max="15" width="12.625" style="108" customWidth="1"/>
    <col min="16" max="16" width="16.625" style="126" bestFit="1" customWidth="1"/>
    <col min="17" max="16384" width="9.375" style="126" customWidth="1"/>
  </cols>
  <sheetData>
    <row r="1" spans="1:15" ht="31.5" customHeight="1">
      <c r="A1" s="652" t="s">
        <v>635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6.5" thickBot="1">
      <c r="O2" s="4" t="s">
        <v>567</v>
      </c>
    </row>
    <row r="3" spans="1:15" s="108" customFormat="1" ht="25.5" customHeight="1" thickBot="1">
      <c r="A3" s="105" t="s">
        <v>15</v>
      </c>
      <c r="B3" s="106" t="s">
        <v>61</v>
      </c>
      <c r="C3" s="106" t="s">
        <v>73</v>
      </c>
      <c r="D3" s="106" t="s">
        <v>74</v>
      </c>
      <c r="E3" s="106" t="s">
        <v>75</v>
      </c>
      <c r="F3" s="106" t="s">
        <v>76</v>
      </c>
      <c r="G3" s="106" t="s">
        <v>77</v>
      </c>
      <c r="H3" s="106" t="s">
        <v>78</v>
      </c>
      <c r="I3" s="106" t="s">
        <v>79</v>
      </c>
      <c r="J3" s="106" t="s">
        <v>80</v>
      </c>
      <c r="K3" s="106" t="s">
        <v>81</v>
      </c>
      <c r="L3" s="106" t="s">
        <v>82</v>
      </c>
      <c r="M3" s="106" t="s">
        <v>83</v>
      </c>
      <c r="N3" s="106" t="s">
        <v>84</v>
      </c>
      <c r="O3" s="107" t="s">
        <v>52</v>
      </c>
    </row>
    <row r="4" spans="1:15" s="110" customFormat="1" ht="15" customHeight="1" thickBot="1">
      <c r="A4" s="109" t="s">
        <v>17</v>
      </c>
      <c r="B4" s="649" t="s">
        <v>56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110" customFormat="1" ht="22.5">
      <c r="A5" s="111" t="s">
        <v>18</v>
      </c>
      <c r="B5" s="472" t="s">
        <v>373</v>
      </c>
      <c r="C5" s="112">
        <v>18244027</v>
      </c>
      <c r="D5" s="112">
        <v>18244027</v>
      </c>
      <c r="E5" s="112">
        <v>18244027</v>
      </c>
      <c r="F5" s="112">
        <v>18244027</v>
      </c>
      <c r="G5" s="112">
        <v>18244027</v>
      </c>
      <c r="H5" s="112">
        <v>18244027</v>
      </c>
      <c r="I5" s="112">
        <v>18244027</v>
      </c>
      <c r="J5" s="112">
        <v>18244027</v>
      </c>
      <c r="K5" s="112">
        <v>18244027</v>
      </c>
      <c r="L5" s="112">
        <v>18244027</v>
      </c>
      <c r="M5" s="112">
        <v>18244027</v>
      </c>
      <c r="N5" s="112">
        <v>18212167</v>
      </c>
      <c r="O5" s="113">
        <f aca="true" t="shared" si="0" ref="O5:O25">SUM(C5:N5)</f>
        <v>218896464</v>
      </c>
    </row>
    <row r="6" spans="1:15" s="117" customFormat="1" ht="22.5">
      <c r="A6" s="114" t="s">
        <v>19</v>
      </c>
      <c r="B6" s="277" t="s">
        <v>419</v>
      </c>
      <c r="C6" s="115">
        <v>803000</v>
      </c>
      <c r="D6" s="115">
        <v>803000</v>
      </c>
      <c r="E6" s="115">
        <v>803000</v>
      </c>
      <c r="F6" s="115">
        <v>803000</v>
      </c>
      <c r="G6" s="115">
        <v>803000</v>
      </c>
      <c r="H6" s="115">
        <v>1326360</v>
      </c>
      <c r="I6" s="115">
        <v>1326360</v>
      </c>
      <c r="J6" s="115">
        <v>1326360</v>
      </c>
      <c r="K6" s="115">
        <v>1326360</v>
      </c>
      <c r="L6" s="115">
        <v>1430570</v>
      </c>
      <c r="M6" s="115">
        <v>1326360</v>
      </c>
      <c r="N6" s="115">
        <v>1326360</v>
      </c>
      <c r="O6" s="116">
        <f t="shared" si="0"/>
        <v>13403730</v>
      </c>
    </row>
    <row r="7" spans="1:15" s="117" customFormat="1" ht="22.5">
      <c r="A7" s="114" t="s">
        <v>20</v>
      </c>
      <c r="B7" s="276" t="s">
        <v>420</v>
      </c>
      <c r="C7" s="118">
        <v>38000000</v>
      </c>
      <c r="D7" s="118">
        <v>27939826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65939826</v>
      </c>
    </row>
    <row r="8" spans="1:15" s="117" customFormat="1" ht="13.5" customHeight="1">
      <c r="A8" s="114" t="s">
        <v>21</v>
      </c>
      <c r="B8" s="275" t="s">
        <v>172</v>
      </c>
      <c r="C8" s="115">
        <v>200000</v>
      </c>
      <c r="D8" s="115">
        <v>200000</v>
      </c>
      <c r="E8" s="115">
        <v>6513000</v>
      </c>
      <c r="F8" s="115">
        <v>7420000</v>
      </c>
      <c r="G8" s="115">
        <v>11068689</v>
      </c>
      <c r="H8" s="115">
        <v>1000000</v>
      </c>
      <c r="I8" s="115">
        <v>500000</v>
      </c>
      <c r="J8" s="115">
        <v>500000</v>
      </c>
      <c r="K8" s="115">
        <v>11920000</v>
      </c>
      <c r="L8" s="115">
        <v>7646000</v>
      </c>
      <c r="M8" s="115">
        <v>2700000</v>
      </c>
      <c r="N8" s="115">
        <v>5137000</v>
      </c>
      <c r="O8" s="116">
        <f t="shared" si="0"/>
        <v>54804689</v>
      </c>
    </row>
    <row r="9" spans="1:15" s="117" customFormat="1" ht="13.5" customHeight="1">
      <c r="A9" s="114" t="s">
        <v>22</v>
      </c>
      <c r="B9" s="275" t="s">
        <v>421</v>
      </c>
      <c r="C9" s="115">
        <v>7992000</v>
      </c>
      <c r="D9" s="115">
        <v>7309328</v>
      </c>
      <c r="E9" s="115">
        <v>7683000</v>
      </c>
      <c r="F9" s="115">
        <v>7309328</v>
      </c>
      <c r="G9" s="115">
        <v>7309328</v>
      </c>
      <c r="H9" s="115">
        <v>7323000</v>
      </c>
      <c r="I9" s="115">
        <v>13899229</v>
      </c>
      <c r="J9" s="115">
        <v>7043000</v>
      </c>
      <c r="K9" s="115">
        <v>10729328</v>
      </c>
      <c r="L9" s="115">
        <v>10729328</v>
      </c>
      <c r="M9" s="115">
        <v>10729328</v>
      </c>
      <c r="N9" s="115">
        <v>10785970</v>
      </c>
      <c r="O9" s="116">
        <f t="shared" si="0"/>
        <v>108842167</v>
      </c>
    </row>
    <row r="10" spans="1:15" s="117" customFormat="1" ht="13.5" customHeight="1">
      <c r="A10" s="114" t="s">
        <v>23</v>
      </c>
      <c r="B10" s="275" t="s">
        <v>10</v>
      </c>
      <c r="C10" s="115">
        <v>7823000</v>
      </c>
      <c r="D10" s="115">
        <v>10523000</v>
      </c>
      <c r="E10" s="115">
        <v>15600000</v>
      </c>
      <c r="F10" s="115">
        <v>18000000</v>
      </c>
      <c r="G10" s="115">
        <v>12000000</v>
      </c>
      <c r="H10" s="115">
        <v>8150000</v>
      </c>
      <c r="I10" s="115">
        <v>14460000</v>
      </c>
      <c r="J10" s="115">
        <v>10460000</v>
      </c>
      <c r="K10" s="115">
        <v>13754240</v>
      </c>
      <c r="L10" s="115">
        <v>15943000</v>
      </c>
      <c r="M10" s="115">
        <v>13754239</v>
      </c>
      <c r="N10" s="115">
        <v>18385000</v>
      </c>
      <c r="O10" s="116">
        <f t="shared" si="0"/>
        <v>158852479</v>
      </c>
    </row>
    <row r="11" spans="1:15" s="117" customFormat="1" ht="13.5" customHeight="1">
      <c r="A11" s="114" t="s">
        <v>24</v>
      </c>
      <c r="B11" s="275" t="s">
        <v>375</v>
      </c>
      <c r="C11" s="115"/>
      <c r="D11" s="115"/>
      <c r="E11" s="115"/>
      <c r="F11" s="115"/>
      <c r="G11" s="115"/>
      <c r="H11" s="115"/>
      <c r="I11" s="115"/>
      <c r="J11" s="115">
        <v>80000</v>
      </c>
      <c r="K11" s="115"/>
      <c r="L11" s="115"/>
      <c r="M11" s="115"/>
      <c r="N11" s="115"/>
      <c r="O11" s="116">
        <f t="shared" si="0"/>
        <v>80000</v>
      </c>
    </row>
    <row r="12" spans="1:15" s="117" customFormat="1" ht="22.5">
      <c r="A12" s="114" t="s">
        <v>25</v>
      </c>
      <c r="B12" s="277" t="s">
        <v>407</v>
      </c>
      <c r="C12" s="115">
        <v>4796000</v>
      </c>
      <c r="D12" s="115">
        <v>1500000</v>
      </c>
      <c r="E12" s="115">
        <v>3750000</v>
      </c>
      <c r="F12" s="115">
        <v>150000</v>
      </c>
      <c r="G12" s="115">
        <v>1500000</v>
      </c>
      <c r="H12" s="115">
        <v>3890000</v>
      </c>
      <c r="I12" s="115">
        <v>5000000</v>
      </c>
      <c r="J12" s="115">
        <v>12465000</v>
      </c>
      <c r="K12" s="115">
        <v>2483666</v>
      </c>
      <c r="L12" s="115">
        <v>2483668</v>
      </c>
      <c r="M12" s="115">
        <v>2483666</v>
      </c>
      <c r="N12" s="115">
        <v>2506000</v>
      </c>
      <c r="O12" s="116">
        <f t="shared" si="0"/>
        <v>43008000</v>
      </c>
    </row>
    <row r="13" spans="1:15" s="117" customFormat="1" ht="13.5" customHeight="1" thickBot="1">
      <c r="A13" s="114" t="s">
        <v>26</v>
      </c>
      <c r="B13" s="275" t="s">
        <v>11</v>
      </c>
      <c r="C13" s="115">
        <v>9113968</v>
      </c>
      <c r="D13" s="115"/>
      <c r="E13" s="115"/>
      <c r="F13" s="115">
        <v>20000000</v>
      </c>
      <c r="G13" s="115">
        <v>45000000</v>
      </c>
      <c r="H13" s="115">
        <v>38000000</v>
      </c>
      <c r="I13" s="115">
        <v>42000000</v>
      </c>
      <c r="J13" s="115">
        <v>45000000</v>
      </c>
      <c r="K13" s="115">
        <v>60000000</v>
      </c>
      <c r="L13" s="115">
        <v>37397000</v>
      </c>
      <c r="M13" s="115">
        <v>55000000</v>
      </c>
      <c r="N13" s="115">
        <v>20000032</v>
      </c>
      <c r="O13" s="116">
        <f t="shared" si="0"/>
        <v>371511000</v>
      </c>
    </row>
    <row r="14" spans="1:16" s="110" customFormat="1" ht="15.75" customHeight="1" thickBot="1">
      <c r="A14" s="109" t="s">
        <v>27</v>
      </c>
      <c r="B14" s="41" t="s">
        <v>109</v>
      </c>
      <c r="C14" s="120">
        <f aca="true" t="shared" si="1" ref="C14:N14">SUM(C5:C13)</f>
        <v>86971995</v>
      </c>
      <c r="D14" s="120">
        <f t="shared" si="1"/>
        <v>66519181</v>
      </c>
      <c r="E14" s="120">
        <f t="shared" si="1"/>
        <v>52593027</v>
      </c>
      <c r="F14" s="120">
        <f t="shared" si="1"/>
        <v>71926355</v>
      </c>
      <c r="G14" s="120">
        <f t="shared" si="1"/>
        <v>95925044</v>
      </c>
      <c r="H14" s="120">
        <f t="shared" si="1"/>
        <v>77933387</v>
      </c>
      <c r="I14" s="120">
        <f t="shared" si="1"/>
        <v>95429616</v>
      </c>
      <c r="J14" s="120">
        <f>SUM(J5:J13)</f>
        <v>95118387</v>
      </c>
      <c r="K14" s="120">
        <f t="shared" si="1"/>
        <v>118457621</v>
      </c>
      <c r="L14" s="120">
        <f t="shared" si="1"/>
        <v>93873593</v>
      </c>
      <c r="M14" s="120">
        <f t="shared" si="1"/>
        <v>104237620</v>
      </c>
      <c r="N14" s="120">
        <f t="shared" si="1"/>
        <v>76352529</v>
      </c>
      <c r="O14" s="121">
        <f>SUM(C14:N14)</f>
        <v>1035338355</v>
      </c>
      <c r="P14" s="565"/>
    </row>
    <row r="15" spans="1:15" s="110" customFormat="1" ht="15" customHeight="1" thickBot="1">
      <c r="A15" s="109" t="s">
        <v>28</v>
      </c>
      <c r="B15" s="649" t="s">
        <v>57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17" customFormat="1" ht="13.5" customHeight="1">
      <c r="A16" s="122" t="s">
        <v>29</v>
      </c>
      <c r="B16" s="278" t="s">
        <v>62</v>
      </c>
      <c r="C16" s="118">
        <v>9855000</v>
      </c>
      <c r="D16" s="118">
        <v>9855000</v>
      </c>
      <c r="E16" s="118">
        <v>9856000</v>
      </c>
      <c r="F16" s="118">
        <v>13933000</v>
      </c>
      <c r="G16" s="118">
        <v>13933000</v>
      </c>
      <c r="H16" s="118">
        <v>13933000</v>
      </c>
      <c r="I16" s="118">
        <v>13933000</v>
      </c>
      <c r="J16" s="118">
        <v>13933000</v>
      </c>
      <c r="K16" s="118">
        <v>15702000</v>
      </c>
      <c r="L16" s="118">
        <v>15702000</v>
      </c>
      <c r="M16" s="118">
        <v>16187777</v>
      </c>
      <c r="N16" s="118">
        <v>13296000</v>
      </c>
      <c r="O16" s="119">
        <f>C16+D16+E16+F16+G16+H16+I16+J16+K16+L16+M16+N16</f>
        <v>160118777</v>
      </c>
    </row>
    <row r="17" spans="1:15" s="117" customFormat="1" ht="27" customHeight="1">
      <c r="A17" s="114" t="s">
        <v>30</v>
      </c>
      <c r="B17" s="277" t="s">
        <v>181</v>
      </c>
      <c r="C17" s="115">
        <v>2763000</v>
      </c>
      <c r="D17" s="115">
        <v>2585230</v>
      </c>
      <c r="E17" s="115">
        <v>2585530</v>
      </c>
      <c r="F17" s="115">
        <v>2585830</v>
      </c>
      <c r="G17" s="115">
        <v>2586130</v>
      </c>
      <c r="H17" s="115">
        <v>2586430</v>
      </c>
      <c r="I17" s="115">
        <v>2586730</v>
      </c>
      <c r="J17" s="115">
        <v>2587030</v>
      </c>
      <c r="K17" s="115">
        <v>2918000</v>
      </c>
      <c r="L17" s="115">
        <v>2918000</v>
      </c>
      <c r="M17" s="115">
        <v>2918000</v>
      </c>
      <c r="N17" s="115">
        <v>2136810</v>
      </c>
      <c r="O17" s="116">
        <f t="shared" si="0"/>
        <v>31756720</v>
      </c>
    </row>
    <row r="18" spans="1:15" s="117" customFormat="1" ht="13.5" customHeight="1">
      <c r="A18" s="114" t="s">
        <v>31</v>
      </c>
      <c r="B18" s="275" t="s">
        <v>140</v>
      </c>
      <c r="C18" s="115">
        <v>10549000</v>
      </c>
      <c r="D18" s="115">
        <v>12680000</v>
      </c>
      <c r="E18" s="115">
        <v>19545000</v>
      </c>
      <c r="F18" s="115">
        <v>11300000</v>
      </c>
      <c r="G18" s="115">
        <v>7950000</v>
      </c>
      <c r="H18" s="115">
        <v>27834883</v>
      </c>
      <c r="I18" s="115">
        <v>23134883</v>
      </c>
      <c r="J18" s="115">
        <v>24334883</v>
      </c>
      <c r="K18" s="115">
        <v>24764883</v>
      </c>
      <c r="L18" s="115">
        <v>19544883</v>
      </c>
      <c r="M18" s="115">
        <v>23412883</v>
      </c>
      <c r="N18" s="115">
        <v>26261135</v>
      </c>
      <c r="O18" s="116">
        <f t="shared" si="0"/>
        <v>231312433</v>
      </c>
    </row>
    <row r="19" spans="1:15" s="117" customFormat="1" ht="13.5" customHeight="1">
      <c r="A19" s="114" t="s">
        <v>32</v>
      </c>
      <c r="B19" s="275" t="s">
        <v>182</v>
      </c>
      <c r="C19" s="115">
        <v>600000</v>
      </c>
      <c r="D19" s="115">
        <v>200000</v>
      </c>
      <c r="E19" s="115">
        <v>250000</v>
      </c>
      <c r="F19" s="115">
        <v>250000</v>
      </c>
      <c r="G19" s="115">
        <v>238000</v>
      </c>
      <c r="H19" s="115">
        <v>150000</v>
      </c>
      <c r="I19" s="115">
        <v>150000</v>
      </c>
      <c r="J19" s="115">
        <v>276000</v>
      </c>
      <c r="K19" s="115">
        <v>800000</v>
      </c>
      <c r="L19" s="115">
        <v>975000</v>
      </c>
      <c r="M19" s="115">
        <v>553000</v>
      </c>
      <c r="N19" s="115">
        <v>413000</v>
      </c>
      <c r="O19" s="116">
        <f t="shared" si="0"/>
        <v>4855000</v>
      </c>
    </row>
    <row r="20" spans="1:15" s="117" customFormat="1" ht="13.5" customHeight="1">
      <c r="A20" s="114" t="s">
        <v>33</v>
      </c>
      <c r="B20" s="275" t="s">
        <v>12</v>
      </c>
      <c r="C20" s="115">
        <v>170000</v>
      </c>
      <c r="D20" s="115"/>
      <c r="E20" s="115">
        <v>4731000</v>
      </c>
      <c r="F20" s="115">
        <v>7736635</v>
      </c>
      <c r="G20" s="115">
        <v>112000</v>
      </c>
      <c r="H20" s="115">
        <v>3150000</v>
      </c>
      <c r="I20" s="115">
        <v>1009000</v>
      </c>
      <c r="J20" s="115">
        <v>11440000</v>
      </c>
      <c r="K20" s="115">
        <v>1837000</v>
      </c>
      <c r="L20" s="115">
        <v>5984795</v>
      </c>
      <c r="M20" s="115">
        <v>5619795</v>
      </c>
      <c r="N20" s="115">
        <v>450000</v>
      </c>
      <c r="O20" s="116">
        <f t="shared" si="0"/>
        <v>42240225</v>
      </c>
    </row>
    <row r="21" spans="1:15" s="117" customFormat="1" ht="13.5" customHeight="1">
      <c r="A21" s="114" t="s">
        <v>34</v>
      </c>
      <c r="B21" s="275" t="s">
        <v>220</v>
      </c>
      <c r="C21" s="115">
        <v>48650289</v>
      </c>
      <c r="D21" s="115">
        <v>32516046</v>
      </c>
      <c r="E21" s="115">
        <v>14456427</v>
      </c>
      <c r="F21" s="115">
        <v>22623890</v>
      </c>
      <c r="G21" s="115">
        <v>55903013</v>
      </c>
      <c r="H21" s="115">
        <v>30279074</v>
      </c>
      <c r="I21" s="115">
        <v>37702003</v>
      </c>
      <c r="J21" s="115">
        <v>42547474</v>
      </c>
      <c r="K21" s="115">
        <v>68919738</v>
      </c>
      <c r="L21" s="115">
        <v>35839915</v>
      </c>
      <c r="M21" s="115">
        <v>55545165</v>
      </c>
      <c r="N21" s="115">
        <v>32580584</v>
      </c>
      <c r="O21" s="116">
        <f t="shared" si="0"/>
        <v>477563618</v>
      </c>
    </row>
    <row r="22" spans="1:15" s="117" customFormat="1" ht="15.75">
      <c r="A22" s="114" t="s">
        <v>35</v>
      </c>
      <c r="B22" s="277" t="s">
        <v>185</v>
      </c>
      <c r="C22" s="115">
        <v>6972807</v>
      </c>
      <c r="D22" s="115">
        <v>8682905</v>
      </c>
      <c r="E22" s="115">
        <v>1169070</v>
      </c>
      <c r="F22" s="115">
        <v>12282000</v>
      </c>
      <c r="G22" s="115">
        <v>15202901</v>
      </c>
      <c r="H22" s="115"/>
      <c r="I22" s="115">
        <v>15699000</v>
      </c>
      <c r="J22" s="115"/>
      <c r="K22" s="115">
        <v>3516000</v>
      </c>
      <c r="L22" s="115">
        <v>11694000</v>
      </c>
      <c r="M22" s="115">
        <v>1000</v>
      </c>
      <c r="N22" s="115"/>
      <c r="O22" s="116">
        <f t="shared" si="0"/>
        <v>75219683</v>
      </c>
    </row>
    <row r="23" spans="1:15" s="117" customFormat="1" ht="13.5" customHeight="1">
      <c r="A23" s="114" t="s">
        <v>36</v>
      </c>
      <c r="B23" s="275" t="s">
        <v>223</v>
      </c>
      <c r="C23" s="115"/>
      <c r="D23" s="115" t="s">
        <v>537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>
        <f t="shared" si="0"/>
        <v>0</v>
      </c>
    </row>
    <row r="24" spans="1:15" s="117" customFormat="1" ht="13.5" customHeight="1" thickBot="1">
      <c r="A24" s="114" t="s">
        <v>37</v>
      </c>
      <c r="B24" s="275" t="s">
        <v>13</v>
      </c>
      <c r="C24" s="115">
        <v>7411899</v>
      </c>
      <c r="D24" s="115"/>
      <c r="E24" s="115"/>
      <c r="F24" s="115">
        <v>1215000</v>
      </c>
      <c r="G24" s="115"/>
      <c r="H24" s="115"/>
      <c r="I24" s="115">
        <v>1215000</v>
      </c>
      <c r="J24" s="115"/>
      <c r="K24" s="115"/>
      <c r="L24" s="115">
        <v>1215000</v>
      </c>
      <c r="M24" s="115"/>
      <c r="N24" s="115">
        <v>1215000</v>
      </c>
      <c r="O24" s="116">
        <f t="shared" si="0"/>
        <v>12271899</v>
      </c>
    </row>
    <row r="25" spans="1:15" s="110" customFormat="1" ht="15.75" customHeight="1" thickBot="1">
      <c r="A25" s="123" t="s">
        <v>38</v>
      </c>
      <c r="B25" s="41" t="s">
        <v>110</v>
      </c>
      <c r="C25" s="120">
        <f aca="true" t="shared" si="2" ref="C25:N25">SUM(C16:C24)</f>
        <v>86971995</v>
      </c>
      <c r="D25" s="120">
        <f t="shared" si="2"/>
        <v>66519181</v>
      </c>
      <c r="E25" s="120">
        <f t="shared" si="2"/>
        <v>52593027</v>
      </c>
      <c r="F25" s="120">
        <f t="shared" si="2"/>
        <v>71926355</v>
      </c>
      <c r="G25" s="120">
        <f t="shared" si="2"/>
        <v>95925044</v>
      </c>
      <c r="H25" s="120">
        <f t="shared" si="2"/>
        <v>77933387</v>
      </c>
      <c r="I25" s="120">
        <f t="shared" si="2"/>
        <v>95429616</v>
      </c>
      <c r="J25" s="120">
        <f t="shared" si="2"/>
        <v>95118387</v>
      </c>
      <c r="K25" s="120">
        <f t="shared" si="2"/>
        <v>118457621</v>
      </c>
      <c r="L25" s="120">
        <f t="shared" si="2"/>
        <v>93873593</v>
      </c>
      <c r="M25" s="120">
        <f t="shared" si="2"/>
        <v>104237620</v>
      </c>
      <c r="N25" s="120">
        <f t="shared" si="2"/>
        <v>76352529</v>
      </c>
      <c r="O25" s="121">
        <f t="shared" si="0"/>
        <v>1035338355</v>
      </c>
    </row>
    <row r="26" spans="1:15" ht="16.5" thickBot="1">
      <c r="A26" s="123" t="s">
        <v>39</v>
      </c>
      <c r="B26" s="279" t="s">
        <v>111</v>
      </c>
      <c r="C26" s="124">
        <f aca="true" t="shared" si="3" ref="C26:O26">C14-C25</f>
        <v>0</v>
      </c>
      <c r="D26" s="124">
        <f t="shared" si="3"/>
        <v>0</v>
      </c>
      <c r="E26" s="124">
        <f t="shared" si="3"/>
        <v>0</v>
      </c>
      <c r="F26" s="124">
        <f t="shared" si="3"/>
        <v>0</v>
      </c>
      <c r="G26" s="124">
        <f t="shared" si="3"/>
        <v>0</v>
      </c>
      <c r="H26" s="124">
        <f t="shared" si="3"/>
        <v>0</v>
      </c>
      <c r="I26" s="124">
        <f t="shared" si="3"/>
        <v>0</v>
      </c>
      <c r="J26" s="124">
        <f t="shared" si="3"/>
        <v>0</v>
      </c>
      <c r="K26" s="124">
        <f t="shared" si="3"/>
        <v>0</v>
      </c>
      <c r="L26" s="124">
        <f t="shared" si="3"/>
        <v>0</v>
      </c>
      <c r="M26" s="124">
        <f t="shared" si="3"/>
        <v>0</v>
      </c>
      <c r="N26" s="124">
        <f t="shared" si="3"/>
        <v>0</v>
      </c>
      <c r="O26" s="125">
        <f t="shared" si="3"/>
        <v>0</v>
      </c>
    </row>
    <row r="27" ht="15.75">
      <c r="A27" s="127"/>
    </row>
    <row r="28" spans="2:15" ht="15.75">
      <c r="B28" s="128"/>
      <c r="C28" s="129"/>
      <c r="D28" s="129"/>
      <c r="O28" s="126"/>
    </row>
    <row r="29" ht="15.75">
      <c r="O29" s="126"/>
    </row>
    <row r="30" ht="15.75">
      <c r="O30" s="126"/>
    </row>
    <row r="31" ht="15.75">
      <c r="O31" s="126"/>
    </row>
    <row r="32" ht="15.75">
      <c r="O32" s="126"/>
    </row>
    <row r="33" ht="15.75">
      <c r="O33" s="126"/>
    </row>
    <row r="34" ht="15.75">
      <c r="O34" s="126"/>
    </row>
    <row r="35" ht="15.75">
      <c r="O35" s="126"/>
    </row>
    <row r="36" ht="15.75">
      <c r="O36" s="126"/>
    </row>
    <row r="37" ht="15.75">
      <c r="O37" s="126"/>
    </row>
    <row r="38" ht="15.75">
      <c r="O38" s="126"/>
    </row>
    <row r="39" ht="15.75">
      <c r="O39" s="126"/>
    </row>
    <row r="40" ht="15.75">
      <c r="O40" s="126"/>
    </row>
    <row r="41" ht="15.75">
      <c r="O41" s="126"/>
    </row>
    <row r="42" ht="15.75">
      <c r="O42" s="126"/>
    </row>
    <row r="43" ht="15.75">
      <c r="O43" s="126"/>
    </row>
    <row r="44" ht="15.75">
      <c r="O44" s="126"/>
    </row>
    <row r="45" ht="15.75">
      <c r="O45" s="126"/>
    </row>
    <row r="46" ht="15.75">
      <c r="O46" s="126"/>
    </row>
    <row r="47" ht="15.75">
      <c r="O47" s="126"/>
    </row>
    <row r="48" ht="15.75">
      <c r="O48" s="126"/>
    </row>
    <row r="49" ht="15.75">
      <c r="O49" s="126"/>
    </row>
    <row r="50" ht="15.75">
      <c r="O50" s="126"/>
    </row>
    <row r="51" ht="15.75">
      <c r="O51" s="126"/>
    </row>
    <row r="52" ht="15.75">
      <c r="O52" s="126"/>
    </row>
    <row r="53" ht="15.75">
      <c r="O53" s="126"/>
    </row>
    <row r="54" ht="15.75">
      <c r="O54" s="126"/>
    </row>
    <row r="55" ht="15.75">
      <c r="O55" s="126"/>
    </row>
    <row r="56" ht="15.75">
      <c r="O56" s="126"/>
    </row>
    <row r="57" ht="15.75">
      <c r="O57" s="126"/>
    </row>
    <row r="58" ht="15.75">
      <c r="O58" s="126"/>
    </row>
    <row r="59" ht="15.75">
      <c r="O59" s="126"/>
    </row>
    <row r="60" ht="15.75">
      <c r="O60" s="126"/>
    </row>
    <row r="61" ht="15.75">
      <c r="O61" s="126"/>
    </row>
    <row r="62" ht="15.75">
      <c r="O62" s="126"/>
    </row>
    <row r="63" ht="15.75">
      <c r="O63" s="126"/>
    </row>
    <row r="64" ht="15.75">
      <c r="O64" s="126"/>
    </row>
    <row r="65" ht="15.75">
      <c r="O65" s="126"/>
    </row>
    <row r="66" ht="15.75">
      <c r="O66" s="126"/>
    </row>
    <row r="67" ht="15.75">
      <c r="O67" s="126"/>
    </row>
    <row r="68" ht="15.75">
      <c r="O68" s="126"/>
    </row>
    <row r="69" ht="15.75">
      <c r="O69" s="126"/>
    </row>
    <row r="70" ht="15.75">
      <c r="O70" s="126"/>
    </row>
    <row r="71" ht="15.75">
      <c r="O71" s="126"/>
    </row>
    <row r="72" ht="15.75">
      <c r="O72" s="126"/>
    </row>
    <row r="73" ht="15.75">
      <c r="O73" s="126"/>
    </row>
    <row r="74" ht="15.75">
      <c r="O74" s="126"/>
    </row>
    <row r="75" ht="15.75">
      <c r="O75" s="126"/>
    </row>
    <row r="76" ht="15.75">
      <c r="O76" s="126"/>
    </row>
    <row r="77" ht="15.75">
      <c r="O77" s="126"/>
    </row>
    <row r="78" ht="15.75">
      <c r="O78" s="126"/>
    </row>
    <row r="79" ht="15.75">
      <c r="O79" s="126"/>
    </row>
    <row r="80" ht="15.75">
      <c r="O80" s="126"/>
    </row>
    <row r="81" ht="15.75">
      <c r="O81" s="12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workbookViewId="0" topLeftCell="A1">
      <selection activeCell="G29" sqref="G29"/>
    </sheetView>
  </sheetViews>
  <sheetFormatPr defaultColWidth="9.00390625" defaultRowHeight="12.75"/>
  <cols>
    <col min="1" max="1" width="88.625" style="49" customWidth="1"/>
    <col min="2" max="3" width="27.875" style="49" customWidth="1"/>
    <col min="4" max="4" width="3.50390625" style="49" customWidth="1"/>
    <col min="5" max="16384" width="9.375" style="49" customWidth="1"/>
  </cols>
  <sheetData>
    <row r="1" spans="1:3" ht="47.25" customHeight="1">
      <c r="A1" s="655" t="s">
        <v>608</v>
      </c>
      <c r="B1" s="655"/>
      <c r="C1" s="655"/>
    </row>
    <row r="2" spans="1:3" ht="22.5" customHeight="1" thickBot="1">
      <c r="A2" s="369"/>
      <c r="B2" s="656" t="s">
        <v>567</v>
      </c>
      <c r="C2" s="656"/>
    </row>
    <row r="3" spans="1:3" s="50" customFormat="1" ht="24" customHeight="1" thickBot="1">
      <c r="A3" s="281" t="s">
        <v>51</v>
      </c>
      <c r="B3" s="368" t="s">
        <v>609</v>
      </c>
      <c r="C3" s="368" t="s">
        <v>620</v>
      </c>
    </row>
    <row r="4" spans="1:4" s="51" customFormat="1" ht="13.5" thickBot="1">
      <c r="A4" s="173" t="s">
        <v>490</v>
      </c>
      <c r="B4" s="174" t="s">
        <v>491</v>
      </c>
      <c r="C4" s="174" t="s">
        <v>491</v>
      </c>
      <c r="D4" s="654" t="s">
        <v>640</v>
      </c>
    </row>
    <row r="5" spans="1:4" ht="12.75">
      <c r="A5" s="130" t="s">
        <v>245</v>
      </c>
      <c r="B5" s="400">
        <v>68069669</v>
      </c>
      <c r="C5" s="400">
        <v>68163853</v>
      </c>
      <c r="D5" s="654"/>
    </row>
    <row r="6" spans="1:4" ht="12.75" customHeight="1">
      <c r="A6" s="131" t="s">
        <v>545</v>
      </c>
      <c r="B6" s="400">
        <v>78565151</v>
      </c>
      <c r="C6" s="400">
        <v>81481500</v>
      </c>
      <c r="D6" s="654"/>
    </row>
    <row r="7" spans="1:4" ht="12.75">
      <c r="A7" s="131" t="s">
        <v>546</v>
      </c>
      <c r="B7" s="400">
        <v>62230166</v>
      </c>
      <c r="C7" s="400">
        <v>63785381</v>
      </c>
      <c r="D7" s="654"/>
    </row>
    <row r="8" spans="1:4" ht="12.75">
      <c r="A8" s="131" t="s">
        <v>547</v>
      </c>
      <c r="B8" s="400">
        <v>3453340</v>
      </c>
      <c r="C8" s="400">
        <v>3453340</v>
      </c>
      <c r="D8" s="654"/>
    </row>
    <row r="9" spans="1:4" ht="12.75">
      <c r="A9" s="131" t="s">
        <v>610</v>
      </c>
      <c r="B9" s="400">
        <v>302800</v>
      </c>
      <c r="C9" s="400">
        <v>2012390</v>
      </c>
      <c r="D9" s="654"/>
    </row>
    <row r="10" spans="1:4" ht="12.75" customHeight="1">
      <c r="A10" s="131"/>
      <c r="B10" s="400"/>
      <c r="C10" s="400"/>
      <c r="D10" s="654"/>
    </row>
    <row r="11" spans="1:4" ht="12.75">
      <c r="A11" s="131"/>
      <c r="B11" s="400"/>
      <c r="C11" s="400"/>
      <c r="D11" s="654"/>
    </row>
    <row r="12" spans="1:4" ht="12.75">
      <c r="A12" s="131"/>
      <c r="B12" s="400"/>
      <c r="C12" s="400"/>
      <c r="D12" s="654"/>
    </row>
    <row r="13" spans="1:4" ht="12.75" customHeight="1">
      <c r="A13" s="131"/>
      <c r="B13" s="400"/>
      <c r="C13" s="400"/>
      <c r="D13" s="654"/>
    </row>
    <row r="14" spans="1:4" ht="12.75">
      <c r="A14" s="131"/>
      <c r="B14" s="400"/>
      <c r="C14" s="400"/>
      <c r="D14" s="654"/>
    </row>
    <row r="15" spans="1:4" ht="12.75">
      <c r="A15" s="131"/>
      <c r="B15" s="400"/>
      <c r="C15" s="400"/>
      <c r="D15" s="654"/>
    </row>
    <row r="16" spans="1:4" ht="12.75">
      <c r="A16" s="131"/>
      <c r="B16" s="400"/>
      <c r="C16" s="400"/>
      <c r="D16" s="654"/>
    </row>
    <row r="17" spans="1:4" ht="12.75">
      <c r="A17" s="131"/>
      <c r="B17" s="400"/>
      <c r="C17" s="400"/>
      <c r="D17" s="654"/>
    </row>
    <row r="18" spans="1:4" ht="12.75">
      <c r="A18" s="131"/>
      <c r="B18" s="400"/>
      <c r="C18" s="400"/>
      <c r="D18" s="654"/>
    </row>
    <row r="19" spans="1:4" ht="12.75">
      <c r="A19" s="131"/>
      <c r="B19" s="400"/>
      <c r="C19" s="400"/>
      <c r="D19" s="654"/>
    </row>
    <row r="20" spans="1:4" ht="12.75">
      <c r="A20" s="131"/>
      <c r="B20" s="400"/>
      <c r="C20" s="400"/>
      <c r="D20" s="654"/>
    </row>
    <row r="21" spans="1:4" ht="12.75">
      <c r="A21" s="131"/>
      <c r="B21" s="400"/>
      <c r="C21" s="400"/>
      <c r="D21" s="654"/>
    </row>
    <row r="22" spans="1:4" ht="12.75">
      <c r="A22" s="131"/>
      <c r="B22" s="400"/>
      <c r="C22" s="400"/>
      <c r="D22" s="654"/>
    </row>
    <row r="23" spans="1:4" ht="12.75">
      <c r="A23" s="131"/>
      <c r="B23" s="400"/>
      <c r="C23" s="400"/>
      <c r="D23" s="654"/>
    </row>
    <row r="24" spans="1:4" ht="13.5" thickBot="1">
      <c r="A24" s="132"/>
      <c r="B24" s="400"/>
      <c r="C24" s="400"/>
      <c r="D24" s="654"/>
    </row>
    <row r="25" spans="1:4" s="53" customFormat="1" ht="19.5" customHeight="1" thickBot="1">
      <c r="A25" s="38" t="s">
        <v>52</v>
      </c>
      <c r="B25" s="52">
        <f>SUM(B5:B24)</f>
        <v>212621126</v>
      </c>
      <c r="C25" s="52">
        <f>SUM(C5:C24)</f>
        <v>218896464</v>
      </c>
      <c r="D25" s="654"/>
    </row>
  </sheetData>
  <sheetProtection/>
  <mergeCells count="3">
    <mergeCell ref="D4:D25"/>
    <mergeCell ref="A1:C1"/>
    <mergeCell ref="B2:C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="110" zoomScaleNormal="110" zoomScaleSheetLayoutView="100" workbookViewId="0" topLeftCell="A1">
      <selection activeCell="C9" sqref="C9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11.125" style="408" bestFit="1" customWidth="1"/>
    <col min="5" max="16384" width="9.375" style="408" customWidth="1"/>
  </cols>
  <sheetData>
    <row r="1" spans="1:3" ht="15.75" customHeight="1">
      <c r="A1" s="574" t="s">
        <v>14</v>
      </c>
      <c r="B1" s="574"/>
      <c r="C1" s="574"/>
    </row>
    <row r="2" spans="1:4" ht="15.75" customHeight="1" thickBot="1">
      <c r="A2" s="575" t="s">
        <v>151</v>
      </c>
      <c r="B2" s="575"/>
      <c r="C2" s="578" t="s">
        <v>567</v>
      </c>
      <c r="D2" s="578"/>
    </row>
    <row r="3" spans="1:4" ht="37.5" customHeight="1" thickBot="1">
      <c r="A3" s="23" t="s">
        <v>69</v>
      </c>
      <c r="B3" s="24" t="s">
        <v>16</v>
      </c>
      <c r="C3" s="43" t="s">
        <v>571</v>
      </c>
      <c r="D3" s="43" t="s">
        <v>615</v>
      </c>
    </row>
    <row r="4" spans="1:4" s="409" customFormat="1" ht="12" customHeight="1" thickBot="1">
      <c r="A4" s="403" t="s">
        <v>490</v>
      </c>
      <c r="B4" s="404" t="s">
        <v>491</v>
      </c>
      <c r="C4" s="405" t="s">
        <v>492</v>
      </c>
      <c r="D4" s="405" t="s">
        <v>494</v>
      </c>
    </row>
    <row r="5" spans="1:4" s="410" customFormat="1" ht="12" customHeight="1" thickBot="1">
      <c r="A5" s="20" t="s">
        <v>17</v>
      </c>
      <c r="B5" s="21" t="s">
        <v>244</v>
      </c>
      <c r="C5" s="287">
        <f>+C6+C7+C8+C9+C10+C11</f>
        <v>0</v>
      </c>
      <c r="D5" s="287">
        <f>+D6+D7+D8+D9+D10+D11</f>
        <v>0</v>
      </c>
    </row>
    <row r="6" spans="1:4" s="410" customFormat="1" ht="12" customHeight="1">
      <c r="A6" s="15" t="s">
        <v>98</v>
      </c>
      <c r="B6" s="411" t="s">
        <v>245</v>
      </c>
      <c r="C6" s="290"/>
      <c r="D6" s="290"/>
    </row>
    <row r="7" spans="1:4" s="410" customFormat="1" ht="12" customHeight="1">
      <c r="A7" s="14" t="s">
        <v>99</v>
      </c>
      <c r="B7" s="412" t="s">
        <v>246</v>
      </c>
      <c r="C7" s="289"/>
      <c r="D7" s="289"/>
    </row>
    <row r="8" spans="1:4" s="410" customFormat="1" ht="12" customHeight="1">
      <c r="A8" s="14" t="s">
        <v>100</v>
      </c>
      <c r="B8" s="412" t="s">
        <v>247</v>
      </c>
      <c r="C8" s="289"/>
      <c r="D8" s="289"/>
    </row>
    <row r="9" spans="1:4" s="410" customFormat="1" ht="12" customHeight="1">
      <c r="A9" s="14" t="s">
        <v>101</v>
      </c>
      <c r="B9" s="412" t="s">
        <v>248</v>
      </c>
      <c r="C9" s="289"/>
      <c r="D9" s="289"/>
    </row>
    <row r="10" spans="1:4" s="410" customFormat="1" ht="12" customHeight="1">
      <c r="A10" s="14" t="s">
        <v>148</v>
      </c>
      <c r="B10" s="283" t="s">
        <v>432</v>
      </c>
      <c r="C10" s="289"/>
      <c r="D10" s="289"/>
    </row>
    <row r="11" spans="1:4" s="410" customFormat="1" ht="12" customHeight="1" thickBot="1">
      <c r="A11" s="16" t="s">
        <v>102</v>
      </c>
      <c r="B11" s="284" t="s">
        <v>433</v>
      </c>
      <c r="C11" s="289"/>
      <c r="D11" s="289"/>
    </row>
    <row r="12" spans="1:4" s="410" customFormat="1" ht="12" customHeight="1" thickBot="1">
      <c r="A12" s="20" t="s">
        <v>18</v>
      </c>
      <c r="B12" s="282" t="s">
        <v>249</v>
      </c>
      <c r="C12" s="287">
        <f>+C13+C14+C15+C16+C17</f>
        <v>0</v>
      </c>
      <c r="D12" s="287">
        <f>+D13+D14+D15+D16+D17</f>
        <v>0</v>
      </c>
    </row>
    <row r="13" spans="1:4" s="410" customFormat="1" ht="12" customHeight="1">
      <c r="A13" s="15" t="s">
        <v>104</v>
      </c>
      <c r="B13" s="411" t="s">
        <v>250</v>
      </c>
      <c r="C13" s="290"/>
      <c r="D13" s="290"/>
    </row>
    <row r="14" spans="1:4" s="410" customFormat="1" ht="12" customHeight="1">
      <c r="A14" s="14" t="s">
        <v>105</v>
      </c>
      <c r="B14" s="412" t="s">
        <v>251</v>
      </c>
      <c r="C14" s="289"/>
      <c r="D14" s="289"/>
    </row>
    <row r="15" spans="1:4" s="410" customFormat="1" ht="12" customHeight="1">
      <c r="A15" s="14" t="s">
        <v>106</v>
      </c>
      <c r="B15" s="412" t="s">
        <v>422</v>
      </c>
      <c r="C15" s="289"/>
      <c r="D15" s="289"/>
    </row>
    <row r="16" spans="1:4" s="410" customFormat="1" ht="12" customHeight="1">
      <c r="A16" s="14" t="s">
        <v>107</v>
      </c>
      <c r="B16" s="412" t="s">
        <v>423</v>
      </c>
      <c r="C16" s="289"/>
      <c r="D16" s="289"/>
    </row>
    <row r="17" spans="1:4" s="410" customFormat="1" ht="12" customHeight="1">
      <c r="A17" s="14" t="s">
        <v>108</v>
      </c>
      <c r="B17" s="412" t="s">
        <v>252</v>
      </c>
      <c r="C17" s="289"/>
      <c r="D17" s="289"/>
    </row>
    <row r="18" spans="1:4" s="410" customFormat="1" ht="12" customHeight="1" thickBot="1">
      <c r="A18" s="16" t="s">
        <v>117</v>
      </c>
      <c r="B18" s="284" t="s">
        <v>253</v>
      </c>
      <c r="C18" s="291"/>
      <c r="D18" s="291"/>
    </row>
    <row r="19" spans="1:4" s="410" customFormat="1" ht="12" customHeight="1" thickBot="1">
      <c r="A19" s="20" t="s">
        <v>19</v>
      </c>
      <c r="B19" s="21" t="s">
        <v>254</v>
      </c>
      <c r="C19" s="287">
        <f>+C20+C21+C22+C23+C24</f>
        <v>0</v>
      </c>
      <c r="D19" s="287">
        <f>+D20+D21+D22+D23+D24</f>
        <v>0</v>
      </c>
    </row>
    <row r="20" spans="1:4" s="410" customFormat="1" ht="12" customHeight="1">
      <c r="A20" s="15" t="s">
        <v>87</v>
      </c>
      <c r="B20" s="411" t="s">
        <v>255</v>
      </c>
      <c r="C20" s="290"/>
      <c r="D20" s="290"/>
    </row>
    <row r="21" spans="1:4" s="410" customFormat="1" ht="12" customHeight="1">
      <c r="A21" s="14" t="s">
        <v>88</v>
      </c>
      <c r="B21" s="412" t="s">
        <v>256</v>
      </c>
      <c r="C21" s="289"/>
      <c r="D21" s="289"/>
    </row>
    <row r="22" spans="1:4" s="410" customFormat="1" ht="12" customHeight="1">
      <c r="A22" s="14" t="s">
        <v>89</v>
      </c>
      <c r="B22" s="412" t="s">
        <v>424</v>
      </c>
      <c r="C22" s="289"/>
      <c r="D22" s="289"/>
    </row>
    <row r="23" spans="1:4" s="410" customFormat="1" ht="12" customHeight="1">
      <c r="A23" s="14" t="s">
        <v>90</v>
      </c>
      <c r="B23" s="412" t="s">
        <v>425</v>
      </c>
      <c r="C23" s="289"/>
      <c r="D23" s="289"/>
    </row>
    <row r="24" spans="1:4" s="410" customFormat="1" ht="12" customHeight="1">
      <c r="A24" s="14" t="s">
        <v>169</v>
      </c>
      <c r="B24" s="412" t="s">
        <v>257</v>
      </c>
      <c r="C24" s="289"/>
      <c r="D24" s="289"/>
    </row>
    <row r="25" spans="1:4" s="410" customFormat="1" ht="12" customHeight="1" thickBot="1">
      <c r="A25" s="16" t="s">
        <v>170</v>
      </c>
      <c r="B25" s="413" t="s">
        <v>258</v>
      </c>
      <c r="C25" s="291"/>
      <c r="D25" s="291"/>
    </row>
    <row r="26" spans="1:4" s="410" customFormat="1" ht="12" customHeight="1" thickBot="1">
      <c r="A26" s="20" t="s">
        <v>171</v>
      </c>
      <c r="B26" s="21" t="s">
        <v>259</v>
      </c>
      <c r="C26" s="293">
        <f>+C27+C31+C32+C33</f>
        <v>0</v>
      </c>
      <c r="D26" s="293">
        <f>+D27+D31+D32+D33</f>
        <v>0</v>
      </c>
    </row>
    <row r="27" spans="1:4" s="410" customFormat="1" ht="12" customHeight="1">
      <c r="A27" s="15" t="s">
        <v>260</v>
      </c>
      <c r="B27" s="411" t="s">
        <v>439</v>
      </c>
      <c r="C27" s="406">
        <f>+C28+C29+C30</f>
        <v>0</v>
      </c>
      <c r="D27" s="406">
        <f>+D28+D29+D30</f>
        <v>0</v>
      </c>
    </row>
    <row r="28" spans="1:4" s="410" customFormat="1" ht="12" customHeight="1">
      <c r="A28" s="14" t="s">
        <v>261</v>
      </c>
      <c r="B28" s="412" t="s">
        <v>266</v>
      </c>
      <c r="C28" s="289"/>
      <c r="D28" s="289"/>
    </row>
    <row r="29" spans="1:4" s="410" customFormat="1" ht="12" customHeight="1">
      <c r="A29" s="14" t="s">
        <v>262</v>
      </c>
      <c r="B29" s="412" t="s">
        <v>267</v>
      </c>
      <c r="C29" s="289"/>
      <c r="D29" s="289"/>
    </row>
    <row r="30" spans="1:4" s="410" customFormat="1" ht="12" customHeight="1">
      <c r="A30" s="14" t="s">
        <v>437</v>
      </c>
      <c r="B30" s="473" t="s">
        <v>438</v>
      </c>
      <c r="C30" s="289"/>
      <c r="D30" s="289"/>
    </row>
    <row r="31" spans="1:4" s="410" customFormat="1" ht="12" customHeight="1">
      <c r="A31" s="14" t="s">
        <v>263</v>
      </c>
      <c r="B31" s="412" t="s">
        <v>268</v>
      </c>
      <c r="C31" s="289"/>
      <c r="D31" s="289"/>
    </row>
    <row r="32" spans="1:4" s="410" customFormat="1" ht="12" customHeight="1">
      <c r="A32" s="14" t="s">
        <v>264</v>
      </c>
      <c r="B32" s="412" t="s">
        <v>269</v>
      </c>
      <c r="C32" s="289"/>
      <c r="D32" s="289"/>
    </row>
    <row r="33" spans="1:4" s="410" customFormat="1" ht="12" customHeight="1" thickBot="1">
      <c r="A33" s="16" t="s">
        <v>265</v>
      </c>
      <c r="B33" s="413" t="s">
        <v>270</v>
      </c>
      <c r="C33" s="291"/>
      <c r="D33" s="291"/>
    </row>
    <row r="34" spans="1:4" s="410" customFormat="1" ht="12" customHeight="1" thickBot="1">
      <c r="A34" s="20" t="s">
        <v>21</v>
      </c>
      <c r="B34" s="21" t="s">
        <v>434</v>
      </c>
      <c r="C34" s="287">
        <f>SUM(C35:C45)</f>
        <v>0</v>
      </c>
      <c r="D34" s="287">
        <f>SUM(D35:D45)</f>
        <v>0</v>
      </c>
    </row>
    <row r="35" spans="1:4" s="410" customFormat="1" ht="12" customHeight="1">
      <c r="A35" s="15" t="s">
        <v>91</v>
      </c>
      <c r="B35" s="411" t="s">
        <v>273</v>
      </c>
      <c r="C35" s="290"/>
      <c r="D35" s="290"/>
    </row>
    <row r="36" spans="1:4" s="410" customFormat="1" ht="12" customHeight="1">
      <c r="A36" s="14" t="s">
        <v>92</v>
      </c>
      <c r="B36" s="412" t="s">
        <v>274</v>
      </c>
      <c r="C36" s="289"/>
      <c r="D36" s="289"/>
    </row>
    <row r="37" spans="1:4" s="410" customFormat="1" ht="12" customHeight="1">
      <c r="A37" s="14" t="s">
        <v>93</v>
      </c>
      <c r="B37" s="412" t="s">
        <v>275</v>
      </c>
      <c r="C37" s="289"/>
      <c r="D37" s="289"/>
    </row>
    <row r="38" spans="1:4" s="410" customFormat="1" ht="12" customHeight="1">
      <c r="A38" s="14" t="s">
        <v>173</v>
      </c>
      <c r="B38" s="412" t="s">
        <v>276</v>
      </c>
      <c r="C38" s="289"/>
      <c r="D38" s="289"/>
    </row>
    <row r="39" spans="1:4" s="410" customFormat="1" ht="12" customHeight="1">
      <c r="A39" s="14" t="s">
        <v>174</v>
      </c>
      <c r="B39" s="412" t="s">
        <v>277</v>
      </c>
      <c r="C39" s="289"/>
      <c r="D39" s="289"/>
    </row>
    <row r="40" spans="1:4" s="410" customFormat="1" ht="12" customHeight="1">
      <c r="A40" s="14" t="s">
        <v>175</v>
      </c>
      <c r="B40" s="412" t="s">
        <v>278</v>
      </c>
      <c r="C40" s="289"/>
      <c r="D40" s="289"/>
    </row>
    <row r="41" spans="1:4" s="410" customFormat="1" ht="12" customHeight="1">
      <c r="A41" s="14" t="s">
        <v>176</v>
      </c>
      <c r="B41" s="412" t="s">
        <v>279</v>
      </c>
      <c r="C41" s="289"/>
      <c r="D41" s="289"/>
    </row>
    <row r="42" spans="1:4" s="410" customFormat="1" ht="12" customHeight="1">
      <c r="A42" s="14" t="s">
        <v>177</v>
      </c>
      <c r="B42" s="412" t="s">
        <v>280</v>
      </c>
      <c r="C42" s="289"/>
      <c r="D42" s="289"/>
    </row>
    <row r="43" spans="1:4" s="410" customFormat="1" ht="12" customHeight="1">
      <c r="A43" s="14" t="s">
        <v>271</v>
      </c>
      <c r="B43" s="412" t="s">
        <v>281</v>
      </c>
      <c r="C43" s="292"/>
      <c r="D43" s="292"/>
    </row>
    <row r="44" spans="1:4" s="410" customFormat="1" ht="12" customHeight="1">
      <c r="A44" s="16" t="s">
        <v>272</v>
      </c>
      <c r="B44" s="413" t="s">
        <v>436</v>
      </c>
      <c r="C44" s="397"/>
      <c r="D44" s="397"/>
    </row>
    <row r="45" spans="1:4" s="410" customFormat="1" ht="12" customHeight="1" thickBot="1">
      <c r="A45" s="16" t="s">
        <v>435</v>
      </c>
      <c r="B45" s="284" t="s">
        <v>282</v>
      </c>
      <c r="C45" s="397"/>
      <c r="D45" s="397"/>
    </row>
    <row r="46" spans="1:4" s="410" customFormat="1" ht="12" customHeight="1" thickBot="1">
      <c r="A46" s="20" t="s">
        <v>22</v>
      </c>
      <c r="B46" s="21" t="s">
        <v>283</v>
      </c>
      <c r="C46" s="287">
        <f>SUM(C47:C51)</f>
        <v>0</v>
      </c>
      <c r="D46" s="287">
        <f>SUM(D47:D51)</f>
        <v>0</v>
      </c>
    </row>
    <row r="47" spans="1:4" s="410" customFormat="1" ht="12" customHeight="1">
      <c r="A47" s="15" t="s">
        <v>94</v>
      </c>
      <c r="B47" s="411" t="s">
        <v>287</v>
      </c>
      <c r="C47" s="455"/>
      <c r="D47" s="455"/>
    </row>
    <row r="48" spans="1:4" s="410" customFormat="1" ht="12" customHeight="1">
      <c r="A48" s="14" t="s">
        <v>95</v>
      </c>
      <c r="B48" s="412" t="s">
        <v>288</v>
      </c>
      <c r="C48" s="292"/>
      <c r="D48" s="292"/>
    </row>
    <row r="49" spans="1:4" s="410" customFormat="1" ht="12" customHeight="1">
      <c r="A49" s="14" t="s">
        <v>284</v>
      </c>
      <c r="B49" s="412" t="s">
        <v>289</v>
      </c>
      <c r="C49" s="292"/>
      <c r="D49" s="292"/>
    </row>
    <row r="50" spans="1:4" s="410" customFormat="1" ht="12" customHeight="1">
      <c r="A50" s="14" t="s">
        <v>285</v>
      </c>
      <c r="B50" s="412" t="s">
        <v>290</v>
      </c>
      <c r="C50" s="292"/>
      <c r="D50" s="292"/>
    </row>
    <row r="51" spans="1:4" s="410" customFormat="1" ht="12" customHeight="1" thickBot="1">
      <c r="A51" s="16" t="s">
        <v>286</v>
      </c>
      <c r="B51" s="284" t="s">
        <v>291</v>
      </c>
      <c r="C51" s="397"/>
      <c r="D51" s="397"/>
    </row>
    <row r="52" spans="1:4" s="410" customFormat="1" ht="12" customHeight="1" thickBot="1">
      <c r="A52" s="20" t="s">
        <v>178</v>
      </c>
      <c r="B52" s="21" t="s">
        <v>292</v>
      </c>
      <c r="C52" s="287">
        <f>SUM(C53:C55)</f>
        <v>0</v>
      </c>
      <c r="D52" s="287">
        <f>SUM(D53:D55)</f>
        <v>0</v>
      </c>
    </row>
    <row r="53" spans="1:4" s="410" customFormat="1" ht="12" customHeight="1">
      <c r="A53" s="15" t="s">
        <v>96</v>
      </c>
      <c r="B53" s="411" t="s">
        <v>293</v>
      </c>
      <c r="C53" s="290"/>
      <c r="D53" s="290"/>
    </row>
    <row r="54" spans="1:4" s="410" customFormat="1" ht="12" customHeight="1">
      <c r="A54" s="14" t="s">
        <v>97</v>
      </c>
      <c r="B54" s="412" t="s">
        <v>426</v>
      </c>
      <c r="C54" s="289"/>
      <c r="D54" s="289"/>
    </row>
    <row r="55" spans="1:4" s="410" customFormat="1" ht="12" customHeight="1">
      <c r="A55" s="14" t="s">
        <v>296</v>
      </c>
      <c r="B55" s="412" t="s">
        <v>294</v>
      </c>
      <c r="C55" s="289"/>
      <c r="D55" s="289"/>
    </row>
    <row r="56" spans="1:4" s="410" customFormat="1" ht="12" customHeight="1" thickBot="1">
      <c r="A56" s="16" t="s">
        <v>297</v>
      </c>
      <c r="B56" s="284" t="s">
        <v>295</v>
      </c>
      <c r="C56" s="291"/>
      <c r="D56" s="291"/>
    </row>
    <row r="57" spans="1:4" s="410" customFormat="1" ht="12" customHeight="1" thickBot="1">
      <c r="A57" s="20" t="s">
        <v>24</v>
      </c>
      <c r="B57" s="282" t="s">
        <v>298</v>
      </c>
      <c r="C57" s="287">
        <f>SUM(C58:C60)</f>
        <v>0</v>
      </c>
      <c r="D57" s="287">
        <f>SUM(D58:D60)</f>
        <v>0</v>
      </c>
    </row>
    <row r="58" spans="1:4" s="410" customFormat="1" ht="12" customHeight="1">
      <c r="A58" s="15" t="s">
        <v>179</v>
      </c>
      <c r="B58" s="411" t="s">
        <v>300</v>
      </c>
      <c r="C58" s="292"/>
      <c r="D58" s="292"/>
    </row>
    <row r="59" spans="1:4" s="410" customFormat="1" ht="12" customHeight="1">
      <c r="A59" s="14" t="s">
        <v>180</v>
      </c>
      <c r="B59" s="412" t="s">
        <v>427</v>
      </c>
      <c r="C59" s="292"/>
      <c r="D59" s="292"/>
    </row>
    <row r="60" spans="1:4" s="410" customFormat="1" ht="12" customHeight="1">
      <c r="A60" s="14" t="s">
        <v>222</v>
      </c>
      <c r="B60" s="412" t="s">
        <v>301</v>
      </c>
      <c r="C60" s="292"/>
      <c r="D60" s="292"/>
    </row>
    <row r="61" spans="1:4" s="410" customFormat="1" ht="12" customHeight="1" thickBot="1">
      <c r="A61" s="16" t="s">
        <v>299</v>
      </c>
      <c r="B61" s="284" t="s">
        <v>302</v>
      </c>
      <c r="C61" s="292"/>
      <c r="D61" s="292"/>
    </row>
    <row r="62" spans="1:4" s="410" customFormat="1" ht="12" customHeight="1" thickBot="1">
      <c r="A62" s="480" t="s">
        <v>479</v>
      </c>
      <c r="B62" s="21" t="s">
        <v>303</v>
      </c>
      <c r="C62" s="293">
        <f>+C5+C12+C19+C26+C34+C46+C52+C57</f>
        <v>0</v>
      </c>
      <c r="D62" s="293">
        <f>+D5+D12+D19+D26+D34+D46+D52+D57</f>
        <v>0</v>
      </c>
    </row>
    <row r="63" spans="1:4" s="410" customFormat="1" ht="12" customHeight="1" thickBot="1">
      <c r="A63" s="458" t="s">
        <v>304</v>
      </c>
      <c r="B63" s="282" t="s">
        <v>305</v>
      </c>
      <c r="C63" s="287">
        <f>SUM(C64:C66)</f>
        <v>0</v>
      </c>
      <c r="D63" s="287">
        <f>SUM(D64:D66)</f>
        <v>0</v>
      </c>
    </row>
    <row r="64" spans="1:4" s="410" customFormat="1" ht="12" customHeight="1">
      <c r="A64" s="15" t="s">
        <v>336</v>
      </c>
      <c r="B64" s="411" t="s">
        <v>306</v>
      </c>
      <c r="C64" s="292"/>
      <c r="D64" s="292"/>
    </row>
    <row r="65" spans="1:4" s="410" customFormat="1" ht="12" customHeight="1">
      <c r="A65" s="14" t="s">
        <v>345</v>
      </c>
      <c r="B65" s="412" t="s">
        <v>307</v>
      </c>
      <c r="C65" s="292"/>
      <c r="D65" s="292"/>
    </row>
    <row r="66" spans="1:4" s="410" customFormat="1" ht="12" customHeight="1" thickBot="1">
      <c r="A66" s="16" t="s">
        <v>346</v>
      </c>
      <c r="B66" s="474" t="s">
        <v>464</v>
      </c>
      <c r="C66" s="292"/>
      <c r="D66" s="292"/>
    </row>
    <row r="67" spans="1:4" s="410" customFormat="1" ht="12" customHeight="1" thickBot="1">
      <c r="A67" s="458" t="s">
        <v>309</v>
      </c>
      <c r="B67" s="282" t="s">
        <v>310</v>
      </c>
      <c r="C67" s="287">
        <f>SUM(C68:C71)</f>
        <v>0</v>
      </c>
      <c r="D67" s="287">
        <f>SUM(D68:D71)</f>
        <v>0</v>
      </c>
    </row>
    <row r="68" spans="1:4" s="410" customFormat="1" ht="12" customHeight="1">
      <c r="A68" s="15" t="s">
        <v>149</v>
      </c>
      <c r="B68" s="411" t="s">
        <v>311</v>
      </c>
      <c r="C68" s="292"/>
      <c r="D68" s="292"/>
    </row>
    <row r="69" spans="1:4" s="410" customFormat="1" ht="12" customHeight="1">
      <c r="A69" s="14" t="s">
        <v>150</v>
      </c>
      <c r="B69" s="412" t="s">
        <v>312</v>
      </c>
      <c r="C69" s="292"/>
      <c r="D69" s="292"/>
    </row>
    <row r="70" spans="1:4" s="410" customFormat="1" ht="12" customHeight="1">
      <c r="A70" s="14" t="s">
        <v>337</v>
      </c>
      <c r="B70" s="412" t="s">
        <v>313</v>
      </c>
      <c r="C70" s="292"/>
      <c r="D70" s="292"/>
    </row>
    <row r="71" spans="1:4" s="410" customFormat="1" ht="12" customHeight="1" thickBot="1">
      <c r="A71" s="16" t="s">
        <v>338</v>
      </c>
      <c r="B71" s="284" t="s">
        <v>314</v>
      </c>
      <c r="C71" s="292"/>
      <c r="D71" s="292"/>
    </row>
    <row r="72" spans="1:4" s="410" customFormat="1" ht="12" customHeight="1" thickBot="1">
      <c r="A72" s="458" t="s">
        <v>315</v>
      </c>
      <c r="B72" s="282" t="s">
        <v>316</v>
      </c>
      <c r="C72" s="287">
        <f>SUM(C73:C74)</f>
        <v>7900000</v>
      </c>
      <c r="D72" s="287">
        <f>SUM(D73:D74)</f>
        <v>8493232</v>
      </c>
    </row>
    <row r="73" spans="1:4" s="410" customFormat="1" ht="12" customHeight="1">
      <c r="A73" s="15" t="s">
        <v>339</v>
      </c>
      <c r="B73" s="411" t="s">
        <v>317</v>
      </c>
      <c r="C73" s="292">
        <v>7900000</v>
      </c>
      <c r="D73" s="292">
        <v>8493232</v>
      </c>
    </row>
    <row r="74" spans="1:4" s="410" customFormat="1" ht="12" customHeight="1" thickBot="1">
      <c r="A74" s="16" t="s">
        <v>340</v>
      </c>
      <c r="B74" s="284" t="s">
        <v>318</v>
      </c>
      <c r="C74" s="292"/>
      <c r="D74" s="292"/>
    </row>
    <row r="75" spans="1:4" s="410" customFormat="1" ht="12" customHeight="1" thickBot="1">
      <c r="A75" s="458" t="s">
        <v>319</v>
      </c>
      <c r="B75" s="282" t="s">
        <v>320</v>
      </c>
      <c r="C75" s="287">
        <f>SUM(C76:C78)</f>
        <v>0</v>
      </c>
      <c r="D75" s="287">
        <f>SUM(D76:D78)</f>
        <v>0</v>
      </c>
    </row>
    <row r="76" spans="1:4" s="410" customFormat="1" ht="12" customHeight="1">
      <c r="A76" s="15" t="s">
        <v>341</v>
      </c>
      <c r="B76" s="411" t="s">
        <v>321</v>
      </c>
      <c r="C76" s="292"/>
      <c r="D76" s="292"/>
    </row>
    <row r="77" spans="1:4" s="410" customFormat="1" ht="12" customHeight="1">
      <c r="A77" s="14" t="s">
        <v>342</v>
      </c>
      <c r="B77" s="412" t="s">
        <v>322</v>
      </c>
      <c r="C77" s="292"/>
      <c r="D77" s="292"/>
    </row>
    <row r="78" spans="1:4" s="410" customFormat="1" ht="12" customHeight="1" thickBot="1">
      <c r="A78" s="16" t="s">
        <v>343</v>
      </c>
      <c r="B78" s="284" t="s">
        <v>323</v>
      </c>
      <c r="C78" s="292"/>
      <c r="D78" s="292"/>
    </row>
    <row r="79" spans="1:4" s="410" customFormat="1" ht="12" customHeight="1" thickBot="1">
      <c r="A79" s="458" t="s">
        <v>324</v>
      </c>
      <c r="B79" s="282" t="s">
        <v>344</v>
      </c>
      <c r="C79" s="287">
        <f>SUM(C80:C83)</f>
        <v>0</v>
      </c>
      <c r="D79" s="287">
        <f>SUM(D80:D83)</f>
        <v>0</v>
      </c>
    </row>
    <row r="80" spans="1:4" s="410" customFormat="1" ht="12" customHeight="1">
      <c r="A80" s="415" t="s">
        <v>325</v>
      </c>
      <c r="B80" s="411" t="s">
        <v>326</v>
      </c>
      <c r="C80" s="292"/>
      <c r="D80" s="292"/>
    </row>
    <row r="81" spans="1:4" s="410" customFormat="1" ht="12" customHeight="1">
      <c r="A81" s="416" t="s">
        <v>327</v>
      </c>
      <c r="B81" s="412" t="s">
        <v>328</v>
      </c>
      <c r="C81" s="292"/>
      <c r="D81" s="292"/>
    </row>
    <row r="82" spans="1:4" s="410" customFormat="1" ht="12" customHeight="1">
      <c r="A82" s="416" t="s">
        <v>329</v>
      </c>
      <c r="B82" s="412" t="s">
        <v>330</v>
      </c>
      <c r="C82" s="292"/>
      <c r="D82" s="292"/>
    </row>
    <row r="83" spans="1:4" s="410" customFormat="1" ht="12" customHeight="1" thickBot="1">
      <c r="A83" s="417" t="s">
        <v>331</v>
      </c>
      <c r="B83" s="284" t="s">
        <v>332</v>
      </c>
      <c r="C83" s="292"/>
      <c r="D83" s="292"/>
    </row>
    <row r="84" spans="1:4" s="410" customFormat="1" ht="12" customHeight="1" thickBot="1">
      <c r="A84" s="458" t="s">
        <v>333</v>
      </c>
      <c r="B84" s="282" t="s">
        <v>478</v>
      </c>
      <c r="C84" s="456"/>
      <c r="D84" s="456"/>
    </row>
    <row r="85" spans="1:4" s="410" customFormat="1" ht="13.5" customHeight="1" thickBot="1">
      <c r="A85" s="458" t="s">
        <v>335</v>
      </c>
      <c r="B85" s="282" t="s">
        <v>334</v>
      </c>
      <c r="C85" s="456"/>
      <c r="D85" s="456"/>
    </row>
    <row r="86" spans="1:4" s="410" customFormat="1" ht="15.75" customHeight="1" thickBot="1">
      <c r="A86" s="458" t="s">
        <v>347</v>
      </c>
      <c r="B86" s="418" t="s">
        <v>481</v>
      </c>
      <c r="C86" s="293">
        <f>+C63+C67+C72+C75+C79+C85+C84</f>
        <v>7900000</v>
      </c>
      <c r="D86" s="293">
        <f>+D63+D67+D72+D75+D79+D85+D84</f>
        <v>8493232</v>
      </c>
    </row>
    <row r="87" spans="1:4" s="410" customFormat="1" ht="16.5" customHeight="1" thickBot="1">
      <c r="A87" s="459" t="s">
        <v>480</v>
      </c>
      <c r="B87" s="419" t="s">
        <v>482</v>
      </c>
      <c r="C87" s="293">
        <f>+C62+C86</f>
        <v>7900000</v>
      </c>
      <c r="D87" s="293">
        <f>+D62+D86</f>
        <v>8493232</v>
      </c>
    </row>
    <row r="88" spans="1:3" s="410" customFormat="1" ht="83.25" customHeight="1">
      <c r="A88" s="5"/>
      <c r="B88" s="6"/>
      <c r="C88" s="294"/>
    </row>
    <row r="89" spans="1:3" ht="16.5" customHeight="1">
      <c r="A89" s="574" t="s">
        <v>46</v>
      </c>
      <c r="B89" s="574"/>
      <c r="C89" s="574"/>
    </row>
    <row r="90" spans="1:4" s="420" customFormat="1" ht="16.5" customHeight="1" thickBot="1">
      <c r="A90" s="576" t="s">
        <v>152</v>
      </c>
      <c r="B90" s="576"/>
      <c r="C90" s="579" t="s">
        <v>591</v>
      </c>
      <c r="D90" s="579"/>
    </row>
    <row r="91" spans="1:4" ht="37.5" customHeight="1" thickBot="1">
      <c r="A91" s="23" t="s">
        <v>69</v>
      </c>
      <c r="B91" s="24" t="s">
        <v>47</v>
      </c>
      <c r="C91" s="43" t="str">
        <f>+C3</f>
        <v>2018. évi eredeti előirányzat</v>
      </c>
      <c r="D91" s="43" t="str">
        <f>+D3</f>
        <v>2018. évi módosított előirányzat</v>
      </c>
    </row>
    <row r="92" spans="1:4" s="409" customFormat="1" ht="12" customHeight="1" thickBot="1">
      <c r="A92" s="35" t="s">
        <v>490</v>
      </c>
      <c r="B92" s="36" t="s">
        <v>491</v>
      </c>
      <c r="C92" s="37" t="s">
        <v>492</v>
      </c>
      <c r="D92" s="37" t="s">
        <v>494</v>
      </c>
    </row>
    <row r="93" spans="1:4" ht="12" customHeight="1" thickBot="1">
      <c r="A93" s="22" t="s">
        <v>17</v>
      </c>
      <c r="B93" s="29" t="s">
        <v>440</v>
      </c>
      <c r="C93" s="286">
        <f>C94+C95+C96+C97+C98+C111</f>
        <v>7900000</v>
      </c>
      <c r="D93" s="286">
        <f>D94+D95+D96+D97+D98+D111</f>
        <v>8493232</v>
      </c>
    </row>
    <row r="94" spans="1:4" ht="12" customHeight="1">
      <c r="A94" s="17" t="s">
        <v>98</v>
      </c>
      <c r="B94" s="10" t="s">
        <v>48</v>
      </c>
      <c r="C94" s="288"/>
      <c r="D94" s="288"/>
    </row>
    <row r="95" spans="1:4" ht="12" customHeight="1">
      <c r="A95" s="14" t="s">
        <v>99</v>
      </c>
      <c r="B95" s="8" t="s">
        <v>181</v>
      </c>
      <c r="C95" s="289"/>
      <c r="D95" s="289"/>
    </row>
    <row r="96" spans="1:4" ht="12" customHeight="1">
      <c r="A96" s="14" t="s">
        <v>100</v>
      </c>
      <c r="B96" s="8" t="s">
        <v>140</v>
      </c>
      <c r="C96" s="291"/>
      <c r="D96" s="291"/>
    </row>
    <row r="97" spans="1:4" ht="12" customHeight="1">
      <c r="A97" s="14" t="s">
        <v>101</v>
      </c>
      <c r="B97" s="11" t="s">
        <v>182</v>
      </c>
      <c r="C97" s="291"/>
      <c r="D97" s="291"/>
    </row>
    <row r="98" spans="1:4" ht="12" customHeight="1">
      <c r="A98" s="14" t="s">
        <v>112</v>
      </c>
      <c r="B98" s="19" t="s">
        <v>183</v>
      </c>
      <c r="C98" s="291">
        <v>7900000</v>
      </c>
      <c r="D98" s="291">
        <v>8493232</v>
      </c>
    </row>
    <row r="99" spans="1:4" ht="12" customHeight="1">
      <c r="A99" s="14" t="s">
        <v>102</v>
      </c>
      <c r="B99" s="8" t="s">
        <v>445</v>
      </c>
      <c r="C99" s="291"/>
      <c r="D99" s="291"/>
    </row>
    <row r="100" spans="1:4" ht="12" customHeight="1">
      <c r="A100" s="14" t="s">
        <v>103</v>
      </c>
      <c r="B100" s="147" t="s">
        <v>444</v>
      </c>
      <c r="C100" s="291"/>
      <c r="D100" s="291"/>
    </row>
    <row r="101" spans="1:4" ht="12" customHeight="1">
      <c r="A101" s="14" t="s">
        <v>113</v>
      </c>
      <c r="B101" s="147" t="s">
        <v>443</v>
      </c>
      <c r="C101" s="291"/>
      <c r="D101" s="291"/>
    </row>
    <row r="102" spans="1:4" ht="12" customHeight="1">
      <c r="A102" s="14" t="s">
        <v>114</v>
      </c>
      <c r="B102" s="145" t="s">
        <v>350</v>
      </c>
      <c r="C102" s="291"/>
      <c r="D102" s="291"/>
    </row>
    <row r="103" spans="1:4" ht="12" customHeight="1">
      <c r="A103" s="14" t="s">
        <v>115</v>
      </c>
      <c r="B103" s="146" t="s">
        <v>351</v>
      </c>
      <c r="C103" s="291"/>
      <c r="D103" s="291"/>
    </row>
    <row r="104" spans="1:4" ht="12" customHeight="1">
      <c r="A104" s="14" t="s">
        <v>116</v>
      </c>
      <c r="B104" s="146" t="s">
        <v>352</v>
      </c>
      <c r="C104" s="291"/>
      <c r="D104" s="291"/>
    </row>
    <row r="105" spans="1:4" ht="12" customHeight="1">
      <c r="A105" s="14" t="s">
        <v>118</v>
      </c>
      <c r="B105" s="145" t="s">
        <v>353</v>
      </c>
      <c r="C105" s="291"/>
      <c r="D105" s="291"/>
    </row>
    <row r="106" spans="1:4" ht="12" customHeight="1">
      <c r="A106" s="14" t="s">
        <v>184</v>
      </c>
      <c r="B106" s="145" t="s">
        <v>354</v>
      </c>
      <c r="C106" s="291"/>
      <c r="D106" s="291"/>
    </row>
    <row r="107" spans="1:4" ht="12" customHeight="1">
      <c r="A107" s="14" t="s">
        <v>348</v>
      </c>
      <c r="B107" s="146" t="s">
        <v>355</v>
      </c>
      <c r="C107" s="291"/>
      <c r="D107" s="291"/>
    </row>
    <row r="108" spans="1:4" ht="12" customHeight="1">
      <c r="A108" s="13" t="s">
        <v>349</v>
      </c>
      <c r="B108" s="147" t="s">
        <v>356</v>
      </c>
      <c r="C108" s="291"/>
      <c r="D108" s="291"/>
    </row>
    <row r="109" spans="1:4" ht="12" customHeight="1">
      <c r="A109" s="14" t="s">
        <v>441</v>
      </c>
      <c r="B109" s="147" t="s">
        <v>357</v>
      </c>
      <c r="C109" s="291"/>
      <c r="D109" s="291"/>
    </row>
    <row r="110" spans="1:4" ht="12" customHeight="1">
      <c r="A110" s="16" t="s">
        <v>442</v>
      </c>
      <c r="B110" s="147" t="s">
        <v>358</v>
      </c>
      <c r="C110" s="291">
        <v>7900000</v>
      </c>
      <c r="D110" s="291">
        <v>8493232</v>
      </c>
    </row>
    <row r="111" spans="1:4" ht="12" customHeight="1">
      <c r="A111" s="14" t="s">
        <v>446</v>
      </c>
      <c r="B111" s="11" t="s">
        <v>49</v>
      </c>
      <c r="C111" s="289"/>
      <c r="D111" s="289"/>
    </row>
    <row r="112" spans="1:4" ht="12" customHeight="1">
      <c r="A112" s="14" t="s">
        <v>447</v>
      </c>
      <c r="B112" s="8" t="s">
        <v>449</v>
      </c>
      <c r="C112" s="289"/>
      <c r="D112" s="289"/>
    </row>
    <row r="113" spans="1:4" ht="12" customHeight="1" thickBot="1">
      <c r="A113" s="18" t="s">
        <v>448</v>
      </c>
      <c r="B113" s="478" t="s">
        <v>450</v>
      </c>
      <c r="C113" s="295"/>
      <c r="D113" s="295"/>
    </row>
    <row r="114" spans="1:4" ht="12" customHeight="1" thickBot="1">
      <c r="A114" s="475" t="s">
        <v>18</v>
      </c>
      <c r="B114" s="476" t="s">
        <v>359</v>
      </c>
      <c r="C114" s="477">
        <f>+C115+C117+C119</f>
        <v>0</v>
      </c>
      <c r="D114" s="477">
        <f>+D115+D117+D119</f>
        <v>0</v>
      </c>
    </row>
    <row r="115" spans="1:4" ht="12" customHeight="1">
      <c r="A115" s="15" t="s">
        <v>104</v>
      </c>
      <c r="B115" s="8" t="s">
        <v>220</v>
      </c>
      <c r="C115" s="290"/>
      <c r="D115" s="290"/>
    </row>
    <row r="116" spans="1:4" ht="12" customHeight="1">
      <c r="A116" s="15" t="s">
        <v>105</v>
      </c>
      <c r="B116" s="12" t="s">
        <v>363</v>
      </c>
      <c r="C116" s="290"/>
      <c r="D116" s="290"/>
    </row>
    <row r="117" spans="1:4" ht="12" customHeight="1">
      <c r="A117" s="15" t="s">
        <v>106</v>
      </c>
      <c r="B117" s="12" t="s">
        <v>185</v>
      </c>
      <c r="C117" s="289"/>
      <c r="D117" s="289"/>
    </row>
    <row r="118" spans="1:4" ht="12" customHeight="1">
      <c r="A118" s="15" t="s">
        <v>107</v>
      </c>
      <c r="B118" s="12" t="s">
        <v>364</v>
      </c>
      <c r="C118" s="258"/>
      <c r="D118" s="258"/>
    </row>
    <row r="119" spans="1:4" ht="12" customHeight="1">
      <c r="A119" s="15" t="s">
        <v>108</v>
      </c>
      <c r="B119" s="284" t="s">
        <v>223</v>
      </c>
      <c r="C119" s="258"/>
      <c r="D119" s="258"/>
    </row>
    <row r="120" spans="1:4" ht="12" customHeight="1">
      <c r="A120" s="15" t="s">
        <v>117</v>
      </c>
      <c r="B120" s="283" t="s">
        <v>428</v>
      </c>
      <c r="C120" s="258"/>
      <c r="D120" s="258"/>
    </row>
    <row r="121" spans="1:4" ht="12" customHeight="1">
      <c r="A121" s="15" t="s">
        <v>119</v>
      </c>
      <c r="B121" s="407" t="s">
        <v>369</v>
      </c>
      <c r="C121" s="258"/>
      <c r="D121" s="258"/>
    </row>
    <row r="122" spans="1:4" ht="15.75">
      <c r="A122" s="15" t="s">
        <v>186</v>
      </c>
      <c r="B122" s="146" t="s">
        <v>352</v>
      </c>
      <c r="C122" s="258"/>
      <c r="D122" s="258"/>
    </row>
    <row r="123" spans="1:4" ht="12" customHeight="1">
      <c r="A123" s="15" t="s">
        <v>187</v>
      </c>
      <c r="B123" s="146" t="s">
        <v>368</v>
      </c>
      <c r="C123" s="258"/>
      <c r="D123" s="258"/>
    </row>
    <row r="124" spans="1:4" ht="12" customHeight="1">
      <c r="A124" s="15" t="s">
        <v>188</v>
      </c>
      <c r="B124" s="146" t="s">
        <v>367</v>
      </c>
      <c r="C124" s="258"/>
      <c r="D124" s="258"/>
    </row>
    <row r="125" spans="1:4" ht="12" customHeight="1">
      <c r="A125" s="15" t="s">
        <v>360</v>
      </c>
      <c r="B125" s="146" t="s">
        <v>355</v>
      </c>
      <c r="C125" s="258"/>
      <c r="D125" s="258"/>
    </row>
    <row r="126" spans="1:4" ht="12" customHeight="1">
      <c r="A126" s="15" t="s">
        <v>361</v>
      </c>
      <c r="B126" s="146" t="s">
        <v>366</v>
      </c>
      <c r="C126" s="258"/>
      <c r="D126" s="258"/>
    </row>
    <row r="127" spans="1:4" ht="16.5" thickBot="1">
      <c r="A127" s="13" t="s">
        <v>362</v>
      </c>
      <c r="B127" s="146" t="s">
        <v>365</v>
      </c>
      <c r="C127" s="260"/>
      <c r="D127" s="260"/>
    </row>
    <row r="128" spans="1:4" ht="12" customHeight="1" thickBot="1">
      <c r="A128" s="20" t="s">
        <v>19</v>
      </c>
      <c r="B128" s="137" t="s">
        <v>451</v>
      </c>
      <c r="C128" s="287">
        <f>+C93+C114</f>
        <v>7900000</v>
      </c>
      <c r="D128" s="287">
        <f>+D93+D114</f>
        <v>8493232</v>
      </c>
    </row>
    <row r="129" spans="1:4" ht="12" customHeight="1" thickBot="1">
      <c r="A129" s="20" t="s">
        <v>20</v>
      </c>
      <c r="B129" s="137" t="s">
        <v>452</v>
      </c>
      <c r="C129" s="287">
        <f>+C130+C131+C132</f>
        <v>0</v>
      </c>
      <c r="D129" s="287">
        <f>+D130+D131+D132</f>
        <v>0</v>
      </c>
    </row>
    <row r="130" spans="1:4" ht="12" customHeight="1">
      <c r="A130" s="15" t="s">
        <v>260</v>
      </c>
      <c r="B130" s="12" t="s">
        <v>459</v>
      </c>
      <c r="C130" s="258"/>
      <c r="D130" s="258"/>
    </row>
    <row r="131" spans="1:4" ht="12" customHeight="1">
      <c r="A131" s="15" t="s">
        <v>263</v>
      </c>
      <c r="B131" s="12" t="s">
        <v>460</v>
      </c>
      <c r="C131" s="258"/>
      <c r="D131" s="258"/>
    </row>
    <row r="132" spans="1:4" ht="12" customHeight="1" thickBot="1">
      <c r="A132" s="13" t="s">
        <v>264</v>
      </c>
      <c r="B132" s="12" t="s">
        <v>461</v>
      </c>
      <c r="C132" s="258"/>
      <c r="D132" s="258"/>
    </row>
    <row r="133" spans="1:4" ht="12" customHeight="1" thickBot="1">
      <c r="A133" s="20" t="s">
        <v>21</v>
      </c>
      <c r="B133" s="137" t="s">
        <v>453</v>
      </c>
      <c r="C133" s="287">
        <f>SUM(C134:C139)</f>
        <v>0</v>
      </c>
      <c r="D133" s="287">
        <f>SUM(D134:D139)</f>
        <v>0</v>
      </c>
    </row>
    <row r="134" spans="1:4" ht="12" customHeight="1">
      <c r="A134" s="15" t="s">
        <v>91</v>
      </c>
      <c r="B134" s="9" t="s">
        <v>462</v>
      </c>
      <c r="C134" s="258"/>
      <c r="D134" s="258"/>
    </row>
    <row r="135" spans="1:4" ht="12" customHeight="1">
      <c r="A135" s="15" t="s">
        <v>92</v>
      </c>
      <c r="B135" s="9" t="s">
        <v>454</v>
      </c>
      <c r="C135" s="258"/>
      <c r="D135" s="258"/>
    </row>
    <row r="136" spans="1:4" ht="12" customHeight="1">
      <c r="A136" s="15" t="s">
        <v>93</v>
      </c>
      <c r="B136" s="9" t="s">
        <v>455</v>
      </c>
      <c r="C136" s="258"/>
      <c r="D136" s="258"/>
    </row>
    <row r="137" spans="1:4" ht="12" customHeight="1">
      <c r="A137" s="15" t="s">
        <v>173</v>
      </c>
      <c r="B137" s="9" t="s">
        <v>456</v>
      </c>
      <c r="C137" s="258"/>
      <c r="D137" s="258"/>
    </row>
    <row r="138" spans="1:4" ht="12" customHeight="1">
      <c r="A138" s="15" t="s">
        <v>174</v>
      </c>
      <c r="B138" s="9" t="s">
        <v>457</v>
      </c>
      <c r="C138" s="258"/>
      <c r="D138" s="258"/>
    </row>
    <row r="139" spans="1:4" ht="12" customHeight="1" thickBot="1">
      <c r="A139" s="13" t="s">
        <v>175</v>
      </c>
      <c r="B139" s="9" t="s">
        <v>458</v>
      </c>
      <c r="C139" s="258"/>
      <c r="D139" s="258"/>
    </row>
    <row r="140" spans="1:4" ht="12" customHeight="1" thickBot="1">
      <c r="A140" s="20" t="s">
        <v>22</v>
      </c>
      <c r="B140" s="137" t="s">
        <v>466</v>
      </c>
      <c r="C140" s="293">
        <f>+C141+C142+C143+C144</f>
        <v>0</v>
      </c>
      <c r="D140" s="293">
        <f>+D141+D142+D143+D144</f>
        <v>0</v>
      </c>
    </row>
    <row r="141" spans="1:4" ht="12" customHeight="1">
      <c r="A141" s="15" t="s">
        <v>94</v>
      </c>
      <c r="B141" s="9" t="s">
        <v>370</v>
      </c>
      <c r="C141" s="258"/>
      <c r="D141" s="258"/>
    </row>
    <row r="142" spans="1:4" ht="12" customHeight="1">
      <c r="A142" s="15" t="s">
        <v>95</v>
      </c>
      <c r="B142" s="9" t="s">
        <v>371</v>
      </c>
      <c r="C142" s="258"/>
      <c r="D142" s="258"/>
    </row>
    <row r="143" spans="1:4" ht="12" customHeight="1">
      <c r="A143" s="15" t="s">
        <v>284</v>
      </c>
      <c r="B143" s="9" t="s">
        <v>467</v>
      </c>
      <c r="C143" s="258"/>
      <c r="D143" s="258"/>
    </row>
    <row r="144" spans="1:4" ht="12" customHeight="1" thickBot="1">
      <c r="A144" s="13" t="s">
        <v>285</v>
      </c>
      <c r="B144" s="7" t="s">
        <v>390</v>
      </c>
      <c r="C144" s="258"/>
      <c r="D144" s="258"/>
    </row>
    <row r="145" spans="1:4" ht="12" customHeight="1" thickBot="1">
      <c r="A145" s="20" t="s">
        <v>23</v>
      </c>
      <c r="B145" s="137" t="s">
        <v>468</v>
      </c>
      <c r="C145" s="296">
        <f>SUM(C146:C150)</f>
        <v>0</v>
      </c>
      <c r="D145" s="296">
        <f>SUM(D146:D150)</f>
        <v>0</v>
      </c>
    </row>
    <row r="146" spans="1:4" ht="12" customHeight="1">
      <c r="A146" s="15" t="s">
        <v>96</v>
      </c>
      <c r="B146" s="9" t="s">
        <v>463</v>
      </c>
      <c r="C146" s="258"/>
      <c r="D146" s="258"/>
    </row>
    <row r="147" spans="1:4" ht="12" customHeight="1">
      <c r="A147" s="15" t="s">
        <v>97</v>
      </c>
      <c r="B147" s="9" t="s">
        <v>470</v>
      </c>
      <c r="C147" s="258"/>
      <c r="D147" s="258"/>
    </row>
    <row r="148" spans="1:4" ht="12" customHeight="1">
      <c r="A148" s="15" t="s">
        <v>296</v>
      </c>
      <c r="B148" s="9" t="s">
        <v>465</v>
      </c>
      <c r="C148" s="258"/>
      <c r="D148" s="258"/>
    </row>
    <row r="149" spans="1:4" ht="12" customHeight="1">
      <c r="A149" s="15" t="s">
        <v>297</v>
      </c>
      <c r="B149" s="9" t="s">
        <v>471</v>
      </c>
      <c r="C149" s="258"/>
      <c r="D149" s="258"/>
    </row>
    <row r="150" spans="1:4" ht="12" customHeight="1" thickBot="1">
      <c r="A150" s="15" t="s">
        <v>469</v>
      </c>
      <c r="B150" s="9" t="s">
        <v>472</v>
      </c>
      <c r="C150" s="258"/>
      <c r="D150" s="258"/>
    </row>
    <row r="151" spans="1:4" ht="12" customHeight="1" thickBot="1">
      <c r="A151" s="20" t="s">
        <v>24</v>
      </c>
      <c r="B151" s="137" t="s">
        <v>473</v>
      </c>
      <c r="C151" s="479"/>
      <c r="D151" s="479"/>
    </row>
    <row r="152" spans="1:4" ht="12" customHeight="1" thickBot="1">
      <c r="A152" s="20" t="s">
        <v>25</v>
      </c>
      <c r="B152" s="137" t="s">
        <v>474</v>
      </c>
      <c r="C152" s="479"/>
      <c r="D152" s="479"/>
    </row>
    <row r="153" spans="1:7" ht="15" customHeight="1" thickBot="1">
      <c r="A153" s="20" t="s">
        <v>26</v>
      </c>
      <c r="B153" s="137" t="s">
        <v>476</v>
      </c>
      <c r="C153" s="421">
        <f>+C129+C133+C140+C145+C151+C152</f>
        <v>0</v>
      </c>
      <c r="D153" s="421">
        <f>+D129+D133+D140+D145+D151+D152</f>
        <v>0</v>
      </c>
      <c r="E153" s="422"/>
      <c r="F153" s="422"/>
      <c r="G153" s="422"/>
    </row>
    <row r="154" spans="1:4" s="410" customFormat="1" ht="12.75" customHeight="1" thickBot="1">
      <c r="A154" s="285" t="s">
        <v>27</v>
      </c>
      <c r="B154" s="373" t="s">
        <v>475</v>
      </c>
      <c r="C154" s="421">
        <f>+C128+C153</f>
        <v>7900000</v>
      </c>
      <c r="D154" s="421">
        <f>+D128+D153</f>
        <v>8493232</v>
      </c>
    </row>
    <row r="155" ht="7.5" customHeight="1"/>
    <row r="156" spans="1:3" ht="15.75">
      <c r="A156" s="577" t="s">
        <v>372</v>
      </c>
      <c r="B156" s="577"/>
      <c r="C156" s="577"/>
    </row>
    <row r="157" spans="1:4" ht="15" customHeight="1" thickBot="1">
      <c r="A157" s="575" t="s">
        <v>153</v>
      </c>
      <c r="B157" s="575"/>
      <c r="C157" s="578" t="s">
        <v>624</v>
      </c>
      <c r="D157" s="578"/>
    </row>
    <row r="158" spans="1:4" ht="13.5" customHeight="1" thickBot="1">
      <c r="A158" s="20">
        <v>1</v>
      </c>
      <c r="B158" s="28" t="s">
        <v>477</v>
      </c>
      <c r="C158" s="287">
        <f>+C62-C128</f>
        <v>-7900000</v>
      </c>
      <c r="D158" s="287">
        <f>+D62-D128</f>
        <v>-8493232</v>
      </c>
    </row>
    <row r="159" spans="1:4" ht="27.75" customHeight="1" thickBot="1">
      <c r="A159" s="20" t="s">
        <v>18</v>
      </c>
      <c r="B159" s="28" t="s">
        <v>483</v>
      </c>
      <c r="C159" s="287">
        <f>+C86-C153</f>
        <v>7900000</v>
      </c>
      <c r="D159" s="287">
        <f>+D86-D153</f>
        <v>8493232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157:D157"/>
    <mergeCell ref="C90:D90"/>
    <mergeCell ref="C2:D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7" r:id="rId1"/>
  <headerFooter alignWithMargins="0">
    <oddHeader>&amp;C&amp;"Times New Roman CE,Félkövér"&amp;12
Győrzámoly Község Önkormányzat
2018. ÉVI KÖLTSÉGVETÉS
ÖNKÉNT VÁLLALT FELADATAINAK MÉRLEGE
&amp;R&amp;"Times New Roman CE,Félkövér dőlt"&amp;11 1.3. melléklet a 4/2019. (V. 28.)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  <col min="5" max="5" width="11.875" style="0" bestFit="1" customWidth="1"/>
  </cols>
  <sheetData>
    <row r="1" spans="1:5" ht="45" customHeight="1">
      <c r="A1" s="659" t="s">
        <v>611</v>
      </c>
      <c r="B1" s="659"/>
      <c r="C1" s="659"/>
      <c r="D1" s="659"/>
      <c r="E1" s="659"/>
    </row>
    <row r="2" spans="1:4" ht="17.25" customHeight="1">
      <c r="A2" s="367"/>
      <c r="B2" s="367"/>
      <c r="C2" s="367"/>
      <c r="D2" s="367"/>
    </row>
    <row r="3" spans="1:5" ht="13.5" thickBot="1">
      <c r="A3" s="195"/>
      <c r="B3" s="195"/>
      <c r="C3" s="660" t="s">
        <v>567</v>
      </c>
      <c r="D3" s="660"/>
      <c r="E3" s="660"/>
    </row>
    <row r="4" spans="1:5" ht="42.75" customHeight="1" thickBot="1">
      <c r="A4" s="370" t="s">
        <v>69</v>
      </c>
      <c r="B4" s="371" t="s">
        <v>125</v>
      </c>
      <c r="C4" s="371" t="s">
        <v>126</v>
      </c>
      <c r="D4" s="372" t="s">
        <v>655</v>
      </c>
      <c r="E4" s="372" t="s">
        <v>615</v>
      </c>
    </row>
    <row r="5" spans="1:5" ht="15.75" customHeight="1">
      <c r="A5" s="196" t="s">
        <v>17</v>
      </c>
      <c r="B5" s="30" t="s">
        <v>548</v>
      </c>
      <c r="C5" s="30" t="s">
        <v>549</v>
      </c>
      <c r="D5" s="31">
        <v>6600000</v>
      </c>
      <c r="E5" s="31">
        <v>6644222</v>
      </c>
    </row>
    <row r="6" spans="1:5" ht="15.75" customHeight="1">
      <c r="A6" s="197" t="s">
        <v>18</v>
      </c>
      <c r="B6" s="32" t="s">
        <v>550</v>
      </c>
      <c r="C6" s="32" t="s">
        <v>549</v>
      </c>
      <c r="D6" s="33">
        <v>500000</v>
      </c>
      <c r="E6" s="33">
        <v>585000</v>
      </c>
    </row>
    <row r="7" spans="1:5" ht="15.75" customHeight="1">
      <c r="A7" s="197" t="s">
        <v>19</v>
      </c>
      <c r="B7" s="32" t="s">
        <v>551</v>
      </c>
      <c r="C7" s="32" t="s">
        <v>549</v>
      </c>
      <c r="D7" s="33">
        <v>400000</v>
      </c>
      <c r="E7" s="33">
        <v>629000</v>
      </c>
    </row>
    <row r="8" spans="1:5" ht="15.75" customHeight="1">
      <c r="A8" s="197" t="s">
        <v>20</v>
      </c>
      <c r="B8" s="32" t="s">
        <v>552</v>
      </c>
      <c r="C8" s="32" t="s">
        <v>549</v>
      </c>
      <c r="D8" s="33">
        <v>200000</v>
      </c>
      <c r="E8" s="33">
        <v>35010</v>
      </c>
    </row>
    <row r="9" spans="1:5" ht="15.75" customHeight="1">
      <c r="A9" s="197" t="s">
        <v>21</v>
      </c>
      <c r="B9" s="32" t="s">
        <v>553</v>
      </c>
      <c r="C9" s="32" t="s">
        <v>549</v>
      </c>
      <c r="D9" s="33">
        <v>100000</v>
      </c>
      <c r="E9" s="33"/>
    </row>
    <row r="10" spans="1:5" ht="15.75" customHeight="1">
      <c r="A10" s="197" t="s">
        <v>22</v>
      </c>
      <c r="B10" s="32" t="s">
        <v>559</v>
      </c>
      <c r="C10" s="32" t="s">
        <v>549</v>
      </c>
      <c r="D10" s="33">
        <v>100000</v>
      </c>
      <c r="E10" s="33">
        <v>260000</v>
      </c>
    </row>
    <row r="11" spans="1:5" ht="15.75" customHeight="1">
      <c r="A11" s="197" t="s">
        <v>23</v>
      </c>
      <c r="B11" s="32" t="s">
        <v>631</v>
      </c>
      <c r="C11" s="32" t="s">
        <v>549</v>
      </c>
      <c r="D11" s="33"/>
      <c r="E11" s="33">
        <v>140000</v>
      </c>
    </row>
    <row r="12" spans="1:5" ht="15.75" customHeight="1">
      <c r="A12" s="197" t="s">
        <v>24</v>
      </c>
      <c r="B12" s="32" t="s">
        <v>621</v>
      </c>
      <c r="C12" s="32" t="s">
        <v>549</v>
      </c>
      <c r="D12" s="33"/>
      <c r="E12" s="33">
        <v>200000</v>
      </c>
    </row>
    <row r="13" spans="1:5" ht="15.75" customHeight="1">
      <c r="A13" s="197" t="s">
        <v>25</v>
      </c>
      <c r="B13" s="32"/>
      <c r="C13" s="32"/>
      <c r="D13" s="33"/>
      <c r="E13" s="33"/>
    </row>
    <row r="14" spans="1:5" ht="15.75" customHeight="1">
      <c r="A14" s="197" t="s">
        <v>26</v>
      </c>
      <c r="B14" s="32"/>
      <c r="C14" s="32"/>
      <c r="D14" s="33"/>
      <c r="E14" s="33"/>
    </row>
    <row r="15" spans="1:5" ht="15.75" customHeight="1">
      <c r="A15" s="197" t="s">
        <v>27</v>
      </c>
      <c r="B15" s="32"/>
      <c r="C15" s="32"/>
      <c r="D15" s="33"/>
      <c r="E15" s="33"/>
    </row>
    <row r="16" spans="1:5" ht="15.75" customHeight="1">
      <c r="A16" s="197" t="s">
        <v>28</v>
      </c>
      <c r="B16" s="32"/>
      <c r="C16" s="32"/>
      <c r="D16" s="33"/>
      <c r="E16" s="33"/>
    </row>
    <row r="17" spans="1:5" ht="15.75" customHeight="1">
      <c r="A17" s="197" t="s">
        <v>29</v>
      </c>
      <c r="B17" s="32"/>
      <c r="C17" s="32"/>
      <c r="D17" s="33"/>
      <c r="E17" s="33"/>
    </row>
    <row r="18" spans="1:5" ht="15.75" customHeight="1">
      <c r="A18" s="197" t="s">
        <v>30</v>
      </c>
      <c r="B18" s="32"/>
      <c r="C18" s="32"/>
      <c r="D18" s="33"/>
      <c r="E18" s="33"/>
    </row>
    <row r="19" spans="1:5" ht="15.75" customHeight="1">
      <c r="A19" s="197" t="s">
        <v>31</v>
      </c>
      <c r="B19" s="32"/>
      <c r="C19" s="32"/>
      <c r="D19" s="33"/>
      <c r="E19" s="33"/>
    </row>
    <row r="20" spans="1:5" ht="15.75" customHeight="1">
      <c r="A20" s="197" t="s">
        <v>32</v>
      </c>
      <c r="B20" s="32"/>
      <c r="C20" s="32"/>
      <c r="D20" s="33"/>
      <c r="E20" s="33"/>
    </row>
    <row r="21" spans="1:5" ht="15.75" customHeight="1">
      <c r="A21" s="197" t="s">
        <v>33</v>
      </c>
      <c r="B21" s="32"/>
      <c r="C21" s="32"/>
      <c r="D21" s="33"/>
      <c r="E21" s="33"/>
    </row>
    <row r="22" spans="1:5" ht="15.75" customHeight="1">
      <c r="A22" s="197" t="s">
        <v>34</v>
      </c>
      <c r="B22" s="32"/>
      <c r="C22" s="32"/>
      <c r="D22" s="33"/>
      <c r="E22" s="33"/>
    </row>
    <row r="23" spans="1:5" ht="15.75" customHeight="1">
      <c r="A23" s="197" t="s">
        <v>35</v>
      </c>
      <c r="B23" s="32"/>
      <c r="C23" s="32"/>
      <c r="D23" s="33"/>
      <c r="E23" s="33"/>
    </row>
    <row r="24" spans="1:5" ht="15.75" customHeight="1">
      <c r="A24" s="197" t="s">
        <v>36</v>
      </c>
      <c r="B24" s="32"/>
      <c r="C24" s="32"/>
      <c r="D24" s="33"/>
      <c r="E24" s="33"/>
    </row>
    <row r="25" spans="1:5" ht="15.75" customHeight="1">
      <c r="A25" s="197" t="s">
        <v>37</v>
      </c>
      <c r="B25" s="32"/>
      <c r="C25" s="32"/>
      <c r="D25" s="33"/>
      <c r="E25" s="33"/>
    </row>
    <row r="26" spans="1:5" ht="15.75" customHeight="1">
      <c r="A26" s="197" t="s">
        <v>38</v>
      </c>
      <c r="B26" s="32"/>
      <c r="C26" s="32"/>
      <c r="D26" s="33"/>
      <c r="E26" s="33"/>
    </row>
    <row r="27" spans="1:5" ht="15.75" customHeight="1">
      <c r="A27" s="197" t="s">
        <v>39</v>
      </c>
      <c r="B27" s="32"/>
      <c r="C27" s="32"/>
      <c r="D27" s="33"/>
      <c r="E27" s="33"/>
    </row>
    <row r="28" spans="1:5" ht="15.75" customHeight="1">
      <c r="A28" s="197" t="s">
        <v>40</v>
      </c>
      <c r="B28" s="32"/>
      <c r="C28" s="32"/>
      <c r="D28" s="33"/>
      <c r="E28" s="33"/>
    </row>
    <row r="29" spans="1:5" ht="15.75" customHeight="1">
      <c r="A29" s="197" t="s">
        <v>41</v>
      </c>
      <c r="B29" s="32"/>
      <c r="C29" s="32"/>
      <c r="D29" s="33"/>
      <c r="E29" s="33"/>
    </row>
    <row r="30" spans="1:5" ht="15.75" customHeight="1">
      <c r="A30" s="197" t="s">
        <v>42</v>
      </c>
      <c r="B30" s="32"/>
      <c r="C30" s="32"/>
      <c r="D30" s="33"/>
      <c r="E30" s="33"/>
    </row>
    <row r="31" spans="1:5" ht="15.75" customHeight="1">
      <c r="A31" s="197" t="s">
        <v>43</v>
      </c>
      <c r="B31" s="32"/>
      <c r="C31" s="32"/>
      <c r="D31" s="33"/>
      <c r="E31" s="33"/>
    </row>
    <row r="32" spans="1:5" ht="15.75" customHeight="1">
      <c r="A32" s="197" t="s">
        <v>44</v>
      </c>
      <c r="B32" s="32"/>
      <c r="C32" s="32"/>
      <c r="D32" s="33"/>
      <c r="E32" s="33"/>
    </row>
    <row r="33" spans="1:5" ht="15.75" customHeight="1">
      <c r="A33" s="197" t="s">
        <v>45</v>
      </c>
      <c r="B33" s="32"/>
      <c r="C33" s="32"/>
      <c r="D33" s="33"/>
      <c r="E33" s="33"/>
    </row>
    <row r="34" spans="1:5" ht="15.75" customHeight="1">
      <c r="A34" s="197" t="s">
        <v>127</v>
      </c>
      <c r="B34" s="32"/>
      <c r="C34" s="32"/>
      <c r="D34" s="92"/>
      <c r="E34" s="92"/>
    </row>
    <row r="35" spans="1:5" ht="15.75" customHeight="1">
      <c r="A35" s="197" t="s">
        <v>128</v>
      </c>
      <c r="B35" s="32"/>
      <c r="C35" s="32"/>
      <c r="D35" s="92"/>
      <c r="E35" s="92"/>
    </row>
    <row r="36" spans="1:5" ht="15.75" customHeight="1">
      <c r="A36" s="197" t="s">
        <v>129</v>
      </c>
      <c r="B36" s="32"/>
      <c r="C36" s="32"/>
      <c r="D36" s="92"/>
      <c r="E36" s="92"/>
    </row>
    <row r="37" spans="1:5" ht="15.75" customHeight="1" thickBot="1">
      <c r="A37" s="198" t="s">
        <v>130</v>
      </c>
      <c r="B37" s="34"/>
      <c r="C37" s="34"/>
      <c r="D37" s="93"/>
      <c r="E37" s="93"/>
    </row>
    <row r="38" spans="1:5" ht="15.75" customHeight="1" thickBot="1">
      <c r="A38" s="657" t="s">
        <v>52</v>
      </c>
      <c r="B38" s="658"/>
      <c r="C38" s="199"/>
      <c r="D38" s="200">
        <f>SUM(D5:D37)</f>
        <v>7900000</v>
      </c>
      <c r="E38" s="200">
        <f>SUM(E5:E37)</f>
        <v>8493232</v>
      </c>
    </row>
    <row r="39" ht="12.75">
      <c r="A39" t="s">
        <v>196</v>
      </c>
    </row>
  </sheetData>
  <sheetProtection/>
  <mergeCells count="3">
    <mergeCell ref="A38:B38"/>
    <mergeCell ref="A1:E1"/>
    <mergeCell ref="C3:E3"/>
  </mergeCells>
  <conditionalFormatting sqref="D38:E38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6. számú tájékoztató tábla a 4/2019. (V. 28.) önkormányzati rendelethez 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="110" zoomScaleNormal="110" zoomScaleSheetLayoutView="100" workbookViewId="0" topLeftCell="A1">
      <selection activeCell="B10" sqref="B10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17.625" style="408" customWidth="1"/>
    <col min="5" max="16384" width="9.375" style="408" customWidth="1"/>
  </cols>
  <sheetData>
    <row r="1" spans="1:3" ht="15.75" customHeight="1">
      <c r="A1" s="574" t="s">
        <v>14</v>
      </c>
      <c r="B1" s="574"/>
      <c r="C1" s="574"/>
    </row>
    <row r="2" spans="1:4" ht="15.75" customHeight="1" thickBot="1">
      <c r="A2" s="575" t="s">
        <v>151</v>
      </c>
      <c r="B2" s="575"/>
      <c r="C2" s="578" t="s">
        <v>567</v>
      </c>
      <c r="D2" s="578"/>
    </row>
    <row r="3" spans="1:4" ht="37.5" customHeight="1" thickBot="1">
      <c r="A3" s="23" t="s">
        <v>69</v>
      </c>
      <c r="B3" s="24" t="s">
        <v>16</v>
      </c>
      <c r="C3" s="43" t="s">
        <v>571</v>
      </c>
      <c r="D3" s="43" t="s">
        <v>615</v>
      </c>
    </row>
    <row r="4" spans="1:4" s="409" customFormat="1" ht="12" customHeight="1" thickBot="1">
      <c r="A4" s="403" t="s">
        <v>490</v>
      </c>
      <c r="B4" s="404" t="s">
        <v>491</v>
      </c>
      <c r="C4" s="405" t="s">
        <v>492</v>
      </c>
      <c r="D4" s="405" t="s">
        <v>494</v>
      </c>
    </row>
    <row r="5" spans="1:4" s="410" customFormat="1" ht="12" customHeight="1" thickBot="1">
      <c r="A5" s="20" t="s">
        <v>17</v>
      </c>
      <c r="B5" s="21" t="s">
        <v>244</v>
      </c>
      <c r="C5" s="287">
        <f>+C6+C7+C8+C9+C10+C11</f>
        <v>41061000</v>
      </c>
      <c r="D5" s="287">
        <f>+D6+D7+D8+D9+D10+D11</f>
        <v>41061000</v>
      </c>
    </row>
    <row r="6" spans="1:4" s="410" customFormat="1" ht="12" customHeight="1">
      <c r="A6" s="15" t="s">
        <v>98</v>
      </c>
      <c r="B6" s="411" t="s">
        <v>245</v>
      </c>
      <c r="C6" s="290">
        <v>41061000</v>
      </c>
      <c r="D6" s="290">
        <v>41061000</v>
      </c>
    </row>
    <row r="7" spans="1:4" s="410" customFormat="1" ht="12" customHeight="1">
      <c r="A7" s="14" t="s">
        <v>99</v>
      </c>
      <c r="B7" s="412" t="s">
        <v>246</v>
      </c>
      <c r="C7" s="289"/>
      <c r="D7" s="289"/>
    </row>
    <row r="8" spans="1:4" s="410" customFormat="1" ht="12" customHeight="1">
      <c r="A8" s="14" t="s">
        <v>100</v>
      </c>
      <c r="B8" s="412" t="s">
        <v>247</v>
      </c>
      <c r="C8" s="289"/>
      <c r="D8" s="289"/>
    </row>
    <row r="9" spans="1:4" s="410" customFormat="1" ht="12" customHeight="1">
      <c r="A9" s="14" t="s">
        <v>101</v>
      </c>
      <c r="B9" s="412" t="s">
        <v>248</v>
      </c>
      <c r="C9" s="289"/>
      <c r="D9" s="289"/>
    </row>
    <row r="10" spans="1:4" s="410" customFormat="1" ht="12" customHeight="1">
      <c r="A10" s="14" t="s">
        <v>148</v>
      </c>
      <c r="B10" s="283" t="s">
        <v>432</v>
      </c>
      <c r="C10" s="289"/>
      <c r="D10" s="289"/>
    </row>
    <row r="11" spans="1:4" s="410" customFormat="1" ht="12" customHeight="1" thickBot="1">
      <c r="A11" s="16" t="s">
        <v>102</v>
      </c>
      <c r="B11" s="284" t="s">
        <v>433</v>
      </c>
      <c r="C11" s="289"/>
      <c r="D11" s="289"/>
    </row>
    <row r="12" spans="1:4" s="410" customFormat="1" ht="12" customHeight="1" thickBot="1">
      <c r="A12" s="20" t="s">
        <v>18</v>
      </c>
      <c r="B12" s="282" t="s">
        <v>249</v>
      </c>
      <c r="C12" s="287">
        <f>+C13+C14+C15+C16+C17</f>
        <v>0</v>
      </c>
      <c r="D12" s="287">
        <f>+D13+D14+D15+D16+D17</f>
        <v>747151</v>
      </c>
    </row>
    <row r="13" spans="1:4" s="410" customFormat="1" ht="12" customHeight="1">
      <c r="A13" s="15" t="s">
        <v>104</v>
      </c>
      <c r="B13" s="411" t="s">
        <v>250</v>
      </c>
      <c r="C13" s="290"/>
      <c r="D13" s="290"/>
    </row>
    <row r="14" spans="1:4" s="410" customFormat="1" ht="12" customHeight="1">
      <c r="A14" s="14" t="s">
        <v>105</v>
      </c>
      <c r="B14" s="412" t="s">
        <v>251</v>
      </c>
      <c r="C14" s="289"/>
      <c r="D14" s="289"/>
    </row>
    <row r="15" spans="1:4" s="410" customFormat="1" ht="12" customHeight="1">
      <c r="A15" s="14" t="s">
        <v>106</v>
      </c>
      <c r="B15" s="412" t="s">
        <v>422</v>
      </c>
      <c r="C15" s="289"/>
      <c r="D15" s="289"/>
    </row>
    <row r="16" spans="1:4" s="410" customFormat="1" ht="12" customHeight="1">
      <c r="A16" s="14" t="s">
        <v>107</v>
      </c>
      <c r="B16" s="412" t="s">
        <v>423</v>
      </c>
      <c r="C16" s="289"/>
      <c r="D16" s="289"/>
    </row>
    <row r="17" spans="1:4" s="410" customFormat="1" ht="12" customHeight="1">
      <c r="A17" s="14" t="s">
        <v>108</v>
      </c>
      <c r="B17" s="412" t="s">
        <v>252</v>
      </c>
      <c r="C17" s="289"/>
      <c r="D17" s="289">
        <v>747151</v>
      </c>
    </row>
    <row r="18" spans="1:4" s="410" customFormat="1" ht="12" customHeight="1" thickBot="1">
      <c r="A18" s="16" t="s">
        <v>117</v>
      </c>
      <c r="B18" s="284" t="s">
        <v>253</v>
      </c>
      <c r="C18" s="291"/>
      <c r="D18" s="291"/>
    </row>
    <row r="19" spans="1:4" s="410" customFormat="1" ht="12" customHeight="1" thickBot="1">
      <c r="A19" s="20" t="s">
        <v>19</v>
      </c>
      <c r="B19" s="21" t="s">
        <v>254</v>
      </c>
      <c r="C19" s="287">
        <f>+C20+C21+C22+C23+C24</f>
        <v>0</v>
      </c>
      <c r="D19" s="287">
        <f>+D20+D21+D22+D23+D24</f>
        <v>0</v>
      </c>
    </row>
    <row r="20" spans="1:4" s="410" customFormat="1" ht="12" customHeight="1">
      <c r="A20" s="15" t="s">
        <v>87</v>
      </c>
      <c r="B20" s="411" t="s">
        <v>255</v>
      </c>
      <c r="C20" s="290"/>
      <c r="D20" s="290"/>
    </row>
    <row r="21" spans="1:4" s="410" customFormat="1" ht="12" customHeight="1">
      <c r="A21" s="14" t="s">
        <v>88</v>
      </c>
      <c r="B21" s="412" t="s">
        <v>256</v>
      </c>
      <c r="C21" s="289"/>
      <c r="D21" s="289"/>
    </row>
    <row r="22" spans="1:4" s="410" customFormat="1" ht="12" customHeight="1">
      <c r="A22" s="14" t="s">
        <v>89</v>
      </c>
      <c r="B22" s="412" t="s">
        <v>424</v>
      </c>
      <c r="C22" s="289"/>
      <c r="D22" s="289"/>
    </row>
    <row r="23" spans="1:4" s="410" customFormat="1" ht="12" customHeight="1">
      <c r="A23" s="14" t="s">
        <v>90</v>
      </c>
      <c r="B23" s="412" t="s">
        <v>425</v>
      </c>
      <c r="C23" s="289"/>
      <c r="D23" s="289"/>
    </row>
    <row r="24" spans="1:4" s="410" customFormat="1" ht="12" customHeight="1">
      <c r="A24" s="14" t="s">
        <v>169</v>
      </c>
      <c r="B24" s="412" t="s">
        <v>257</v>
      </c>
      <c r="C24" s="289"/>
      <c r="D24" s="289"/>
    </row>
    <row r="25" spans="1:4" s="410" customFormat="1" ht="12" customHeight="1" thickBot="1">
      <c r="A25" s="16" t="s">
        <v>170</v>
      </c>
      <c r="B25" s="413" t="s">
        <v>258</v>
      </c>
      <c r="C25" s="291"/>
      <c r="D25" s="291"/>
    </row>
    <row r="26" spans="1:4" s="410" customFormat="1" ht="12" customHeight="1" thickBot="1">
      <c r="A26" s="20" t="s">
        <v>171</v>
      </c>
      <c r="B26" s="21" t="s">
        <v>259</v>
      </c>
      <c r="C26" s="293">
        <v>30000</v>
      </c>
      <c r="D26" s="293">
        <v>30000</v>
      </c>
    </row>
    <row r="27" spans="1:4" s="410" customFormat="1" ht="12" customHeight="1">
      <c r="A27" s="15" t="s">
        <v>260</v>
      </c>
      <c r="B27" s="411" t="s">
        <v>439</v>
      </c>
      <c r="C27" s="406">
        <f>+C28+C29+C30</f>
        <v>0</v>
      </c>
      <c r="D27" s="406">
        <f>+D28+D29+D30</f>
        <v>0</v>
      </c>
    </row>
    <row r="28" spans="1:4" s="410" customFormat="1" ht="12" customHeight="1">
      <c r="A28" s="14" t="s">
        <v>261</v>
      </c>
      <c r="B28" s="412" t="s">
        <v>266</v>
      </c>
      <c r="C28" s="289"/>
      <c r="D28" s="289"/>
    </row>
    <row r="29" spans="1:4" s="410" customFormat="1" ht="12" customHeight="1">
      <c r="A29" s="14" t="s">
        <v>262</v>
      </c>
      <c r="B29" s="412" t="s">
        <v>267</v>
      </c>
      <c r="C29" s="289"/>
      <c r="D29" s="289"/>
    </row>
    <row r="30" spans="1:4" s="410" customFormat="1" ht="12" customHeight="1">
      <c r="A30" s="14" t="s">
        <v>437</v>
      </c>
      <c r="B30" s="473" t="s">
        <v>438</v>
      </c>
      <c r="C30" s="289"/>
      <c r="D30" s="289"/>
    </row>
    <row r="31" spans="1:4" s="410" customFormat="1" ht="12" customHeight="1">
      <c r="A31" s="14" t="s">
        <v>263</v>
      </c>
      <c r="B31" s="412" t="s">
        <v>268</v>
      </c>
      <c r="C31" s="289"/>
      <c r="D31" s="289"/>
    </row>
    <row r="32" spans="1:4" s="410" customFormat="1" ht="12" customHeight="1">
      <c r="A32" s="14" t="s">
        <v>264</v>
      </c>
      <c r="B32" s="412" t="s">
        <v>269</v>
      </c>
      <c r="C32" s="289"/>
      <c r="D32" s="289"/>
    </row>
    <row r="33" spans="1:4" s="410" customFormat="1" ht="12" customHeight="1" thickBot="1">
      <c r="A33" s="16" t="s">
        <v>265</v>
      </c>
      <c r="B33" s="413" t="s">
        <v>270</v>
      </c>
      <c r="C33" s="291">
        <v>30000</v>
      </c>
      <c r="D33" s="291">
        <v>30000</v>
      </c>
    </row>
    <row r="34" spans="1:4" s="410" customFormat="1" ht="12" customHeight="1" thickBot="1">
      <c r="A34" s="20" t="s">
        <v>21</v>
      </c>
      <c r="B34" s="21" t="s">
        <v>434</v>
      </c>
      <c r="C34" s="287">
        <f>SUM(C35:C45)</f>
        <v>88229</v>
      </c>
      <c r="D34" s="287">
        <f>SUM(D35:D45)</f>
        <v>88000</v>
      </c>
    </row>
    <row r="35" spans="1:4" s="410" customFormat="1" ht="12" customHeight="1">
      <c r="A35" s="15" t="s">
        <v>91</v>
      </c>
      <c r="B35" s="411" t="s">
        <v>273</v>
      </c>
      <c r="C35" s="290"/>
      <c r="D35" s="290"/>
    </row>
    <row r="36" spans="1:4" s="410" customFormat="1" ht="12" customHeight="1">
      <c r="A36" s="14" t="s">
        <v>92</v>
      </c>
      <c r="B36" s="412" t="s">
        <v>274</v>
      </c>
      <c r="C36" s="289"/>
      <c r="D36" s="289"/>
    </row>
    <row r="37" spans="1:4" s="410" customFormat="1" ht="12" customHeight="1">
      <c r="A37" s="14" t="s">
        <v>93</v>
      </c>
      <c r="B37" s="412" t="s">
        <v>275</v>
      </c>
      <c r="C37" s="289">
        <v>62229</v>
      </c>
      <c r="D37" s="289">
        <v>62000</v>
      </c>
    </row>
    <row r="38" spans="1:4" s="410" customFormat="1" ht="12" customHeight="1">
      <c r="A38" s="14" t="s">
        <v>173</v>
      </c>
      <c r="B38" s="412" t="s">
        <v>276</v>
      </c>
      <c r="C38" s="289"/>
      <c r="D38" s="289"/>
    </row>
    <row r="39" spans="1:4" s="410" customFormat="1" ht="12" customHeight="1">
      <c r="A39" s="14" t="s">
        <v>174</v>
      </c>
      <c r="B39" s="412" t="s">
        <v>277</v>
      </c>
      <c r="C39" s="289"/>
      <c r="D39" s="289"/>
    </row>
    <row r="40" spans="1:4" s="410" customFormat="1" ht="12" customHeight="1">
      <c r="A40" s="14" t="s">
        <v>175</v>
      </c>
      <c r="B40" s="412" t="s">
        <v>278</v>
      </c>
      <c r="C40" s="289">
        <v>25000</v>
      </c>
      <c r="D40" s="289">
        <v>25000</v>
      </c>
    </row>
    <row r="41" spans="1:4" s="410" customFormat="1" ht="12" customHeight="1">
      <c r="A41" s="14" t="s">
        <v>176</v>
      </c>
      <c r="B41" s="412" t="s">
        <v>279</v>
      </c>
      <c r="C41" s="289"/>
      <c r="D41" s="289"/>
    </row>
    <row r="42" spans="1:4" s="410" customFormat="1" ht="12" customHeight="1">
      <c r="A42" s="14" t="s">
        <v>177</v>
      </c>
      <c r="B42" s="412" t="s">
        <v>280</v>
      </c>
      <c r="C42" s="289"/>
      <c r="D42" s="289"/>
    </row>
    <row r="43" spans="1:4" s="410" customFormat="1" ht="12" customHeight="1">
      <c r="A43" s="14" t="s">
        <v>271</v>
      </c>
      <c r="B43" s="412" t="s">
        <v>281</v>
      </c>
      <c r="C43" s="292"/>
      <c r="D43" s="292"/>
    </row>
    <row r="44" spans="1:4" s="410" customFormat="1" ht="12" customHeight="1">
      <c r="A44" s="16" t="s">
        <v>272</v>
      </c>
      <c r="B44" s="413" t="s">
        <v>436</v>
      </c>
      <c r="C44" s="397"/>
      <c r="D44" s="397"/>
    </row>
    <row r="45" spans="1:4" s="410" customFormat="1" ht="12" customHeight="1" thickBot="1">
      <c r="A45" s="16" t="s">
        <v>435</v>
      </c>
      <c r="B45" s="284" t="s">
        <v>282</v>
      </c>
      <c r="C45" s="397">
        <v>1000</v>
      </c>
      <c r="D45" s="397">
        <v>1000</v>
      </c>
    </row>
    <row r="46" spans="1:4" s="410" customFormat="1" ht="12" customHeight="1" thickBot="1">
      <c r="A46" s="20" t="s">
        <v>22</v>
      </c>
      <c r="B46" s="21" t="s">
        <v>283</v>
      </c>
      <c r="C46" s="287">
        <f>SUM(C47:C51)</f>
        <v>0</v>
      </c>
      <c r="D46" s="287">
        <f>SUM(D47:D51)</f>
        <v>0</v>
      </c>
    </row>
    <row r="47" spans="1:4" s="410" customFormat="1" ht="12" customHeight="1">
      <c r="A47" s="15" t="s">
        <v>94</v>
      </c>
      <c r="B47" s="411" t="s">
        <v>287</v>
      </c>
      <c r="C47" s="455"/>
      <c r="D47" s="455"/>
    </row>
    <row r="48" spans="1:4" s="410" customFormat="1" ht="12" customHeight="1">
      <c r="A48" s="14" t="s">
        <v>95</v>
      </c>
      <c r="B48" s="412" t="s">
        <v>288</v>
      </c>
      <c r="C48" s="292"/>
      <c r="D48" s="292"/>
    </row>
    <row r="49" spans="1:4" s="410" customFormat="1" ht="12" customHeight="1">
      <c r="A49" s="14" t="s">
        <v>284</v>
      </c>
      <c r="B49" s="412" t="s">
        <v>289</v>
      </c>
      <c r="C49" s="292"/>
      <c r="D49" s="292"/>
    </row>
    <row r="50" spans="1:4" s="410" customFormat="1" ht="12" customHeight="1">
      <c r="A50" s="14" t="s">
        <v>285</v>
      </c>
      <c r="B50" s="412" t="s">
        <v>290</v>
      </c>
      <c r="C50" s="292"/>
      <c r="D50" s="292"/>
    </row>
    <row r="51" spans="1:4" s="410" customFormat="1" ht="12" customHeight="1" thickBot="1">
      <c r="A51" s="16" t="s">
        <v>286</v>
      </c>
      <c r="B51" s="284" t="s">
        <v>291</v>
      </c>
      <c r="C51" s="397"/>
      <c r="D51" s="397"/>
    </row>
    <row r="52" spans="1:4" s="410" customFormat="1" ht="12" customHeight="1" thickBot="1">
      <c r="A52" s="20" t="s">
        <v>178</v>
      </c>
      <c r="B52" s="21" t="s">
        <v>292</v>
      </c>
      <c r="C52" s="287">
        <f>SUM(C53:C55)</f>
        <v>0</v>
      </c>
      <c r="D52" s="287">
        <f>SUM(D53:D55)</f>
        <v>0</v>
      </c>
    </row>
    <row r="53" spans="1:4" s="410" customFormat="1" ht="12" customHeight="1">
      <c r="A53" s="15" t="s">
        <v>96</v>
      </c>
      <c r="B53" s="411" t="s">
        <v>293</v>
      </c>
      <c r="C53" s="290"/>
      <c r="D53" s="290"/>
    </row>
    <row r="54" spans="1:4" s="410" customFormat="1" ht="12" customHeight="1">
      <c r="A54" s="14" t="s">
        <v>97</v>
      </c>
      <c r="B54" s="412" t="s">
        <v>426</v>
      </c>
      <c r="C54" s="289"/>
      <c r="D54" s="289"/>
    </row>
    <row r="55" spans="1:4" s="410" customFormat="1" ht="12" customHeight="1">
      <c r="A55" s="14" t="s">
        <v>296</v>
      </c>
      <c r="B55" s="412" t="s">
        <v>294</v>
      </c>
      <c r="C55" s="289"/>
      <c r="D55" s="289"/>
    </row>
    <row r="56" spans="1:4" s="410" customFormat="1" ht="12" customHeight="1" thickBot="1">
      <c r="A56" s="16" t="s">
        <v>297</v>
      </c>
      <c r="B56" s="284" t="s">
        <v>295</v>
      </c>
      <c r="C56" s="291"/>
      <c r="D56" s="291"/>
    </row>
    <row r="57" spans="1:4" s="410" customFormat="1" ht="12" customHeight="1" thickBot="1">
      <c r="A57" s="20" t="s">
        <v>24</v>
      </c>
      <c r="B57" s="282" t="s">
        <v>298</v>
      </c>
      <c r="C57" s="287">
        <f>SUM(C58:C60)</f>
        <v>0</v>
      </c>
      <c r="D57" s="287">
        <f>SUM(D58:D60)</f>
        <v>0</v>
      </c>
    </row>
    <row r="58" spans="1:4" s="410" customFormat="1" ht="12" customHeight="1">
      <c r="A58" s="15" t="s">
        <v>179</v>
      </c>
      <c r="B58" s="411" t="s">
        <v>300</v>
      </c>
      <c r="C58" s="292"/>
      <c r="D58" s="292"/>
    </row>
    <row r="59" spans="1:4" s="410" customFormat="1" ht="12" customHeight="1">
      <c r="A59" s="14" t="s">
        <v>180</v>
      </c>
      <c r="B59" s="412" t="s">
        <v>427</v>
      </c>
      <c r="C59" s="292"/>
      <c r="D59" s="292"/>
    </row>
    <row r="60" spans="1:4" s="410" customFormat="1" ht="12" customHeight="1">
      <c r="A60" s="14" t="s">
        <v>222</v>
      </c>
      <c r="B60" s="412" t="s">
        <v>301</v>
      </c>
      <c r="C60" s="292"/>
      <c r="D60" s="292"/>
    </row>
    <row r="61" spans="1:4" s="410" customFormat="1" ht="12" customHeight="1" thickBot="1">
      <c r="A61" s="16" t="s">
        <v>299</v>
      </c>
      <c r="B61" s="284" t="s">
        <v>302</v>
      </c>
      <c r="C61" s="292"/>
      <c r="D61" s="292"/>
    </row>
    <row r="62" spans="1:4" s="410" customFormat="1" ht="12" customHeight="1" thickBot="1">
      <c r="A62" s="480" t="s">
        <v>479</v>
      </c>
      <c r="B62" s="21" t="s">
        <v>303</v>
      </c>
      <c r="C62" s="293">
        <f>+C5+C12+C19+C26+C34+C46+C52+C57</f>
        <v>41179229</v>
      </c>
      <c r="D62" s="293">
        <f>+D5+D12+D19+D26+D34+D46+D52+D57</f>
        <v>41926151</v>
      </c>
    </row>
    <row r="63" spans="1:4" s="410" customFormat="1" ht="12" customHeight="1" thickBot="1">
      <c r="A63" s="458" t="s">
        <v>304</v>
      </c>
      <c r="B63" s="282" t="s">
        <v>305</v>
      </c>
      <c r="C63" s="287">
        <f>SUM(C64:C66)</f>
        <v>0</v>
      </c>
      <c r="D63" s="287">
        <f>SUM(D64:D66)</f>
        <v>0</v>
      </c>
    </row>
    <row r="64" spans="1:4" s="410" customFormat="1" ht="12" customHeight="1">
      <c r="A64" s="15" t="s">
        <v>336</v>
      </c>
      <c r="B64" s="411" t="s">
        <v>306</v>
      </c>
      <c r="C64" s="292"/>
      <c r="D64" s="292"/>
    </row>
    <row r="65" spans="1:4" s="410" customFormat="1" ht="12" customHeight="1">
      <c r="A65" s="14" t="s">
        <v>345</v>
      </c>
      <c r="B65" s="412" t="s">
        <v>307</v>
      </c>
      <c r="C65" s="292"/>
      <c r="D65" s="292"/>
    </row>
    <row r="66" spans="1:4" s="410" customFormat="1" ht="12" customHeight="1" thickBot="1">
      <c r="A66" s="16" t="s">
        <v>346</v>
      </c>
      <c r="B66" s="474" t="s">
        <v>464</v>
      </c>
      <c r="C66" s="292"/>
      <c r="D66" s="292"/>
    </row>
    <row r="67" spans="1:4" s="410" customFormat="1" ht="12" customHeight="1" thickBot="1">
      <c r="A67" s="458" t="s">
        <v>309</v>
      </c>
      <c r="B67" s="282" t="s">
        <v>310</v>
      </c>
      <c r="C67" s="287">
        <f>SUM(C68:C71)</f>
        <v>0</v>
      </c>
      <c r="D67" s="287">
        <f>SUM(D68:D71)</f>
        <v>0</v>
      </c>
    </row>
    <row r="68" spans="1:4" s="410" customFormat="1" ht="12" customHeight="1">
      <c r="A68" s="15" t="s">
        <v>149</v>
      </c>
      <c r="B68" s="411" t="s">
        <v>311</v>
      </c>
      <c r="C68" s="292"/>
      <c r="D68" s="292"/>
    </row>
    <row r="69" spans="1:4" s="410" customFormat="1" ht="12" customHeight="1">
      <c r="A69" s="14" t="s">
        <v>150</v>
      </c>
      <c r="B69" s="412" t="s">
        <v>312</v>
      </c>
      <c r="C69" s="292"/>
      <c r="D69" s="292"/>
    </row>
    <row r="70" spans="1:4" s="410" customFormat="1" ht="12" customHeight="1">
      <c r="A70" s="14" t="s">
        <v>337</v>
      </c>
      <c r="B70" s="412" t="s">
        <v>313</v>
      </c>
      <c r="C70" s="292"/>
      <c r="D70" s="292"/>
    </row>
    <row r="71" spans="1:4" s="410" customFormat="1" ht="12" customHeight="1" thickBot="1">
      <c r="A71" s="16" t="s">
        <v>338</v>
      </c>
      <c r="B71" s="284" t="s">
        <v>314</v>
      </c>
      <c r="C71" s="292"/>
      <c r="D71" s="292"/>
    </row>
    <row r="72" spans="1:4" s="410" customFormat="1" ht="12" customHeight="1" thickBot="1">
      <c r="A72" s="458" t="s">
        <v>315</v>
      </c>
      <c r="B72" s="282" t="s">
        <v>316</v>
      </c>
      <c r="C72" s="287">
        <f>SUM(C73:C74)</f>
        <v>1957771</v>
      </c>
      <c r="D72" s="287">
        <f>SUM(D73:D74)</f>
        <v>1958000</v>
      </c>
    </row>
    <row r="73" spans="1:4" s="410" customFormat="1" ht="12" customHeight="1">
      <c r="A73" s="15" t="s">
        <v>339</v>
      </c>
      <c r="B73" s="411" t="s">
        <v>317</v>
      </c>
      <c r="C73" s="292">
        <v>1957771</v>
      </c>
      <c r="D73" s="292">
        <v>1958000</v>
      </c>
    </row>
    <row r="74" spans="1:4" s="410" customFormat="1" ht="12" customHeight="1" thickBot="1">
      <c r="A74" s="16" t="s">
        <v>340</v>
      </c>
      <c r="B74" s="284" t="s">
        <v>318</v>
      </c>
      <c r="C74" s="292"/>
      <c r="D74" s="292"/>
    </row>
    <row r="75" spans="1:4" s="410" customFormat="1" ht="12" customHeight="1" thickBot="1">
      <c r="A75" s="458" t="s">
        <v>319</v>
      </c>
      <c r="B75" s="282" t="s">
        <v>320</v>
      </c>
      <c r="C75" s="287">
        <f>SUM(C76:C78)</f>
        <v>0</v>
      </c>
      <c r="D75" s="287">
        <f>SUM(D76:D78)</f>
        <v>0</v>
      </c>
    </row>
    <row r="76" spans="1:4" s="410" customFormat="1" ht="12" customHeight="1">
      <c r="A76" s="15" t="s">
        <v>341</v>
      </c>
      <c r="B76" s="411" t="s">
        <v>321</v>
      </c>
      <c r="C76" s="292"/>
      <c r="D76" s="292"/>
    </row>
    <row r="77" spans="1:4" s="410" customFormat="1" ht="12" customHeight="1">
      <c r="A77" s="14" t="s">
        <v>342</v>
      </c>
      <c r="B77" s="412" t="s">
        <v>322</v>
      </c>
      <c r="C77" s="292"/>
      <c r="D77" s="292"/>
    </row>
    <row r="78" spans="1:4" s="410" customFormat="1" ht="12" customHeight="1" thickBot="1">
      <c r="A78" s="16" t="s">
        <v>343</v>
      </c>
      <c r="B78" s="284" t="s">
        <v>323</v>
      </c>
      <c r="C78" s="292"/>
      <c r="D78" s="292"/>
    </row>
    <row r="79" spans="1:4" s="410" customFormat="1" ht="12" customHeight="1" thickBot="1">
      <c r="A79" s="458" t="s">
        <v>324</v>
      </c>
      <c r="B79" s="282" t="s">
        <v>344</v>
      </c>
      <c r="C79" s="287">
        <f>SUM(C80:C83)</f>
        <v>0</v>
      </c>
      <c r="D79" s="287">
        <f>SUM(D80:D83)</f>
        <v>0</v>
      </c>
    </row>
    <row r="80" spans="1:4" s="410" customFormat="1" ht="12" customHeight="1">
      <c r="A80" s="415" t="s">
        <v>325</v>
      </c>
      <c r="B80" s="411" t="s">
        <v>326</v>
      </c>
      <c r="C80" s="292"/>
      <c r="D80" s="292"/>
    </row>
    <row r="81" spans="1:4" s="410" customFormat="1" ht="12" customHeight="1">
      <c r="A81" s="416" t="s">
        <v>327</v>
      </c>
      <c r="B81" s="412" t="s">
        <v>328</v>
      </c>
      <c r="C81" s="292"/>
      <c r="D81" s="292"/>
    </row>
    <row r="82" spans="1:4" s="410" customFormat="1" ht="12" customHeight="1">
      <c r="A82" s="416" t="s">
        <v>329</v>
      </c>
      <c r="B82" s="412" t="s">
        <v>330</v>
      </c>
      <c r="C82" s="292"/>
      <c r="D82" s="292"/>
    </row>
    <row r="83" spans="1:4" s="410" customFormat="1" ht="12" customHeight="1" thickBot="1">
      <c r="A83" s="417" t="s">
        <v>331</v>
      </c>
      <c r="B83" s="284" t="s">
        <v>332</v>
      </c>
      <c r="C83" s="292"/>
      <c r="D83" s="292"/>
    </row>
    <row r="84" spans="1:4" s="410" customFormat="1" ht="12" customHeight="1" thickBot="1">
      <c r="A84" s="458" t="s">
        <v>333</v>
      </c>
      <c r="B84" s="282" t="s">
        <v>478</v>
      </c>
      <c r="C84" s="456"/>
      <c r="D84" s="456"/>
    </row>
    <row r="85" spans="1:4" s="410" customFormat="1" ht="13.5" customHeight="1" thickBot="1">
      <c r="A85" s="458" t="s">
        <v>335</v>
      </c>
      <c r="B85" s="282" t="s">
        <v>334</v>
      </c>
      <c r="C85" s="456"/>
      <c r="D85" s="456"/>
    </row>
    <row r="86" spans="1:4" s="410" customFormat="1" ht="15.75" customHeight="1" thickBot="1">
      <c r="A86" s="458" t="s">
        <v>347</v>
      </c>
      <c r="B86" s="418" t="s">
        <v>481</v>
      </c>
      <c r="C86" s="293">
        <f>+C63+C67+C72+C75+C79+C85+C84</f>
        <v>1957771</v>
      </c>
      <c r="D86" s="293">
        <f>+D63+D67+D72+D75+D79+D85+D84</f>
        <v>1958000</v>
      </c>
    </row>
    <row r="87" spans="1:4" s="410" customFormat="1" ht="16.5" customHeight="1" thickBot="1">
      <c r="A87" s="459" t="s">
        <v>480</v>
      </c>
      <c r="B87" s="419" t="s">
        <v>482</v>
      </c>
      <c r="C87" s="293">
        <f>+C62+C86</f>
        <v>43137000</v>
      </c>
      <c r="D87" s="293">
        <f>+D62+D86</f>
        <v>43884151</v>
      </c>
    </row>
    <row r="88" spans="1:3" s="410" customFormat="1" ht="83.25" customHeight="1">
      <c r="A88" s="5"/>
      <c r="B88" s="6"/>
      <c r="C88" s="294"/>
    </row>
    <row r="89" spans="1:3" ht="16.5" customHeight="1">
      <c r="A89" s="574" t="s">
        <v>46</v>
      </c>
      <c r="B89" s="574"/>
      <c r="C89" s="574"/>
    </row>
    <row r="90" spans="1:4" s="420" customFormat="1" ht="16.5" customHeight="1" thickBot="1">
      <c r="A90" s="576" t="s">
        <v>152</v>
      </c>
      <c r="B90" s="576"/>
      <c r="C90" s="579" t="s">
        <v>567</v>
      </c>
      <c r="D90" s="579"/>
    </row>
    <row r="91" spans="1:4" ht="37.5" customHeight="1" thickBot="1">
      <c r="A91" s="23" t="s">
        <v>69</v>
      </c>
      <c r="B91" s="24" t="s">
        <v>47</v>
      </c>
      <c r="C91" s="43" t="str">
        <f>+C3</f>
        <v>2018. évi eredeti előirányzat</v>
      </c>
      <c r="D91" s="43" t="str">
        <f>+D3</f>
        <v>2018. évi módosított előirányzat</v>
      </c>
    </row>
    <row r="92" spans="1:4" s="409" customFormat="1" ht="12" customHeight="1" thickBot="1">
      <c r="A92" s="35" t="s">
        <v>490</v>
      </c>
      <c r="B92" s="36" t="s">
        <v>491</v>
      </c>
      <c r="C92" s="37" t="s">
        <v>492</v>
      </c>
      <c r="D92" s="37" t="s">
        <v>494</v>
      </c>
    </row>
    <row r="93" spans="1:4" ht="12" customHeight="1" thickBot="1">
      <c r="A93" s="22" t="s">
        <v>17</v>
      </c>
      <c r="B93" s="29" t="s">
        <v>440</v>
      </c>
      <c r="C93" s="286">
        <f>C94+C95+C96+C97+C98+C111</f>
        <v>43137000</v>
      </c>
      <c r="D93" s="286">
        <f>D94+D95+D96+D97+D98+D111</f>
        <v>43884151</v>
      </c>
    </row>
    <row r="94" spans="1:4" ht="12" customHeight="1">
      <c r="A94" s="17" t="s">
        <v>98</v>
      </c>
      <c r="B94" s="10" t="s">
        <v>48</v>
      </c>
      <c r="C94" s="288">
        <v>29411000</v>
      </c>
      <c r="D94" s="288">
        <v>30386959</v>
      </c>
    </row>
    <row r="95" spans="1:4" ht="12" customHeight="1">
      <c r="A95" s="14" t="s">
        <v>99</v>
      </c>
      <c r="B95" s="8" t="s">
        <v>181</v>
      </c>
      <c r="C95" s="289">
        <v>5850000</v>
      </c>
      <c r="D95" s="289">
        <v>6028830</v>
      </c>
    </row>
    <row r="96" spans="1:4" ht="12" customHeight="1">
      <c r="A96" s="14" t="s">
        <v>100</v>
      </c>
      <c r="B96" s="8" t="s">
        <v>140</v>
      </c>
      <c r="C96" s="291">
        <v>7876000</v>
      </c>
      <c r="D96" s="291">
        <v>7468362</v>
      </c>
    </row>
    <row r="97" spans="1:4" ht="12" customHeight="1">
      <c r="A97" s="14" t="s">
        <v>101</v>
      </c>
      <c r="B97" s="11" t="s">
        <v>182</v>
      </c>
      <c r="C97" s="291"/>
      <c r="D97" s="291"/>
    </row>
    <row r="98" spans="1:4" ht="12" customHeight="1">
      <c r="A98" s="14" t="s">
        <v>112</v>
      </c>
      <c r="B98" s="19" t="s">
        <v>183</v>
      </c>
      <c r="C98" s="291"/>
      <c r="D98" s="291"/>
    </row>
    <row r="99" spans="1:4" ht="12" customHeight="1">
      <c r="A99" s="14" t="s">
        <v>102</v>
      </c>
      <c r="B99" s="8" t="s">
        <v>445</v>
      </c>
      <c r="C99" s="291"/>
      <c r="D99" s="291"/>
    </row>
    <row r="100" spans="1:4" ht="12" customHeight="1">
      <c r="A100" s="14" t="s">
        <v>103</v>
      </c>
      <c r="B100" s="147" t="s">
        <v>444</v>
      </c>
      <c r="C100" s="291"/>
      <c r="D100" s="291"/>
    </row>
    <row r="101" spans="1:4" ht="12" customHeight="1">
      <c r="A101" s="14" t="s">
        <v>113</v>
      </c>
      <c r="B101" s="147" t="s">
        <v>443</v>
      </c>
      <c r="C101" s="291"/>
      <c r="D101" s="291"/>
    </row>
    <row r="102" spans="1:4" ht="12" customHeight="1">
      <c r="A102" s="14" t="s">
        <v>114</v>
      </c>
      <c r="B102" s="145" t="s">
        <v>350</v>
      </c>
      <c r="C102" s="291"/>
      <c r="D102" s="291"/>
    </row>
    <row r="103" spans="1:4" ht="12" customHeight="1">
      <c r="A103" s="14" t="s">
        <v>115</v>
      </c>
      <c r="B103" s="146" t="s">
        <v>351</v>
      </c>
      <c r="C103" s="291"/>
      <c r="D103" s="291"/>
    </row>
    <row r="104" spans="1:4" ht="12" customHeight="1">
      <c r="A104" s="14" t="s">
        <v>116</v>
      </c>
      <c r="B104" s="146" t="s">
        <v>352</v>
      </c>
      <c r="C104" s="291"/>
      <c r="D104" s="291"/>
    </row>
    <row r="105" spans="1:4" ht="12" customHeight="1">
      <c r="A105" s="14" t="s">
        <v>118</v>
      </c>
      <c r="B105" s="145" t="s">
        <v>353</v>
      </c>
      <c r="C105" s="291"/>
      <c r="D105" s="291"/>
    </row>
    <row r="106" spans="1:4" ht="12" customHeight="1">
      <c r="A106" s="14" t="s">
        <v>184</v>
      </c>
      <c r="B106" s="145" t="s">
        <v>354</v>
      </c>
      <c r="C106" s="291"/>
      <c r="D106" s="291"/>
    </row>
    <row r="107" spans="1:4" ht="12" customHeight="1">
      <c r="A107" s="14" t="s">
        <v>348</v>
      </c>
      <c r="B107" s="146" t="s">
        <v>355</v>
      </c>
      <c r="C107" s="291"/>
      <c r="D107" s="291"/>
    </row>
    <row r="108" spans="1:4" ht="12" customHeight="1">
      <c r="A108" s="13" t="s">
        <v>349</v>
      </c>
      <c r="B108" s="147" t="s">
        <v>356</v>
      </c>
      <c r="C108" s="291"/>
      <c r="D108" s="291"/>
    </row>
    <row r="109" spans="1:4" ht="12" customHeight="1">
      <c r="A109" s="14" t="s">
        <v>441</v>
      </c>
      <c r="B109" s="147" t="s">
        <v>357</v>
      </c>
      <c r="C109" s="291"/>
      <c r="D109" s="291"/>
    </row>
    <row r="110" spans="1:4" ht="12" customHeight="1">
      <c r="A110" s="16" t="s">
        <v>442</v>
      </c>
      <c r="B110" s="147" t="s">
        <v>358</v>
      </c>
      <c r="C110" s="291"/>
      <c r="D110" s="291"/>
    </row>
    <row r="111" spans="1:4" ht="12" customHeight="1">
      <c r="A111" s="14" t="s">
        <v>446</v>
      </c>
      <c r="B111" s="11" t="s">
        <v>49</v>
      </c>
      <c r="C111" s="289"/>
      <c r="D111" s="289"/>
    </row>
    <row r="112" spans="1:4" ht="12" customHeight="1">
      <c r="A112" s="14" t="s">
        <v>447</v>
      </c>
      <c r="B112" s="8" t="s">
        <v>449</v>
      </c>
      <c r="C112" s="289"/>
      <c r="D112" s="289"/>
    </row>
    <row r="113" spans="1:4" ht="12" customHeight="1" thickBot="1">
      <c r="A113" s="18" t="s">
        <v>448</v>
      </c>
      <c r="B113" s="478" t="s">
        <v>450</v>
      </c>
      <c r="C113" s="295"/>
      <c r="D113" s="295"/>
    </row>
    <row r="114" spans="1:4" ht="12" customHeight="1" thickBot="1">
      <c r="A114" s="475" t="s">
        <v>18</v>
      </c>
      <c r="B114" s="476" t="s">
        <v>359</v>
      </c>
      <c r="C114" s="477">
        <f>+C115+C117+C119</f>
        <v>0</v>
      </c>
      <c r="D114" s="477">
        <f>+D115+D117+D119</f>
        <v>0</v>
      </c>
    </row>
    <row r="115" spans="1:4" ht="12" customHeight="1">
      <c r="A115" s="15" t="s">
        <v>104</v>
      </c>
      <c r="B115" s="8" t="s">
        <v>220</v>
      </c>
      <c r="C115" s="290"/>
      <c r="D115" s="290"/>
    </row>
    <row r="116" spans="1:4" ht="12" customHeight="1">
      <c r="A116" s="15" t="s">
        <v>105</v>
      </c>
      <c r="B116" s="12" t="s">
        <v>363</v>
      </c>
      <c r="C116" s="290"/>
      <c r="D116" s="290"/>
    </row>
    <row r="117" spans="1:4" ht="12" customHeight="1">
      <c r="A117" s="15" t="s">
        <v>106</v>
      </c>
      <c r="B117" s="12" t="s">
        <v>185</v>
      </c>
      <c r="C117" s="289"/>
      <c r="D117" s="289"/>
    </row>
    <row r="118" spans="1:4" ht="12" customHeight="1">
      <c r="A118" s="15" t="s">
        <v>107</v>
      </c>
      <c r="B118" s="12" t="s">
        <v>364</v>
      </c>
      <c r="C118" s="258"/>
      <c r="D118" s="258"/>
    </row>
    <row r="119" spans="1:4" ht="12" customHeight="1">
      <c r="A119" s="15" t="s">
        <v>108</v>
      </c>
      <c r="B119" s="284" t="s">
        <v>223</v>
      </c>
      <c r="C119" s="258"/>
      <c r="D119" s="258"/>
    </row>
    <row r="120" spans="1:4" ht="12" customHeight="1">
      <c r="A120" s="15" t="s">
        <v>117</v>
      </c>
      <c r="B120" s="283" t="s">
        <v>428</v>
      </c>
      <c r="C120" s="258"/>
      <c r="D120" s="258"/>
    </row>
    <row r="121" spans="1:4" ht="12" customHeight="1">
      <c r="A121" s="15" t="s">
        <v>119</v>
      </c>
      <c r="B121" s="407" t="s">
        <v>369</v>
      </c>
      <c r="C121" s="258"/>
      <c r="D121" s="258"/>
    </row>
    <row r="122" spans="1:4" ht="15.75">
      <c r="A122" s="15" t="s">
        <v>186</v>
      </c>
      <c r="B122" s="146" t="s">
        <v>352</v>
      </c>
      <c r="C122" s="258"/>
      <c r="D122" s="258"/>
    </row>
    <row r="123" spans="1:4" ht="12" customHeight="1">
      <c r="A123" s="15" t="s">
        <v>187</v>
      </c>
      <c r="B123" s="146" t="s">
        <v>368</v>
      </c>
      <c r="C123" s="258"/>
      <c r="D123" s="258"/>
    </row>
    <row r="124" spans="1:4" ht="12" customHeight="1">
      <c r="A124" s="15" t="s">
        <v>188</v>
      </c>
      <c r="B124" s="146" t="s">
        <v>367</v>
      </c>
      <c r="C124" s="258"/>
      <c r="D124" s="258"/>
    </row>
    <row r="125" spans="1:4" ht="12" customHeight="1">
      <c r="A125" s="15" t="s">
        <v>360</v>
      </c>
      <c r="B125" s="146" t="s">
        <v>355</v>
      </c>
      <c r="C125" s="258"/>
      <c r="D125" s="258"/>
    </row>
    <row r="126" spans="1:4" ht="12" customHeight="1">
      <c r="A126" s="15" t="s">
        <v>361</v>
      </c>
      <c r="B126" s="146" t="s">
        <v>366</v>
      </c>
      <c r="C126" s="258"/>
      <c r="D126" s="258"/>
    </row>
    <row r="127" spans="1:4" ht="16.5" thickBot="1">
      <c r="A127" s="13" t="s">
        <v>362</v>
      </c>
      <c r="B127" s="146" t="s">
        <v>365</v>
      </c>
      <c r="C127" s="260"/>
      <c r="D127" s="260"/>
    </row>
    <row r="128" spans="1:4" ht="12" customHeight="1" thickBot="1">
      <c r="A128" s="20" t="s">
        <v>19</v>
      </c>
      <c r="B128" s="137" t="s">
        <v>451</v>
      </c>
      <c r="C128" s="287">
        <f>+C93+C114</f>
        <v>43137000</v>
      </c>
      <c r="D128" s="287">
        <f>+D93+D114</f>
        <v>43884151</v>
      </c>
    </row>
    <row r="129" spans="1:4" ht="12" customHeight="1" thickBot="1">
      <c r="A129" s="20" t="s">
        <v>20</v>
      </c>
      <c r="B129" s="137" t="s">
        <v>452</v>
      </c>
      <c r="C129" s="287">
        <f>+C130+C131+C132</f>
        <v>0</v>
      </c>
      <c r="D129" s="287">
        <f>+D130+D131+D132</f>
        <v>0</v>
      </c>
    </row>
    <row r="130" spans="1:4" ht="12" customHeight="1">
      <c r="A130" s="15" t="s">
        <v>260</v>
      </c>
      <c r="B130" s="12" t="s">
        <v>459</v>
      </c>
      <c r="C130" s="258"/>
      <c r="D130" s="258"/>
    </row>
    <row r="131" spans="1:4" ht="12" customHeight="1">
      <c r="A131" s="15" t="s">
        <v>263</v>
      </c>
      <c r="B131" s="12" t="s">
        <v>460</v>
      </c>
      <c r="C131" s="258"/>
      <c r="D131" s="258"/>
    </row>
    <row r="132" spans="1:4" ht="12" customHeight="1" thickBot="1">
      <c r="A132" s="13" t="s">
        <v>264</v>
      </c>
      <c r="B132" s="12" t="s">
        <v>461</v>
      </c>
      <c r="C132" s="258"/>
      <c r="D132" s="258"/>
    </row>
    <row r="133" spans="1:4" ht="12" customHeight="1" thickBot="1">
      <c r="A133" s="20" t="s">
        <v>21</v>
      </c>
      <c r="B133" s="137" t="s">
        <v>453</v>
      </c>
      <c r="C133" s="287">
        <f>SUM(C134:C139)</f>
        <v>0</v>
      </c>
      <c r="D133" s="287">
        <f>SUM(D134:D139)</f>
        <v>0</v>
      </c>
    </row>
    <row r="134" spans="1:4" ht="12" customHeight="1">
      <c r="A134" s="15" t="s">
        <v>91</v>
      </c>
      <c r="B134" s="9" t="s">
        <v>462</v>
      </c>
      <c r="C134" s="258"/>
      <c r="D134" s="258"/>
    </row>
    <row r="135" spans="1:4" ht="12" customHeight="1">
      <c r="A135" s="15" t="s">
        <v>92</v>
      </c>
      <c r="B135" s="9" t="s">
        <v>454</v>
      </c>
      <c r="C135" s="258"/>
      <c r="D135" s="258"/>
    </row>
    <row r="136" spans="1:4" ht="12" customHeight="1">
      <c r="A136" s="15" t="s">
        <v>93</v>
      </c>
      <c r="B136" s="9" t="s">
        <v>455</v>
      </c>
      <c r="C136" s="258"/>
      <c r="D136" s="258"/>
    </row>
    <row r="137" spans="1:4" ht="12" customHeight="1">
      <c r="A137" s="15" t="s">
        <v>173</v>
      </c>
      <c r="B137" s="9" t="s">
        <v>456</v>
      </c>
      <c r="C137" s="258"/>
      <c r="D137" s="258"/>
    </row>
    <row r="138" spans="1:4" ht="12" customHeight="1">
      <c r="A138" s="15" t="s">
        <v>174</v>
      </c>
      <c r="B138" s="9" t="s">
        <v>457</v>
      </c>
      <c r="C138" s="258"/>
      <c r="D138" s="258"/>
    </row>
    <row r="139" spans="1:4" ht="12" customHeight="1" thickBot="1">
      <c r="A139" s="13" t="s">
        <v>175</v>
      </c>
      <c r="B139" s="9" t="s">
        <v>458</v>
      </c>
      <c r="C139" s="258"/>
      <c r="D139" s="258"/>
    </row>
    <row r="140" spans="1:4" ht="12" customHeight="1" thickBot="1">
      <c r="A140" s="20" t="s">
        <v>22</v>
      </c>
      <c r="B140" s="137" t="s">
        <v>466</v>
      </c>
      <c r="C140" s="293">
        <f>+C141+C142+C143+C144</f>
        <v>0</v>
      </c>
      <c r="D140" s="293">
        <f>+D141+D142+D143+D144</f>
        <v>0</v>
      </c>
    </row>
    <row r="141" spans="1:4" ht="12" customHeight="1">
      <c r="A141" s="15" t="s">
        <v>94</v>
      </c>
      <c r="B141" s="9" t="s">
        <v>370</v>
      </c>
      <c r="C141" s="258"/>
      <c r="D141" s="258"/>
    </row>
    <row r="142" spans="1:4" ht="12" customHeight="1">
      <c r="A142" s="15" t="s">
        <v>95</v>
      </c>
      <c r="B142" s="9" t="s">
        <v>371</v>
      </c>
      <c r="C142" s="258"/>
      <c r="D142" s="258"/>
    </row>
    <row r="143" spans="1:4" ht="12" customHeight="1">
      <c r="A143" s="15" t="s">
        <v>284</v>
      </c>
      <c r="B143" s="9" t="s">
        <v>467</v>
      </c>
      <c r="C143" s="258"/>
      <c r="D143" s="258"/>
    </row>
    <row r="144" spans="1:4" ht="12" customHeight="1" thickBot="1">
      <c r="A144" s="13" t="s">
        <v>285</v>
      </c>
      <c r="B144" s="7" t="s">
        <v>390</v>
      </c>
      <c r="C144" s="258"/>
      <c r="D144" s="258"/>
    </row>
    <row r="145" spans="1:4" ht="12" customHeight="1" thickBot="1">
      <c r="A145" s="20" t="s">
        <v>23</v>
      </c>
      <c r="B145" s="137" t="s">
        <v>468</v>
      </c>
      <c r="C145" s="296">
        <f>SUM(C146:C150)</f>
        <v>0</v>
      </c>
      <c r="D145" s="296">
        <f>SUM(D146:D150)</f>
        <v>0</v>
      </c>
    </row>
    <row r="146" spans="1:4" ht="12" customHeight="1">
      <c r="A146" s="15" t="s">
        <v>96</v>
      </c>
      <c r="B146" s="9" t="s">
        <v>463</v>
      </c>
      <c r="C146" s="258"/>
      <c r="D146" s="258"/>
    </row>
    <row r="147" spans="1:4" ht="12" customHeight="1">
      <c r="A147" s="15" t="s">
        <v>97</v>
      </c>
      <c r="B147" s="9" t="s">
        <v>470</v>
      </c>
      <c r="C147" s="258"/>
      <c r="D147" s="258"/>
    </row>
    <row r="148" spans="1:4" ht="12" customHeight="1">
      <c r="A148" s="15" t="s">
        <v>296</v>
      </c>
      <c r="B148" s="9" t="s">
        <v>465</v>
      </c>
      <c r="C148" s="258"/>
      <c r="D148" s="258"/>
    </row>
    <row r="149" spans="1:4" ht="12" customHeight="1">
      <c r="A149" s="15" t="s">
        <v>297</v>
      </c>
      <c r="B149" s="9" t="s">
        <v>471</v>
      </c>
      <c r="C149" s="258"/>
      <c r="D149" s="258"/>
    </row>
    <row r="150" spans="1:4" ht="12" customHeight="1" thickBot="1">
      <c r="A150" s="15" t="s">
        <v>469</v>
      </c>
      <c r="B150" s="9" t="s">
        <v>472</v>
      </c>
      <c r="C150" s="258"/>
      <c r="D150" s="258"/>
    </row>
    <row r="151" spans="1:4" ht="12" customHeight="1" thickBot="1">
      <c r="A151" s="20" t="s">
        <v>24</v>
      </c>
      <c r="B151" s="137" t="s">
        <v>473</v>
      </c>
      <c r="C151" s="479"/>
      <c r="D151" s="479"/>
    </row>
    <row r="152" spans="1:4" ht="12" customHeight="1" thickBot="1">
      <c r="A152" s="20" t="s">
        <v>25</v>
      </c>
      <c r="B152" s="137" t="s">
        <v>474</v>
      </c>
      <c r="C152" s="479"/>
      <c r="D152" s="479"/>
    </row>
    <row r="153" spans="1:7" ht="15" customHeight="1" thickBot="1">
      <c r="A153" s="20" t="s">
        <v>26</v>
      </c>
      <c r="B153" s="137" t="s">
        <v>476</v>
      </c>
      <c r="C153" s="421">
        <f>+C129+C133+C140+C145+C151+C152</f>
        <v>0</v>
      </c>
      <c r="D153" s="421">
        <f>+D129+D133+D140+D145+D151+D152</f>
        <v>0</v>
      </c>
      <c r="E153" s="422"/>
      <c r="F153" s="422"/>
      <c r="G153" s="422"/>
    </row>
    <row r="154" spans="1:4" s="410" customFormat="1" ht="12.75" customHeight="1" thickBot="1">
      <c r="A154" s="285" t="s">
        <v>27</v>
      </c>
      <c r="B154" s="373" t="s">
        <v>475</v>
      </c>
      <c r="C154" s="421">
        <f>+C128+C153</f>
        <v>43137000</v>
      </c>
      <c r="D154" s="421">
        <f>+D128+D153</f>
        <v>43884151</v>
      </c>
    </row>
    <row r="155" ht="7.5" customHeight="1"/>
    <row r="156" spans="1:3" ht="15.75">
      <c r="A156" s="577" t="s">
        <v>372</v>
      </c>
      <c r="B156" s="577"/>
      <c r="C156" s="577"/>
    </row>
    <row r="157" spans="1:4" ht="15" customHeight="1" thickBot="1">
      <c r="A157" s="575" t="s">
        <v>153</v>
      </c>
      <c r="B157" s="575"/>
      <c r="C157" s="578" t="s">
        <v>221</v>
      </c>
      <c r="D157" s="578"/>
    </row>
    <row r="158" spans="1:4" ht="13.5" customHeight="1" thickBot="1">
      <c r="A158" s="20">
        <v>1</v>
      </c>
      <c r="B158" s="28" t="s">
        <v>477</v>
      </c>
      <c r="C158" s="287">
        <f>+C62-C128</f>
        <v>-1957771</v>
      </c>
      <c r="D158" s="287">
        <f>+D62-D128</f>
        <v>-1958000</v>
      </c>
    </row>
    <row r="159" spans="1:4" ht="27.75" customHeight="1" thickBot="1">
      <c r="A159" s="20" t="s">
        <v>18</v>
      </c>
      <c r="B159" s="28" t="s">
        <v>483</v>
      </c>
      <c r="C159" s="287">
        <f>+C86-C153</f>
        <v>1957771</v>
      </c>
      <c r="D159" s="287">
        <f>+D86-D153</f>
        <v>1958000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2:D2"/>
    <mergeCell ref="C90:D90"/>
    <mergeCell ref="C157:D157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7" r:id="rId1"/>
  <headerFooter alignWithMargins="0">
    <oddHeader>&amp;C&amp;"Times New Roman CE,Félkövér"&amp;12
Győrzámoly Község Önkormányzat
2018. ÉVI KÖLTSÉGVETÉS
ÁLLAMI (ÁLLAMIGAZGATÁSI) FELADATOK MÉRLEGE
&amp;R&amp;"Times New Roman CE,Félkövér dőlt"&amp;11 1.4. melléklet a 4/2019. (V. 28.)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3"/>
  <sheetViews>
    <sheetView zoomScale="115" zoomScaleNormal="115" zoomScaleSheetLayoutView="100" workbookViewId="0" topLeftCell="A7">
      <selection activeCell="L27" sqref="L27"/>
    </sheetView>
  </sheetViews>
  <sheetFormatPr defaultColWidth="9.00390625" defaultRowHeight="12.75"/>
  <cols>
    <col min="1" max="1" width="6.875" style="59" customWidth="1"/>
    <col min="2" max="2" width="55.125" style="175" customWidth="1"/>
    <col min="3" max="4" width="16.375" style="59" customWidth="1"/>
    <col min="5" max="5" width="55.125" style="59" customWidth="1"/>
    <col min="6" max="7" width="16.375" style="59" customWidth="1"/>
    <col min="8" max="8" width="4.875" style="59" customWidth="1"/>
    <col min="9" max="16384" width="9.375" style="59" customWidth="1"/>
  </cols>
  <sheetData>
    <row r="1" spans="2:8" ht="39.75" customHeight="1">
      <c r="B1" s="308" t="s">
        <v>156</v>
      </c>
      <c r="C1" s="309"/>
      <c r="D1" s="309"/>
      <c r="E1" s="309"/>
      <c r="F1" s="309"/>
      <c r="G1" s="309"/>
      <c r="H1" s="582" t="s">
        <v>641</v>
      </c>
    </row>
    <row r="2" spans="6:8" ht="14.25" thickBot="1">
      <c r="F2" s="310" t="s">
        <v>567</v>
      </c>
      <c r="G2" s="310"/>
      <c r="H2" s="582"/>
    </row>
    <row r="3" spans="1:8" ht="18" customHeight="1" thickBot="1">
      <c r="A3" s="580" t="s">
        <v>69</v>
      </c>
      <c r="B3" s="311" t="s">
        <v>56</v>
      </c>
      <c r="C3" s="312"/>
      <c r="D3" s="532"/>
      <c r="E3" s="311" t="s">
        <v>57</v>
      </c>
      <c r="F3" s="313"/>
      <c r="G3" s="542"/>
      <c r="H3" s="582"/>
    </row>
    <row r="4" spans="1:8" s="314" customFormat="1" ht="35.25" customHeight="1" thickBot="1">
      <c r="A4" s="581"/>
      <c r="B4" s="176" t="s">
        <v>61</v>
      </c>
      <c r="C4" s="177" t="str">
        <f>+'1.1. sz. mell.'!C3</f>
        <v>2018. évi előirányzat</v>
      </c>
      <c r="D4" s="533" t="s">
        <v>615</v>
      </c>
      <c r="E4" s="496" t="s">
        <v>61</v>
      </c>
      <c r="F4" s="541" t="str">
        <f>+C4</f>
        <v>2018. évi előirányzat</v>
      </c>
      <c r="G4" s="541" t="str">
        <f>+D4</f>
        <v>2018. évi módosított előirányzat</v>
      </c>
      <c r="H4" s="582"/>
    </row>
    <row r="5" spans="1:8" s="319" customFormat="1" ht="12" customHeight="1" thickBot="1">
      <c r="A5" s="315" t="s">
        <v>490</v>
      </c>
      <c r="B5" s="316" t="s">
        <v>491</v>
      </c>
      <c r="C5" s="317" t="s">
        <v>492</v>
      </c>
      <c r="D5" s="534" t="s">
        <v>494</v>
      </c>
      <c r="E5" s="316" t="s">
        <v>496</v>
      </c>
      <c r="F5" s="318" t="s">
        <v>497</v>
      </c>
      <c r="G5" s="318" t="s">
        <v>616</v>
      </c>
      <c r="H5" s="582"/>
    </row>
    <row r="6" spans="1:8" ht="12.75" customHeight="1">
      <c r="A6" s="320" t="s">
        <v>17</v>
      </c>
      <c r="B6" s="321" t="s">
        <v>373</v>
      </c>
      <c r="C6" s="297">
        <v>212621126</v>
      </c>
      <c r="D6" s="535">
        <v>218896464</v>
      </c>
      <c r="E6" s="321" t="s">
        <v>62</v>
      </c>
      <c r="F6" s="303">
        <v>157198000</v>
      </c>
      <c r="G6" s="303">
        <v>160118777</v>
      </c>
      <c r="H6" s="582"/>
    </row>
    <row r="7" spans="1:8" ht="12.75" customHeight="1">
      <c r="A7" s="322" t="s">
        <v>18</v>
      </c>
      <c r="B7" s="323" t="s">
        <v>374</v>
      </c>
      <c r="C7" s="298">
        <v>9636000</v>
      </c>
      <c r="D7" s="536">
        <v>13403730</v>
      </c>
      <c r="E7" s="323" t="s">
        <v>181</v>
      </c>
      <c r="F7" s="304">
        <v>31221000</v>
      </c>
      <c r="G7" s="304">
        <v>31756720</v>
      </c>
      <c r="H7" s="582"/>
    </row>
    <row r="8" spans="1:8" ht="12.75" customHeight="1">
      <c r="A8" s="322" t="s">
        <v>19</v>
      </c>
      <c r="B8" s="323" t="s">
        <v>395</v>
      </c>
      <c r="C8" s="298"/>
      <c r="D8" s="536">
        <v>1484190</v>
      </c>
      <c r="E8" s="323" t="s">
        <v>225</v>
      </c>
      <c r="F8" s="304">
        <v>156798250</v>
      </c>
      <c r="G8" s="304">
        <v>231312433</v>
      </c>
      <c r="H8" s="582"/>
    </row>
    <row r="9" spans="1:8" ht="12.75" customHeight="1">
      <c r="A9" s="322" t="s">
        <v>20</v>
      </c>
      <c r="B9" s="323" t="s">
        <v>172</v>
      </c>
      <c r="C9" s="298">
        <v>47230000</v>
      </c>
      <c r="D9" s="536">
        <v>54804689</v>
      </c>
      <c r="E9" s="323" t="s">
        <v>182</v>
      </c>
      <c r="F9" s="304">
        <v>4423000</v>
      </c>
      <c r="G9" s="304">
        <v>4855000</v>
      </c>
      <c r="H9" s="582"/>
    </row>
    <row r="10" spans="1:8" ht="12.75" customHeight="1">
      <c r="A10" s="322" t="s">
        <v>21</v>
      </c>
      <c r="B10" s="324" t="s">
        <v>421</v>
      </c>
      <c r="C10" s="298">
        <v>87406229</v>
      </c>
      <c r="D10" s="536">
        <v>108842167</v>
      </c>
      <c r="E10" s="323" t="s">
        <v>183</v>
      </c>
      <c r="F10" s="304">
        <v>8734000</v>
      </c>
      <c r="G10" s="304">
        <v>16624635</v>
      </c>
      <c r="H10" s="582"/>
    </row>
    <row r="11" spans="1:8" ht="12.75" customHeight="1">
      <c r="A11" s="322" t="s">
        <v>22</v>
      </c>
      <c r="B11" s="323" t="s">
        <v>375</v>
      </c>
      <c r="C11" s="298"/>
      <c r="D11" s="298">
        <v>80000</v>
      </c>
      <c r="E11" s="323" t="s">
        <v>49</v>
      </c>
      <c r="F11" s="304">
        <v>15000000</v>
      </c>
      <c r="G11" s="304">
        <v>25615590</v>
      </c>
      <c r="H11" s="582"/>
    </row>
    <row r="12" spans="1:8" ht="12.75" customHeight="1">
      <c r="A12" s="322" t="s">
        <v>23</v>
      </c>
      <c r="B12" s="323" t="s">
        <v>484</v>
      </c>
      <c r="C12" s="298"/>
      <c r="D12" s="298"/>
      <c r="E12" s="48"/>
      <c r="F12" s="304"/>
      <c r="G12" s="304"/>
      <c r="H12" s="582"/>
    </row>
    <row r="13" spans="1:8" ht="12.75" customHeight="1">
      <c r="A13" s="322" t="s">
        <v>24</v>
      </c>
      <c r="B13" s="48"/>
      <c r="C13" s="298"/>
      <c r="D13" s="298"/>
      <c r="E13" s="48"/>
      <c r="F13" s="304"/>
      <c r="G13" s="304"/>
      <c r="H13" s="582"/>
    </row>
    <row r="14" spans="1:8" ht="12.75" customHeight="1">
      <c r="A14" s="322" t="s">
        <v>25</v>
      </c>
      <c r="B14" s="423"/>
      <c r="C14" s="298"/>
      <c r="D14" s="298"/>
      <c r="E14" s="48"/>
      <c r="F14" s="304"/>
      <c r="G14" s="304"/>
      <c r="H14" s="582"/>
    </row>
    <row r="15" spans="1:8" ht="12.75" customHeight="1">
      <c r="A15" s="322" t="s">
        <v>26</v>
      </c>
      <c r="B15" s="48"/>
      <c r="C15" s="298"/>
      <c r="D15" s="298"/>
      <c r="E15" s="48"/>
      <c r="F15" s="304"/>
      <c r="G15" s="304"/>
      <c r="H15" s="582"/>
    </row>
    <row r="16" spans="1:8" ht="12.75" customHeight="1">
      <c r="A16" s="322" t="s">
        <v>27</v>
      </c>
      <c r="B16" s="48"/>
      <c r="C16" s="298"/>
      <c r="D16" s="298"/>
      <c r="E16" s="48"/>
      <c r="F16" s="304"/>
      <c r="G16" s="304"/>
      <c r="H16" s="582"/>
    </row>
    <row r="17" spans="1:8" ht="12.75" customHeight="1" thickBot="1">
      <c r="A17" s="322" t="s">
        <v>28</v>
      </c>
      <c r="B17" s="60"/>
      <c r="C17" s="300"/>
      <c r="D17" s="537"/>
      <c r="E17" s="48"/>
      <c r="F17" s="305"/>
      <c r="G17" s="305"/>
      <c r="H17" s="582"/>
    </row>
    <row r="18" spans="1:8" ht="15.75" customHeight="1" thickBot="1">
      <c r="A18" s="325" t="s">
        <v>29</v>
      </c>
      <c r="B18" s="138" t="s">
        <v>485</v>
      </c>
      <c r="C18" s="301">
        <f>SUM(C6:C17)</f>
        <v>356893355</v>
      </c>
      <c r="D18" s="301">
        <f>D6+D7+D9+D10+D11</f>
        <v>396027050</v>
      </c>
      <c r="E18" s="138" t="s">
        <v>381</v>
      </c>
      <c r="F18" s="306">
        <f>SUM(F6:F17)</f>
        <v>373374250</v>
      </c>
      <c r="G18" s="306">
        <f>SUM(G6:G17)</f>
        <v>470283155</v>
      </c>
      <c r="H18" s="582"/>
    </row>
    <row r="19" spans="1:8" ht="12.75" customHeight="1">
      <c r="A19" s="326" t="s">
        <v>30</v>
      </c>
      <c r="B19" s="327" t="s">
        <v>378</v>
      </c>
      <c r="C19" s="481">
        <v>23892794</v>
      </c>
      <c r="D19" s="538">
        <f>D20+D21+D22+D23</f>
        <v>81668004</v>
      </c>
      <c r="E19" s="328" t="s">
        <v>189</v>
      </c>
      <c r="F19" s="307"/>
      <c r="G19" s="307"/>
      <c r="H19" s="582"/>
    </row>
    <row r="20" spans="1:8" ht="12.75" customHeight="1">
      <c r="A20" s="329" t="s">
        <v>31</v>
      </c>
      <c r="B20" s="328" t="s">
        <v>218</v>
      </c>
      <c r="C20" s="84">
        <v>16480895</v>
      </c>
      <c r="D20" s="140">
        <v>81668004</v>
      </c>
      <c r="E20" s="328" t="s">
        <v>380</v>
      </c>
      <c r="F20" s="85"/>
      <c r="G20" s="85"/>
      <c r="H20" s="582"/>
    </row>
    <row r="21" spans="1:8" ht="12.75" customHeight="1">
      <c r="A21" s="329" t="s">
        <v>32</v>
      </c>
      <c r="B21" s="328" t="s">
        <v>219</v>
      </c>
      <c r="C21" s="84"/>
      <c r="D21" s="140"/>
      <c r="E21" s="328" t="s">
        <v>154</v>
      </c>
      <c r="F21" s="85"/>
      <c r="G21" s="85"/>
      <c r="H21" s="582"/>
    </row>
    <row r="22" spans="1:8" ht="12.75" customHeight="1">
      <c r="A22" s="329" t="s">
        <v>33</v>
      </c>
      <c r="B22" s="328" t="s">
        <v>224</v>
      </c>
      <c r="C22" s="84"/>
      <c r="D22" s="140"/>
      <c r="E22" s="328" t="s">
        <v>155</v>
      </c>
      <c r="F22" s="85"/>
      <c r="G22" s="85"/>
      <c r="H22" s="582"/>
    </row>
    <row r="23" spans="1:8" ht="21" customHeight="1">
      <c r="A23" s="329" t="s">
        <v>34</v>
      </c>
      <c r="B23" s="328" t="s">
        <v>566</v>
      </c>
      <c r="C23" s="84">
        <v>7411899</v>
      </c>
      <c r="D23" s="539"/>
      <c r="E23" s="327" t="s">
        <v>226</v>
      </c>
      <c r="F23" s="85"/>
      <c r="G23" s="85"/>
      <c r="H23" s="582"/>
    </row>
    <row r="24" spans="1:8" ht="12.75" customHeight="1">
      <c r="A24" s="329" t="s">
        <v>35</v>
      </c>
      <c r="B24" s="328" t="s">
        <v>379</v>
      </c>
      <c r="C24" s="330">
        <f>+C25+C26</f>
        <v>0</v>
      </c>
      <c r="D24" s="540"/>
      <c r="E24" s="328" t="s">
        <v>190</v>
      </c>
      <c r="F24" s="85"/>
      <c r="G24" s="85"/>
      <c r="H24" s="582"/>
    </row>
    <row r="25" spans="1:8" ht="12.75" customHeight="1">
      <c r="A25" s="326" t="s">
        <v>36</v>
      </c>
      <c r="B25" s="327" t="s">
        <v>376</v>
      </c>
      <c r="C25" s="302"/>
      <c r="D25" s="539"/>
      <c r="E25" s="321" t="s">
        <v>467</v>
      </c>
      <c r="F25" s="307"/>
      <c r="G25" s="307"/>
      <c r="H25" s="582"/>
    </row>
    <row r="26" spans="1:8" ht="12.75" customHeight="1">
      <c r="A26" s="329" t="s">
        <v>37</v>
      </c>
      <c r="B26" s="328" t="s">
        <v>377</v>
      </c>
      <c r="C26" s="84"/>
      <c r="D26" s="140"/>
      <c r="E26" s="323" t="s">
        <v>473</v>
      </c>
      <c r="F26" s="85"/>
      <c r="G26" s="85"/>
      <c r="H26" s="582"/>
    </row>
    <row r="27" spans="1:8" ht="12.75" customHeight="1">
      <c r="A27" s="322" t="s">
        <v>38</v>
      </c>
      <c r="B27" s="328" t="s">
        <v>478</v>
      </c>
      <c r="C27" s="84"/>
      <c r="D27" s="140"/>
      <c r="E27" s="323" t="s">
        <v>474</v>
      </c>
      <c r="F27" s="85"/>
      <c r="G27" s="85"/>
      <c r="H27" s="582"/>
    </row>
    <row r="28" spans="1:8" ht="12.75" customHeight="1" thickBot="1">
      <c r="A28" s="387" t="s">
        <v>39</v>
      </c>
      <c r="B28" s="327" t="s">
        <v>334</v>
      </c>
      <c r="C28" s="302"/>
      <c r="D28" s="539"/>
      <c r="E28" s="425" t="s">
        <v>371</v>
      </c>
      <c r="F28" s="307">
        <v>7411899</v>
      </c>
      <c r="G28" s="307">
        <v>7411899</v>
      </c>
      <c r="H28" s="582"/>
    </row>
    <row r="29" spans="1:8" ht="15.75" customHeight="1" thickBot="1">
      <c r="A29" s="325" t="s">
        <v>40</v>
      </c>
      <c r="B29" s="138" t="s">
        <v>486</v>
      </c>
      <c r="C29" s="301">
        <f>+C19+C24+C27+C28</f>
        <v>23892794</v>
      </c>
      <c r="D29" s="301">
        <f>+D19+D24+D27+D28</f>
        <v>81668004</v>
      </c>
      <c r="E29" s="138" t="s">
        <v>488</v>
      </c>
      <c r="F29" s="306">
        <f>SUM(F19:F28)</f>
        <v>7411899</v>
      </c>
      <c r="G29" s="306">
        <f>SUM(G19:G28)</f>
        <v>7411899</v>
      </c>
      <c r="H29" s="582"/>
    </row>
    <row r="30" spans="1:8" ht="13.5" thickBot="1">
      <c r="A30" s="325" t="s">
        <v>41</v>
      </c>
      <c r="B30" s="331" t="s">
        <v>487</v>
      </c>
      <c r="C30" s="332">
        <f>+C18+C29</f>
        <v>380786149</v>
      </c>
      <c r="D30" s="332">
        <f>+D18+D29</f>
        <v>477695054</v>
      </c>
      <c r="E30" s="331" t="s">
        <v>489</v>
      </c>
      <c r="F30" s="332">
        <f>+F18+F29</f>
        <v>380786149</v>
      </c>
      <c r="G30" s="332">
        <f>+G18+G29</f>
        <v>477695054</v>
      </c>
      <c r="H30" s="582"/>
    </row>
    <row r="31" spans="1:8" ht="13.5" thickBot="1">
      <c r="A31" s="325" t="s">
        <v>42</v>
      </c>
      <c r="B31" s="331" t="s">
        <v>167</v>
      </c>
      <c r="C31" s="332">
        <f>IF(C18-F18&lt;0,F18-C18,"-")</f>
        <v>16480895</v>
      </c>
      <c r="D31" s="332">
        <f>IF(D18-G18&lt;0,G18-D18,"-")</f>
        <v>74256105</v>
      </c>
      <c r="E31" s="331" t="s">
        <v>168</v>
      </c>
      <c r="F31" s="332" t="str">
        <f>IF(C18-F18&gt;0,C18-F18,"-")</f>
        <v>-</v>
      </c>
      <c r="G31" s="332" t="str">
        <f>IF(D18-G18&gt;0,D18-G18,"-")</f>
        <v>-</v>
      </c>
      <c r="H31" s="582"/>
    </row>
    <row r="32" spans="1:8" ht="13.5" thickBot="1">
      <c r="A32" s="325" t="s">
        <v>43</v>
      </c>
      <c r="B32" s="331" t="s">
        <v>227</v>
      </c>
      <c r="C32" s="332" t="str">
        <f>IF(C18+C29-F30&lt;0,F30-(C18+C29),"-")</f>
        <v>-</v>
      </c>
      <c r="D32" s="332" t="str">
        <f>IF(D18+D29-G30&lt;0,G30-(D18+D29),"-")</f>
        <v>-</v>
      </c>
      <c r="E32" s="331" t="s">
        <v>228</v>
      </c>
      <c r="F32" s="332" t="str">
        <f>IF(C18+C29-F30&gt;0,C18+C29-F30,"-")</f>
        <v>-</v>
      </c>
      <c r="G32" s="332" t="str">
        <f>IF(D18+D29-G30&gt;0,D18+D29-G30,"-")</f>
        <v>-</v>
      </c>
      <c r="H32" s="582"/>
    </row>
    <row r="33" spans="2:5" ht="18.75">
      <c r="B33" s="583"/>
      <c r="C33" s="583"/>
      <c r="D33" s="583"/>
      <c r="E33" s="583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61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="115" zoomScaleNormal="115" zoomScaleSheetLayoutView="115" workbookViewId="0" topLeftCell="A4">
      <selection activeCell="D19" sqref="D19"/>
    </sheetView>
  </sheetViews>
  <sheetFormatPr defaultColWidth="9.00390625" defaultRowHeight="12.75"/>
  <cols>
    <col min="1" max="1" width="6.875" style="59" customWidth="1"/>
    <col min="2" max="2" width="55.125" style="175" customWidth="1"/>
    <col min="3" max="4" width="16.375" style="59" customWidth="1"/>
    <col min="5" max="5" width="55.125" style="59" customWidth="1"/>
    <col min="6" max="7" width="16.375" style="59" customWidth="1"/>
    <col min="8" max="8" width="4.875" style="59" customWidth="1"/>
    <col min="9" max="16384" width="9.375" style="59" customWidth="1"/>
  </cols>
  <sheetData>
    <row r="1" spans="2:8" ht="31.5">
      <c r="B1" s="308" t="s">
        <v>157</v>
      </c>
      <c r="C1" s="309"/>
      <c r="D1" s="309"/>
      <c r="E1" s="309"/>
      <c r="F1" s="309"/>
      <c r="G1" s="309"/>
      <c r="H1" s="582" t="s">
        <v>642</v>
      </c>
    </row>
    <row r="2" spans="6:8" ht="14.25" thickBot="1">
      <c r="F2" s="586" t="s">
        <v>567</v>
      </c>
      <c r="G2" s="586"/>
      <c r="H2" s="582"/>
    </row>
    <row r="3" spans="1:8" ht="13.5" thickBot="1">
      <c r="A3" s="584" t="s">
        <v>69</v>
      </c>
      <c r="B3" s="311" t="s">
        <v>56</v>
      </c>
      <c r="C3" s="312"/>
      <c r="D3" s="532"/>
      <c r="E3" s="311" t="s">
        <v>57</v>
      </c>
      <c r="F3" s="313"/>
      <c r="G3" s="542"/>
      <c r="H3" s="582"/>
    </row>
    <row r="4" spans="1:8" s="314" customFormat="1" ht="33.75" customHeight="1" thickBot="1">
      <c r="A4" s="585"/>
      <c r="B4" s="176" t="s">
        <v>61</v>
      </c>
      <c r="C4" s="177" t="str">
        <f>+'2.1. sz. mell.  '!C4</f>
        <v>2018. évi előirányzat</v>
      </c>
      <c r="D4" s="177" t="str">
        <f>+'2.1. sz. mell.  '!D4</f>
        <v>2018. évi módosított előirányzat</v>
      </c>
      <c r="E4" s="176" t="s">
        <v>61</v>
      </c>
      <c r="F4" s="177" t="str">
        <f>+'2.1. sz. mell.  '!C4</f>
        <v>2018. évi előirányzat</v>
      </c>
      <c r="G4" s="177" t="str">
        <f>+'2.1. sz. mell.  '!D4</f>
        <v>2018. évi módosított előirányzat</v>
      </c>
      <c r="H4" s="582"/>
    </row>
    <row r="5" spans="1:8" s="314" customFormat="1" ht="13.5" thickBot="1">
      <c r="A5" s="315" t="s">
        <v>490</v>
      </c>
      <c r="B5" s="316" t="s">
        <v>491</v>
      </c>
      <c r="C5" s="317" t="s">
        <v>492</v>
      </c>
      <c r="D5" s="317" t="s">
        <v>494</v>
      </c>
      <c r="E5" s="316" t="s">
        <v>496</v>
      </c>
      <c r="F5" s="318" t="s">
        <v>497</v>
      </c>
      <c r="G5" s="318" t="s">
        <v>616</v>
      </c>
      <c r="H5" s="582"/>
    </row>
    <row r="6" spans="1:8" ht="12.75" customHeight="1">
      <c r="A6" s="320" t="s">
        <v>17</v>
      </c>
      <c r="B6" s="321" t="s">
        <v>382</v>
      </c>
      <c r="C6" s="297">
        <v>65939826</v>
      </c>
      <c r="D6" s="297">
        <v>65939826</v>
      </c>
      <c r="E6" s="321" t="s">
        <v>220</v>
      </c>
      <c r="F6" s="303">
        <v>564048000</v>
      </c>
      <c r="G6" s="303">
        <v>477563618</v>
      </c>
      <c r="H6" s="582"/>
    </row>
    <row r="7" spans="1:8" ht="12.75">
      <c r="A7" s="322" t="s">
        <v>18</v>
      </c>
      <c r="B7" s="323" t="s">
        <v>383</v>
      </c>
      <c r="C7" s="298"/>
      <c r="D7" s="298"/>
      <c r="E7" s="323" t="s">
        <v>388</v>
      </c>
      <c r="F7" s="304">
        <v>98314013</v>
      </c>
      <c r="G7" s="304">
        <v>98314013</v>
      </c>
      <c r="H7" s="582"/>
    </row>
    <row r="8" spans="1:8" ht="12.75" customHeight="1">
      <c r="A8" s="322" t="s">
        <v>19</v>
      </c>
      <c r="B8" s="323" t="s">
        <v>10</v>
      </c>
      <c r="C8" s="298">
        <v>160264000</v>
      </c>
      <c r="D8" s="298">
        <v>158852479</v>
      </c>
      <c r="E8" s="323" t="s">
        <v>185</v>
      </c>
      <c r="F8" s="304">
        <v>43186000</v>
      </c>
      <c r="G8" s="304">
        <v>75219683</v>
      </c>
      <c r="H8" s="582"/>
    </row>
    <row r="9" spans="1:8" ht="12.75" customHeight="1">
      <c r="A9" s="322" t="s">
        <v>20</v>
      </c>
      <c r="B9" s="323" t="s">
        <v>384</v>
      </c>
      <c r="C9" s="298">
        <v>38272000</v>
      </c>
      <c r="D9" s="298">
        <v>43008000</v>
      </c>
      <c r="E9" s="323" t="s">
        <v>389</v>
      </c>
      <c r="F9" s="304">
        <v>40157326</v>
      </c>
      <c r="G9" s="304">
        <v>45511635</v>
      </c>
      <c r="H9" s="582"/>
    </row>
    <row r="10" spans="1:8" ht="12.75" customHeight="1">
      <c r="A10" s="322" t="s">
        <v>21</v>
      </c>
      <c r="B10" s="323" t="s">
        <v>385</v>
      </c>
      <c r="C10" s="298"/>
      <c r="D10" s="298"/>
      <c r="E10" s="323" t="s">
        <v>223</v>
      </c>
      <c r="F10" s="304"/>
      <c r="G10" s="304"/>
      <c r="H10" s="582"/>
    </row>
    <row r="11" spans="1:8" ht="12.75" customHeight="1">
      <c r="A11" s="322" t="s">
        <v>22</v>
      </c>
      <c r="B11" s="323" t="s">
        <v>386</v>
      </c>
      <c r="C11" s="299"/>
      <c r="D11" s="299"/>
      <c r="E11" s="426"/>
      <c r="F11" s="304"/>
      <c r="G11" s="304"/>
      <c r="H11" s="582"/>
    </row>
    <row r="12" spans="1:8" ht="12.75" customHeight="1">
      <c r="A12" s="322" t="s">
        <v>23</v>
      </c>
      <c r="B12" s="48" t="s">
        <v>556</v>
      </c>
      <c r="C12" s="298"/>
      <c r="D12" s="298"/>
      <c r="E12" s="426"/>
      <c r="F12" s="304"/>
      <c r="G12" s="304"/>
      <c r="H12" s="582"/>
    </row>
    <row r="13" spans="1:8" ht="12.75" customHeight="1">
      <c r="A13" s="322" t="s">
        <v>24</v>
      </c>
      <c r="B13" s="48"/>
      <c r="C13" s="298"/>
      <c r="D13" s="298"/>
      <c r="E13" s="427"/>
      <c r="F13" s="304"/>
      <c r="G13" s="304"/>
      <c r="H13" s="582"/>
    </row>
    <row r="14" spans="1:9" ht="12.75" customHeight="1">
      <c r="A14" s="322" t="s">
        <v>25</v>
      </c>
      <c r="B14" s="424"/>
      <c r="C14" s="299"/>
      <c r="D14" s="299"/>
      <c r="E14" s="426"/>
      <c r="F14" s="304"/>
      <c r="G14" s="304"/>
      <c r="H14" s="582"/>
      <c r="I14" s="59" t="s">
        <v>537</v>
      </c>
    </row>
    <row r="15" spans="1:8" ht="12.75">
      <c r="A15" s="322" t="s">
        <v>26</v>
      </c>
      <c r="B15" s="48"/>
      <c r="C15" s="299"/>
      <c r="D15" s="299"/>
      <c r="E15" s="426"/>
      <c r="F15" s="304"/>
      <c r="G15" s="304"/>
      <c r="H15" s="582"/>
    </row>
    <row r="16" spans="1:8" ht="12.75" customHeight="1" thickBot="1">
      <c r="A16" s="387" t="s">
        <v>27</v>
      </c>
      <c r="B16" s="425"/>
      <c r="C16" s="389"/>
      <c r="D16" s="389"/>
      <c r="E16" s="388" t="s">
        <v>49</v>
      </c>
      <c r="F16" s="352"/>
      <c r="G16" s="352"/>
      <c r="H16" s="582"/>
    </row>
    <row r="17" spans="1:8" ht="15.75" customHeight="1" thickBot="1">
      <c r="A17" s="325" t="s">
        <v>28</v>
      </c>
      <c r="B17" s="138" t="s">
        <v>396</v>
      </c>
      <c r="C17" s="301">
        <f>+C6+C8+C9+C11+C12+C13+C14+C15+C16</f>
        <v>264475826</v>
      </c>
      <c r="D17" s="301">
        <f>+D6+D8+D9+D11+D12+D13+D14+D15+D16</f>
        <v>267800305</v>
      </c>
      <c r="E17" s="138" t="s">
        <v>397</v>
      </c>
      <c r="F17" s="306">
        <f>+F6+F8+F10+F11+F12+F13+F14+F15+F16</f>
        <v>607234000</v>
      </c>
      <c r="G17" s="306">
        <f>+G6+G8+G10+G11+G12+G13+G14+G15+G16</f>
        <v>552783301</v>
      </c>
      <c r="H17" s="582"/>
    </row>
    <row r="18" spans="1:8" ht="12.75" customHeight="1">
      <c r="A18" s="320" t="s">
        <v>29</v>
      </c>
      <c r="B18" s="335" t="s">
        <v>240</v>
      </c>
      <c r="C18" s="342">
        <f>+C19+C20+C21+C22+C23</f>
        <v>347618174</v>
      </c>
      <c r="D18" s="342">
        <f>+D19+D20+D21+D22+D23</f>
        <v>289842996</v>
      </c>
      <c r="E18" s="328" t="s">
        <v>189</v>
      </c>
      <c r="F18" s="82"/>
      <c r="G18" s="82"/>
      <c r="H18" s="582"/>
    </row>
    <row r="19" spans="1:8" ht="12.75" customHeight="1">
      <c r="A19" s="322" t="s">
        <v>30</v>
      </c>
      <c r="B19" s="336" t="s">
        <v>229</v>
      </c>
      <c r="C19" s="84">
        <v>347618174</v>
      </c>
      <c r="D19" s="84">
        <v>289842996</v>
      </c>
      <c r="E19" s="328" t="s">
        <v>192</v>
      </c>
      <c r="F19" s="85"/>
      <c r="G19" s="85"/>
      <c r="H19" s="582"/>
    </row>
    <row r="20" spans="1:8" ht="12.75" customHeight="1">
      <c r="A20" s="320" t="s">
        <v>31</v>
      </c>
      <c r="B20" s="336" t="s">
        <v>230</v>
      </c>
      <c r="C20" s="84"/>
      <c r="D20" s="84"/>
      <c r="E20" s="328" t="s">
        <v>154</v>
      </c>
      <c r="F20" s="85"/>
      <c r="G20" s="85"/>
      <c r="H20" s="582"/>
    </row>
    <row r="21" spans="1:8" ht="12.75" customHeight="1">
      <c r="A21" s="322" t="s">
        <v>32</v>
      </c>
      <c r="B21" s="336" t="s">
        <v>231</v>
      </c>
      <c r="C21" s="84"/>
      <c r="D21" s="84"/>
      <c r="E21" s="328" t="s">
        <v>155</v>
      </c>
      <c r="F21" s="85">
        <v>4860000</v>
      </c>
      <c r="G21" s="85">
        <v>4860000</v>
      </c>
      <c r="H21" s="582"/>
    </row>
    <row r="22" spans="1:8" ht="12.75" customHeight="1">
      <c r="A22" s="320" t="s">
        <v>33</v>
      </c>
      <c r="B22" s="336" t="s">
        <v>232</v>
      </c>
      <c r="C22" s="84"/>
      <c r="D22" s="84"/>
      <c r="E22" s="327" t="s">
        <v>226</v>
      </c>
      <c r="F22" s="85"/>
      <c r="G22" s="85"/>
      <c r="H22" s="582"/>
    </row>
    <row r="23" spans="1:8" ht="12.75" customHeight="1">
      <c r="A23" s="322" t="s">
        <v>34</v>
      </c>
      <c r="B23" s="337" t="s">
        <v>233</v>
      </c>
      <c r="C23" s="84"/>
      <c r="D23" s="84"/>
      <c r="E23" s="328" t="s">
        <v>193</v>
      </c>
      <c r="F23" s="85"/>
      <c r="G23" s="85"/>
      <c r="H23" s="582"/>
    </row>
    <row r="24" spans="1:8" ht="12.75" customHeight="1">
      <c r="A24" s="320" t="s">
        <v>35</v>
      </c>
      <c r="B24" s="338" t="s">
        <v>234</v>
      </c>
      <c r="C24" s="330"/>
      <c r="D24" s="330"/>
      <c r="E24" s="339" t="s">
        <v>191</v>
      </c>
      <c r="F24" s="85"/>
      <c r="G24" s="85"/>
      <c r="H24" s="582"/>
    </row>
    <row r="25" spans="1:8" ht="12.75" customHeight="1">
      <c r="A25" s="322" t="s">
        <v>36</v>
      </c>
      <c r="B25" s="337" t="s">
        <v>235</v>
      </c>
      <c r="C25" s="84"/>
      <c r="D25" s="84"/>
      <c r="E25" s="339" t="s">
        <v>390</v>
      </c>
      <c r="F25" s="85"/>
      <c r="G25" s="85"/>
      <c r="H25" s="582"/>
    </row>
    <row r="26" spans="1:8" ht="12.75" customHeight="1">
      <c r="A26" s="320" t="s">
        <v>37</v>
      </c>
      <c r="B26" s="337" t="s">
        <v>236</v>
      </c>
      <c r="C26" s="84"/>
      <c r="D26" s="84"/>
      <c r="E26" s="334"/>
      <c r="F26" s="85"/>
      <c r="G26" s="85"/>
      <c r="H26" s="582"/>
    </row>
    <row r="27" spans="1:8" ht="12.75" customHeight="1">
      <c r="A27" s="322" t="s">
        <v>38</v>
      </c>
      <c r="B27" s="336" t="s">
        <v>237</v>
      </c>
      <c r="C27" s="84"/>
      <c r="D27" s="84"/>
      <c r="E27" s="135"/>
      <c r="F27" s="85"/>
      <c r="G27" s="85"/>
      <c r="H27" s="582"/>
    </row>
    <row r="28" spans="1:8" ht="12.75" customHeight="1">
      <c r="A28" s="320" t="s">
        <v>39</v>
      </c>
      <c r="B28" s="340" t="s">
        <v>238</v>
      </c>
      <c r="C28" s="84"/>
      <c r="D28" s="84"/>
      <c r="E28" s="48"/>
      <c r="F28" s="85"/>
      <c r="G28" s="85"/>
      <c r="H28" s="582"/>
    </row>
    <row r="29" spans="1:8" ht="12.75" customHeight="1" thickBot="1">
      <c r="A29" s="322" t="s">
        <v>40</v>
      </c>
      <c r="B29" s="341" t="s">
        <v>239</v>
      </c>
      <c r="C29" s="84"/>
      <c r="D29" s="84"/>
      <c r="E29" s="135"/>
      <c r="F29" s="85"/>
      <c r="G29" s="85"/>
      <c r="H29" s="582"/>
    </row>
    <row r="30" spans="1:8" ht="21.75" customHeight="1" thickBot="1">
      <c r="A30" s="325" t="s">
        <v>41</v>
      </c>
      <c r="B30" s="138" t="s">
        <v>387</v>
      </c>
      <c r="C30" s="301">
        <f>+C18+C24</f>
        <v>347618174</v>
      </c>
      <c r="D30" s="301">
        <f>+D18+D24</f>
        <v>289842996</v>
      </c>
      <c r="E30" s="138" t="s">
        <v>391</v>
      </c>
      <c r="F30" s="306">
        <f>SUM(F18:F29)</f>
        <v>4860000</v>
      </c>
      <c r="G30" s="306">
        <f>SUM(G18:G29)</f>
        <v>4860000</v>
      </c>
      <c r="H30" s="582"/>
    </row>
    <row r="31" spans="1:8" ht="13.5" thickBot="1">
      <c r="A31" s="325" t="s">
        <v>42</v>
      </c>
      <c r="B31" s="331" t="s">
        <v>392</v>
      </c>
      <c r="C31" s="332">
        <f>+C17+C30</f>
        <v>612094000</v>
      </c>
      <c r="D31" s="332">
        <f>+D17+D30</f>
        <v>557643301</v>
      </c>
      <c r="E31" s="331" t="s">
        <v>393</v>
      </c>
      <c r="F31" s="332">
        <f>+F17+F30</f>
        <v>612094000</v>
      </c>
      <c r="G31" s="332">
        <f>+G17+G30</f>
        <v>557643301</v>
      </c>
      <c r="H31" s="582"/>
    </row>
    <row r="32" spans="1:8" ht="13.5" thickBot="1">
      <c r="A32" s="325" t="s">
        <v>43</v>
      </c>
      <c r="B32" s="331" t="s">
        <v>167</v>
      </c>
      <c r="C32" s="332">
        <f>IF(C17-F17&lt;0,F17-C17,"-")</f>
        <v>342758174</v>
      </c>
      <c r="D32" s="332">
        <f>IF(D17-G17&lt;0,G17-D17,"-")</f>
        <v>284982996</v>
      </c>
      <c r="E32" s="331" t="s">
        <v>168</v>
      </c>
      <c r="F32" s="332" t="str">
        <f>IF(C17-F17&gt;0,C17-F17,"-")</f>
        <v>-</v>
      </c>
      <c r="G32" s="332" t="str">
        <f>IF(D17-G17&gt;0,D17-G17,"-")</f>
        <v>-</v>
      </c>
      <c r="H32" s="582"/>
    </row>
    <row r="33" spans="1:8" ht="13.5" thickBot="1">
      <c r="A33" s="325" t="s">
        <v>44</v>
      </c>
      <c r="B33" s="331" t="s">
        <v>227</v>
      </c>
      <c r="C33" s="332" t="str">
        <f>IF(C17+C30-F26&lt;0,F26-(C17+C30),"-")</f>
        <v>-</v>
      </c>
      <c r="D33" s="332" t="str">
        <f>IF(D17+D30-H26&lt;0,H26-(D17+D30),"-")</f>
        <v>-</v>
      </c>
      <c r="E33" s="331" t="s">
        <v>228</v>
      </c>
      <c r="F33" s="332"/>
      <c r="G33" s="332"/>
      <c r="H33" s="582"/>
    </row>
  </sheetData>
  <sheetProtection/>
  <mergeCells count="3">
    <mergeCell ref="A3:A4"/>
    <mergeCell ref="H1:H33"/>
    <mergeCell ref="F2:G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20" sqref="B20"/>
    </sheetView>
  </sheetViews>
  <sheetFormatPr defaultColWidth="9.00390625" defaultRowHeight="12.75"/>
  <cols>
    <col min="1" max="1" width="5.625" style="149" customWidth="1"/>
    <col min="2" max="2" width="68.625" style="149" customWidth="1"/>
    <col min="3" max="3" width="19.50390625" style="149" customWidth="1"/>
    <col min="4" max="4" width="18.625" style="149" bestFit="1" customWidth="1"/>
    <col min="5" max="16384" width="9.375" style="149" customWidth="1"/>
  </cols>
  <sheetData>
    <row r="1" spans="1:4" ht="33" customHeight="1">
      <c r="A1" s="589" t="s">
        <v>533</v>
      </c>
      <c r="B1" s="589"/>
      <c r="C1" s="589"/>
      <c r="D1" s="589"/>
    </row>
    <row r="2" spans="1:4" ht="15.75" customHeight="1" thickBot="1">
      <c r="A2" s="150"/>
      <c r="B2" s="150"/>
      <c r="C2" s="591" t="s">
        <v>567</v>
      </c>
      <c r="D2" s="591"/>
    </row>
    <row r="3" spans="1:4" ht="26.25" customHeight="1" thickBot="1">
      <c r="A3" s="163" t="s">
        <v>15</v>
      </c>
      <c r="B3" s="164" t="s">
        <v>194</v>
      </c>
      <c r="C3" s="165" t="s">
        <v>569</v>
      </c>
      <c r="D3" s="165" t="s">
        <v>615</v>
      </c>
    </row>
    <row r="4" spans="1:4" ht="15.75" thickBot="1">
      <c r="A4" s="166" t="s">
        <v>490</v>
      </c>
      <c r="B4" s="167" t="s">
        <v>491</v>
      </c>
      <c r="C4" s="168" t="s">
        <v>492</v>
      </c>
      <c r="D4" s="168" t="s">
        <v>494</v>
      </c>
    </row>
    <row r="5" spans="1:4" ht="15">
      <c r="A5" s="169" t="s">
        <v>17</v>
      </c>
      <c r="B5" s="346" t="s">
        <v>498</v>
      </c>
      <c r="C5" s="343">
        <v>38100000</v>
      </c>
      <c r="D5" s="343">
        <v>44486215</v>
      </c>
    </row>
    <row r="6" spans="1:4" ht="24.75">
      <c r="A6" s="170" t="s">
        <v>18</v>
      </c>
      <c r="B6" s="378" t="s">
        <v>241</v>
      </c>
      <c r="C6" s="344">
        <v>1401000</v>
      </c>
      <c r="D6" s="344">
        <v>2733505</v>
      </c>
    </row>
    <row r="7" spans="1:4" ht="15">
      <c r="A7" s="170" t="s">
        <v>19</v>
      </c>
      <c r="B7" s="379" t="s">
        <v>499</v>
      </c>
      <c r="C7" s="344"/>
      <c r="D7" s="344"/>
    </row>
    <row r="8" spans="1:4" ht="24.75">
      <c r="A8" s="170" t="s">
        <v>20</v>
      </c>
      <c r="B8" s="379" t="s">
        <v>243</v>
      </c>
      <c r="C8" s="344">
        <v>160264000</v>
      </c>
      <c r="D8" s="344">
        <v>158852479</v>
      </c>
    </row>
    <row r="9" spans="1:4" ht="15">
      <c r="A9" s="171" t="s">
        <v>21</v>
      </c>
      <c r="B9" s="379" t="s">
        <v>242</v>
      </c>
      <c r="C9" s="345">
        <v>330000</v>
      </c>
      <c r="D9" s="345">
        <v>240721</v>
      </c>
    </row>
    <row r="10" spans="1:4" ht="15.75" thickBot="1">
      <c r="A10" s="170" t="s">
        <v>22</v>
      </c>
      <c r="B10" s="380" t="s">
        <v>500</v>
      </c>
      <c r="C10" s="344"/>
      <c r="D10" s="344"/>
    </row>
    <row r="11" spans="1:4" ht="15.75" thickBot="1">
      <c r="A11" s="587" t="s">
        <v>195</v>
      </c>
      <c r="B11" s="588"/>
      <c r="C11" s="172">
        <f>SUM(C5:C10)</f>
        <v>200095000</v>
      </c>
      <c r="D11" s="172">
        <f>SUM(D5:D10)</f>
        <v>206312920</v>
      </c>
    </row>
    <row r="12" spans="1:4" ht="23.25" customHeight="1">
      <c r="A12" s="590" t="s">
        <v>217</v>
      </c>
      <c r="B12" s="590"/>
      <c r="C12" s="590"/>
      <c r="D12" s="590"/>
    </row>
  </sheetData>
  <sheetProtection/>
  <mergeCells count="4">
    <mergeCell ref="A11:B11"/>
    <mergeCell ref="A1:D1"/>
    <mergeCell ref="A12:D12"/>
    <mergeCell ref="C2:D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4/2019. (V.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zoomScale="130" zoomScaleNormal="130" workbookViewId="0" topLeftCell="A1">
      <selection activeCell="J11" sqref="J11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6.625" style="45" customWidth="1"/>
    <col min="7" max="7" width="18.875" style="59" customWidth="1"/>
    <col min="8" max="9" width="12.875" style="45" customWidth="1"/>
    <col min="10" max="10" width="13.875" style="45" customWidth="1"/>
    <col min="11" max="16384" width="9.375" style="45" customWidth="1"/>
  </cols>
  <sheetData>
    <row r="1" spans="1:7" ht="25.5" customHeight="1">
      <c r="A1" s="592" t="s">
        <v>0</v>
      </c>
      <c r="B1" s="592"/>
      <c r="C1" s="592"/>
      <c r="D1" s="592"/>
      <c r="E1" s="592"/>
      <c r="F1" s="592"/>
      <c r="G1" s="592"/>
    </row>
    <row r="2" spans="1:7" ht="22.5" customHeight="1" thickBot="1">
      <c r="A2" s="175"/>
      <c r="B2" s="59"/>
      <c r="C2" s="59"/>
      <c r="D2" s="59"/>
      <c r="E2" s="59"/>
      <c r="F2" s="59"/>
      <c r="G2" s="54" t="s">
        <v>591</v>
      </c>
    </row>
    <row r="3" spans="1:7" s="47" customFormat="1" ht="44.25" customHeight="1" thickBot="1">
      <c r="A3" s="176" t="s">
        <v>64</v>
      </c>
      <c r="B3" s="177" t="s">
        <v>65</v>
      </c>
      <c r="C3" s="177" t="s">
        <v>66</v>
      </c>
      <c r="D3" s="177" t="s">
        <v>573</v>
      </c>
      <c r="E3" s="177" t="s">
        <v>569</v>
      </c>
      <c r="F3" s="543" t="s">
        <v>615</v>
      </c>
      <c r="G3" s="55" t="s">
        <v>574</v>
      </c>
    </row>
    <row r="4" spans="1:7" s="59" customFormat="1" ht="12" customHeight="1" thickBot="1">
      <c r="A4" s="56" t="s">
        <v>490</v>
      </c>
      <c r="B4" s="57" t="s">
        <v>491</v>
      </c>
      <c r="C4" s="57" t="s">
        <v>492</v>
      </c>
      <c r="D4" s="57" t="s">
        <v>494</v>
      </c>
      <c r="E4" s="57" t="s">
        <v>493</v>
      </c>
      <c r="F4" s="544" t="s">
        <v>495</v>
      </c>
      <c r="G4" s="58" t="s">
        <v>636</v>
      </c>
    </row>
    <row r="5" spans="1:7" ht="15.75" customHeight="1">
      <c r="A5" s="523" t="s">
        <v>575</v>
      </c>
      <c r="B5" s="64">
        <f aca="true" t="shared" si="0" ref="B5:B10">D5+F5</f>
        <v>0</v>
      </c>
      <c r="C5" s="463" t="s">
        <v>532</v>
      </c>
      <c r="D5" s="64"/>
      <c r="E5" s="64">
        <v>3161000</v>
      </c>
      <c r="F5" s="545"/>
      <c r="G5" s="522"/>
    </row>
    <row r="6" spans="1:7" ht="21.75" customHeight="1">
      <c r="A6" s="523" t="s">
        <v>576</v>
      </c>
      <c r="B6" s="64">
        <f t="shared" si="0"/>
        <v>33040434</v>
      </c>
      <c r="C6" s="463" t="s">
        <v>531</v>
      </c>
      <c r="D6" s="64">
        <v>19105314</v>
      </c>
      <c r="E6" s="525">
        <v>7620000</v>
      </c>
      <c r="F6" s="546">
        <v>13935120</v>
      </c>
      <c r="G6" s="522"/>
    </row>
    <row r="7" spans="1:7" ht="21.75" customHeight="1">
      <c r="A7" s="523" t="s">
        <v>579</v>
      </c>
      <c r="B7" s="64">
        <f t="shared" si="0"/>
        <v>12500000</v>
      </c>
      <c r="C7" s="463" t="s">
        <v>532</v>
      </c>
      <c r="D7" s="64"/>
      <c r="E7" s="64">
        <v>12500000</v>
      </c>
      <c r="F7" s="545">
        <v>12500000</v>
      </c>
      <c r="G7" s="522"/>
    </row>
    <row r="8" spans="1:7" ht="15.75" customHeight="1">
      <c r="A8" s="524" t="s">
        <v>560</v>
      </c>
      <c r="B8" s="64">
        <f t="shared" si="0"/>
        <v>787400</v>
      </c>
      <c r="C8" s="463" t="s">
        <v>532</v>
      </c>
      <c r="D8" s="64"/>
      <c r="E8" s="64">
        <v>762000</v>
      </c>
      <c r="F8" s="545">
        <v>787400</v>
      </c>
      <c r="G8" s="522"/>
    </row>
    <row r="9" spans="1:7" ht="15.75" customHeight="1">
      <c r="A9" s="523" t="s">
        <v>577</v>
      </c>
      <c r="B9" s="64">
        <f t="shared" si="0"/>
        <v>43985550</v>
      </c>
      <c r="C9" s="463" t="s">
        <v>531</v>
      </c>
      <c r="D9" s="64">
        <v>16804770</v>
      </c>
      <c r="E9" s="64">
        <v>65751000</v>
      </c>
      <c r="F9" s="545">
        <v>27180780</v>
      </c>
      <c r="G9" s="522"/>
    </row>
    <row r="10" spans="1:7" ht="15.75" customHeight="1">
      <c r="A10" s="524" t="s">
        <v>578</v>
      </c>
      <c r="B10" s="64">
        <f t="shared" si="0"/>
        <v>32615678</v>
      </c>
      <c r="C10" s="463" t="s">
        <v>532</v>
      </c>
      <c r="D10" s="64"/>
      <c r="E10" s="64">
        <v>84334000</v>
      </c>
      <c r="F10" s="545">
        <v>32615678</v>
      </c>
      <c r="G10" s="522"/>
    </row>
    <row r="11" spans="1:7" ht="15.75" customHeight="1">
      <c r="A11" s="523" t="s">
        <v>534</v>
      </c>
      <c r="B11" s="64">
        <f>D11+F11</f>
        <v>145277892</v>
      </c>
      <c r="C11" s="463" t="s">
        <v>530</v>
      </c>
      <c r="D11" s="64">
        <v>47360000</v>
      </c>
      <c r="E11" s="64">
        <v>137306000</v>
      </c>
      <c r="F11" s="545">
        <v>97917892</v>
      </c>
      <c r="G11" s="522"/>
    </row>
    <row r="12" spans="1:7" ht="22.5" customHeight="1">
      <c r="A12" s="523" t="s">
        <v>580</v>
      </c>
      <c r="B12" s="64">
        <f aca="true" t="shared" si="1" ref="B12:B27">D12+F12</f>
        <v>12634849</v>
      </c>
      <c r="C12" s="463" t="s">
        <v>532</v>
      </c>
      <c r="D12" s="64">
        <v>1423999</v>
      </c>
      <c r="E12" s="64">
        <v>11237000</v>
      </c>
      <c r="F12" s="545">
        <v>11210850</v>
      </c>
      <c r="G12" s="522"/>
    </row>
    <row r="13" spans="1:7" ht="15.75" customHeight="1">
      <c r="A13" s="523" t="s">
        <v>581</v>
      </c>
      <c r="B13" s="64">
        <f t="shared" si="1"/>
        <v>539750</v>
      </c>
      <c r="C13" s="463" t="s">
        <v>532</v>
      </c>
      <c r="D13" s="64"/>
      <c r="E13" s="64">
        <v>540000</v>
      </c>
      <c r="F13" s="545">
        <v>539750</v>
      </c>
      <c r="G13" s="522"/>
    </row>
    <row r="14" spans="1:7" ht="23.25" customHeight="1">
      <c r="A14" s="523" t="s">
        <v>582</v>
      </c>
      <c r="B14" s="64">
        <f t="shared" si="1"/>
        <v>3098000</v>
      </c>
      <c r="C14" s="463" t="s">
        <v>532</v>
      </c>
      <c r="D14" s="64"/>
      <c r="E14" s="64">
        <v>3098000</v>
      </c>
      <c r="F14" s="545">
        <v>3098000</v>
      </c>
      <c r="G14" s="522"/>
    </row>
    <row r="15" spans="1:7" ht="15.75" customHeight="1">
      <c r="A15" s="523" t="s">
        <v>583</v>
      </c>
      <c r="B15" s="64">
        <f t="shared" si="1"/>
        <v>1666000</v>
      </c>
      <c r="C15" s="463" t="s">
        <v>584</v>
      </c>
      <c r="D15" s="64"/>
      <c r="E15" s="64">
        <v>1666000</v>
      </c>
      <c r="F15" s="545">
        <v>1666000</v>
      </c>
      <c r="G15" s="522"/>
    </row>
    <row r="16" spans="1:7" ht="15.75" customHeight="1">
      <c r="A16" s="523" t="s">
        <v>585</v>
      </c>
      <c r="B16" s="64">
        <f t="shared" si="1"/>
        <v>531200</v>
      </c>
      <c r="C16" s="463" t="s">
        <v>532</v>
      </c>
      <c r="D16" s="64"/>
      <c r="E16" s="64">
        <v>500000</v>
      </c>
      <c r="F16" s="545">
        <v>531200</v>
      </c>
      <c r="G16" s="522"/>
    </row>
    <row r="17" spans="1:7" ht="22.5" customHeight="1">
      <c r="A17" s="523" t="s">
        <v>586</v>
      </c>
      <c r="B17" s="64">
        <f t="shared" si="1"/>
        <v>1836000</v>
      </c>
      <c r="C17" s="463" t="s">
        <v>532</v>
      </c>
      <c r="D17" s="64"/>
      <c r="E17" s="64">
        <v>1836000</v>
      </c>
      <c r="F17" s="545">
        <v>1836000</v>
      </c>
      <c r="G17" s="522"/>
    </row>
    <row r="18" spans="1:7" ht="21.75" customHeight="1">
      <c r="A18" s="462" t="s">
        <v>587</v>
      </c>
      <c r="B18" s="64">
        <f t="shared" si="1"/>
        <v>33433000</v>
      </c>
      <c r="C18" s="463" t="s">
        <v>532</v>
      </c>
      <c r="D18" s="64"/>
      <c r="E18" s="64">
        <v>33433000</v>
      </c>
      <c r="F18" s="545">
        <v>33433000</v>
      </c>
      <c r="G18" s="522"/>
    </row>
    <row r="19" spans="1:7" ht="21.75" customHeight="1">
      <c r="A19" s="462" t="s">
        <v>629</v>
      </c>
      <c r="B19" s="64">
        <f t="shared" si="1"/>
        <v>49822987</v>
      </c>
      <c r="C19" s="463" t="s">
        <v>532</v>
      </c>
      <c r="D19" s="64">
        <v>1676400</v>
      </c>
      <c r="E19" s="64">
        <v>53340000</v>
      </c>
      <c r="F19" s="545">
        <v>48146587</v>
      </c>
      <c r="G19" s="522"/>
    </row>
    <row r="20" spans="1:7" ht="38.25" customHeight="1">
      <c r="A20" s="462" t="s">
        <v>630</v>
      </c>
      <c r="B20" s="64">
        <f t="shared" si="1"/>
        <v>164522859</v>
      </c>
      <c r="C20" s="463" t="s">
        <v>532</v>
      </c>
      <c r="D20" s="64">
        <v>1714500</v>
      </c>
      <c r="E20" s="64">
        <v>130434000</v>
      </c>
      <c r="F20" s="545">
        <v>162808359</v>
      </c>
      <c r="G20" s="522"/>
    </row>
    <row r="21" spans="1:7" ht="15.75" customHeight="1">
      <c r="A21" s="462" t="s">
        <v>588</v>
      </c>
      <c r="B21" s="64">
        <f t="shared" si="1"/>
        <v>3066364</v>
      </c>
      <c r="C21" s="463" t="s">
        <v>532</v>
      </c>
      <c r="D21" s="64"/>
      <c r="E21" s="525">
        <v>2933000</v>
      </c>
      <c r="F21" s="546">
        <v>3066364</v>
      </c>
      <c r="G21" s="522"/>
    </row>
    <row r="22" spans="1:7" ht="24" customHeight="1">
      <c r="A22" s="462" t="s">
        <v>590</v>
      </c>
      <c r="B22" s="64">
        <f t="shared" si="1"/>
        <v>900000</v>
      </c>
      <c r="C22" s="463" t="s">
        <v>532</v>
      </c>
      <c r="D22" s="64"/>
      <c r="E22" s="64">
        <v>897000</v>
      </c>
      <c r="F22" s="547">
        <v>900000</v>
      </c>
      <c r="G22" s="522"/>
    </row>
    <row r="23" spans="1:7" ht="15.75" customHeight="1">
      <c r="A23" s="462" t="s">
        <v>589</v>
      </c>
      <c r="B23" s="64">
        <f t="shared" si="1"/>
        <v>12700000</v>
      </c>
      <c r="C23" s="463" t="s">
        <v>532</v>
      </c>
      <c r="D23" s="64"/>
      <c r="E23" s="64">
        <v>12700000</v>
      </c>
      <c r="F23" s="547">
        <v>12700000</v>
      </c>
      <c r="G23" s="522"/>
    </row>
    <row r="24" spans="1:7" ht="23.25" customHeight="1">
      <c r="A24" s="557" t="s">
        <v>625</v>
      </c>
      <c r="B24" s="64">
        <f t="shared" si="1"/>
        <v>6837628</v>
      </c>
      <c r="C24" s="558" t="s">
        <v>532</v>
      </c>
      <c r="D24" s="559"/>
      <c r="E24" s="559"/>
      <c r="F24" s="545">
        <v>6837628</v>
      </c>
      <c r="G24" s="522"/>
    </row>
    <row r="25" spans="1:7" ht="32.25" customHeight="1">
      <c r="A25" s="462" t="s">
        <v>627</v>
      </c>
      <c r="B25" s="64">
        <f t="shared" si="1"/>
        <v>186600</v>
      </c>
      <c r="C25" s="463" t="s">
        <v>532</v>
      </c>
      <c r="D25" s="64"/>
      <c r="E25" s="64"/>
      <c r="F25" s="545">
        <v>186600</v>
      </c>
      <c r="G25" s="522">
        <f>B25-D25-F25</f>
        <v>0</v>
      </c>
    </row>
    <row r="26" spans="1:7" ht="23.25" customHeight="1">
      <c r="A26" s="462" t="s">
        <v>626</v>
      </c>
      <c r="B26" s="64">
        <f t="shared" si="1"/>
        <v>5206600</v>
      </c>
      <c r="C26" s="463" t="s">
        <v>532</v>
      </c>
      <c r="D26" s="64"/>
      <c r="E26" s="64"/>
      <c r="F26" s="545">
        <v>5206600</v>
      </c>
      <c r="G26" s="522">
        <f>B26-D26-F26</f>
        <v>0</v>
      </c>
    </row>
    <row r="27" spans="1:7" ht="32.25" customHeight="1" thickBot="1">
      <c r="A27" s="553" t="s">
        <v>628</v>
      </c>
      <c r="B27" s="64">
        <f t="shared" si="1"/>
        <v>459810</v>
      </c>
      <c r="C27" s="555" t="s">
        <v>532</v>
      </c>
      <c r="D27" s="554"/>
      <c r="E27" s="554"/>
      <c r="F27" s="556">
        <v>459810</v>
      </c>
      <c r="G27" s="522">
        <f>B27-D27-F27</f>
        <v>0</v>
      </c>
    </row>
    <row r="28" spans="1:7" s="62" customFormat="1" ht="18" customHeight="1" thickBot="1">
      <c r="A28" s="178" t="s">
        <v>63</v>
      </c>
      <c r="B28" s="179">
        <f>SUM(B5:B27)</f>
        <v>565648601</v>
      </c>
      <c r="C28" s="133"/>
      <c r="D28" s="179">
        <f>SUM(D5:D27)</f>
        <v>88084983</v>
      </c>
      <c r="E28" s="179">
        <f>SUM(E5:E27)</f>
        <v>564048000</v>
      </c>
      <c r="F28" s="179">
        <f>SUM(F5:F27)</f>
        <v>477563618</v>
      </c>
      <c r="G28" s="61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74" r:id="rId1"/>
  <headerFooter alignWithMargins="0">
    <oddHeader>&amp;R&amp;"Times New Roman CE,Félkövér dőlt"&amp;11 6. melléklet a 4/2019. (V. 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zoomScale="120" zoomScaleNormal="120" workbookViewId="0" topLeftCell="A1">
      <selection activeCell="G15" sqref="G15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6" width="16.625" style="45" customWidth="1"/>
    <col min="7" max="7" width="18.875" style="45" customWidth="1"/>
    <col min="8" max="9" width="12.875" style="45" customWidth="1"/>
    <col min="10" max="10" width="13.875" style="45" customWidth="1"/>
    <col min="11" max="16384" width="9.375" style="45" customWidth="1"/>
  </cols>
  <sheetData>
    <row r="1" spans="1:7" ht="24.75" customHeight="1">
      <c r="A1" s="592" t="s">
        <v>1</v>
      </c>
      <c r="B1" s="592"/>
      <c r="C1" s="592"/>
      <c r="D1" s="592"/>
      <c r="E1" s="592"/>
      <c r="F1" s="592"/>
      <c r="G1" s="592"/>
    </row>
    <row r="2" spans="1:7" ht="23.25" customHeight="1" thickBot="1">
      <c r="A2" s="175"/>
      <c r="B2" s="59"/>
      <c r="C2" s="59"/>
      <c r="D2" s="59"/>
      <c r="E2" s="59"/>
      <c r="F2" s="59"/>
      <c r="G2" s="54" t="s">
        <v>567</v>
      </c>
    </row>
    <row r="3" spans="1:7" s="47" customFormat="1" ht="48.75" customHeight="1" thickBot="1">
      <c r="A3" s="176" t="s">
        <v>67</v>
      </c>
      <c r="B3" s="177" t="s">
        <v>65</v>
      </c>
      <c r="C3" s="177" t="s">
        <v>66</v>
      </c>
      <c r="D3" s="177" t="str">
        <f>+'6. sz. mell.'!D3</f>
        <v>Felhasználás 2017. XII. 31-ig</v>
      </c>
      <c r="E3" s="177" t="str">
        <f>+'6. sz. mell.'!E3</f>
        <v>2018. évi előirányzat</v>
      </c>
      <c r="F3" s="177" t="str">
        <f>+'6. sz. mell.'!F3</f>
        <v>2018. évi módosított előirányzat</v>
      </c>
      <c r="G3" s="55" t="s">
        <v>592</v>
      </c>
    </row>
    <row r="4" spans="1:7" s="59" customFormat="1" ht="15" customHeight="1" thickBot="1">
      <c r="A4" s="496" t="s">
        <v>490</v>
      </c>
      <c r="B4" s="497" t="s">
        <v>491</v>
      </c>
      <c r="C4" s="497" t="s">
        <v>492</v>
      </c>
      <c r="D4" s="497" t="s">
        <v>494</v>
      </c>
      <c r="E4" s="497" t="s">
        <v>493</v>
      </c>
      <c r="F4" s="497" t="s">
        <v>493</v>
      </c>
      <c r="G4" s="58" t="s">
        <v>495</v>
      </c>
    </row>
    <row r="5" spans="1:7" ht="23.25" customHeight="1">
      <c r="A5" s="63" t="s">
        <v>594</v>
      </c>
      <c r="B5" s="64">
        <f>D5+F5</f>
        <v>25612636</v>
      </c>
      <c r="C5" s="463" t="s">
        <v>532</v>
      </c>
      <c r="D5" s="64">
        <v>85675</v>
      </c>
      <c r="E5" s="64">
        <v>8218000</v>
      </c>
      <c r="F5" s="64">
        <v>25526961</v>
      </c>
      <c r="G5" s="65"/>
    </row>
    <row r="6" spans="1:7" ht="15.75" customHeight="1">
      <c r="A6" s="63" t="s">
        <v>593</v>
      </c>
      <c r="B6" s="64">
        <f>D6+F6</f>
        <v>921043</v>
      </c>
      <c r="C6" s="463" t="s">
        <v>532</v>
      </c>
      <c r="D6" s="64">
        <v>860399</v>
      </c>
      <c r="E6" s="64">
        <v>3110000</v>
      </c>
      <c r="F6" s="64">
        <v>60644</v>
      </c>
      <c r="G6" s="65"/>
    </row>
    <row r="7" spans="1:7" ht="24.75" customHeight="1">
      <c r="A7" s="63" t="s">
        <v>595</v>
      </c>
      <c r="B7" s="64">
        <f>D7+F7</f>
        <v>28146670</v>
      </c>
      <c r="C7" s="463" t="s">
        <v>532</v>
      </c>
      <c r="D7" s="64">
        <v>85675</v>
      </c>
      <c r="E7" s="64">
        <v>17253000</v>
      </c>
      <c r="F7" s="64">
        <v>28060995</v>
      </c>
      <c r="G7" s="65"/>
    </row>
    <row r="8" spans="1:7" ht="15.75" customHeight="1">
      <c r="A8" s="500" t="s">
        <v>596</v>
      </c>
      <c r="B8" s="64">
        <f>D8+F8</f>
        <v>13443680</v>
      </c>
      <c r="C8" s="463" t="s">
        <v>532</v>
      </c>
      <c r="D8" s="64"/>
      <c r="E8" s="64">
        <v>14605000</v>
      </c>
      <c r="F8" s="64">
        <v>13443680</v>
      </c>
      <c r="G8" s="65"/>
    </row>
    <row r="9" spans="1:7" ht="25.5" customHeight="1">
      <c r="A9" s="500" t="s">
        <v>622</v>
      </c>
      <c r="B9" s="64">
        <f>D9+F9</f>
        <v>8127403</v>
      </c>
      <c r="C9" s="463" t="s">
        <v>532</v>
      </c>
      <c r="D9" s="64"/>
      <c r="E9" s="64"/>
      <c r="F9" s="64">
        <v>8127403</v>
      </c>
      <c r="G9" s="65"/>
    </row>
    <row r="10" spans="1:7" ht="15.75" customHeight="1">
      <c r="A10" s="63"/>
      <c r="B10" s="64"/>
      <c r="C10" s="463"/>
      <c r="D10" s="64"/>
      <c r="E10" s="64"/>
      <c r="F10" s="64"/>
      <c r="G10" s="65">
        <f aca="true" t="shared" si="0" ref="G10:G23">B10-D10-E10</f>
        <v>0</v>
      </c>
    </row>
    <row r="11" spans="1:7" ht="15.75" customHeight="1">
      <c r="A11" s="63"/>
      <c r="B11" s="64"/>
      <c r="C11" s="463"/>
      <c r="D11" s="64"/>
      <c r="E11" s="64"/>
      <c r="F11" s="64"/>
      <c r="G11" s="65">
        <f t="shared" si="0"/>
        <v>0</v>
      </c>
    </row>
    <row r="12" spans="1:7" ht="15.75" customHeight="1">
      <c r="A12" s="63"/>
      <c r="B12" s="64"/>
      <c r="C12" s="463"/>
      <c r="D12" s="64"/>
      <c r="E12" s="64"/>
      <c r="F12" s="64"/>
      <c r="G12" s="65">
        <f t="shared" si="0"/>
        <v>0</v>
      </c>
    </row>
    <row r="13" spans="1:7" ht="15.75" customHeight="1">
      <c r="A13" s="63"/>
      <c r="B13" s="64"/>
      <c r="C13" s="463"/>
      <c r="D13" s="64"/>
      <c r="E13" s="64"/>
      <c r="F13" s="64"/>
      <c r="G13" s="65">
        <f t="shared" si="0"/>
        <v>0</v>
      </c>
    </row>
    <row r="14" spans="1:7" ht="15.75" customHeight="1">
      <c r="A14" s="63"/>
      <c r="B14" s="64"/>
      <c r="C14" s="463"/>
      <c r="D14" s="64"/>
      <c r="E14" s="64"/>
      <c r="F14" s="64"/>
      <c r="G14" s="65">
        <f t="shared" si="0"/>
        <v>0</v>
      </c>
    </row>
    <row r="15" spans="1:7" ht="15.75" customHeight="1">
      <c r="A15" s="63"/>
      <c r="B15" s="64"/>
      <c r="C15" s="463"/>
      <c r="D15" s="64"/>
      <c r="E15" s="64"/>
      <c r="F15" s="64"/>
      <c r="G15" s="65">
        <f t="shared" si="0"/>
        <v>0</v>
      </c>
    </row>
    <row r="16" spans="1:7" ht="15.75" customHeight="1">
      <c r="A16" s="63"/>
      <c r="B16" s="64"/>
      <c r="C16" s="463"/>
      <c r="D16" s="64"/>
      <c r="E16" s="64"/>
      <c r="F16" s="64"/>
      <c r="G16" s="65">
        <f t="shared" si="0"/>
        <v>0</v>
      </c>
    </row>
    <row r="17" spans="1:7" ht="15.75" customHeight="1">
      <c r="A17" s="63"/>
      <c r="B17" s="64"/>
      <c r="C17" s="463"/>
      <c r="D17" s="64"/>
      <c r="E17" s="64"/>
      <c r="F17" s="64"/>
      <c r="G17" s="65">
        <f t="shared" si="0"/>
        <v>0</v>
      </c>
    </row>
    <row r="18" spans="1:7" ht="15.75" customHeight="1">
      <c r="A18" s="63"/>
      <c r="B18" s="64"/>
      <c r="C18" s="463"/>
      <c r="D18" s="64"/>
      <c r="E18" s="64"/>
      <c r="F18" s="64"/>
      <c r="G18" s="65">
        <f t="shared" si="0"/>
        <v>0</v>
      </c>
    </row>
    <row r="19" spans="1:7" ht="15.75" customHeight="1">
      <c r="A19" s="63"/>
      <c r="B19" s="64"/>
      <c r="C19" s="463"/>
      <c r="D19" s="64"/>
      <c r="E19" s="64"/>
      <c r="F19" s="64"/>
      <c r="G19" s="65">
        <f t="shared" si="0"/>
        <v>0</v>
      </c>
    </row>
    <row r="20" spans="1:7" ht="15.75" customHeight="1">
      <c r="A20" s="63"/>
      <c r="B20" s="64"/>
      <c r="C20" s="463"/>
      <c r="D20" s="64"/>
      <c r="E20" s="64"/>
      <c r="F20" s="64"/>
      <c r="G20" s="65">
        <f t="shared" si="0"/>
        <v>0</v>
      </c>
    </row>
    <row r="21" spans="1:7" ht="15.75" customHeight="1">
      <c r="A21" s="63"/>
      <c r="B21" s="64"/>
      <c r="C21" s="463"/>
      <c r="D21" s="64"/>
      <c r="E21" s="64"/>
      <c r="F21" s="64"/>
      <c r="G21" s="65">
        <f t="shared" si="0"/>
        <v>0</v>
      </c>
    </row>
    <row r="22" spans="1:7" ht="15.75" customHeight="1">
      <c r="A22" s="63"/>
      <c r="B22" s="64"/>
      <c r="C22" s="463"/>
      <c r="D22" s="64"/>
      <c r="E22" s="64"/>
      <c r="F22" s="64"/>
      <c r="G22" s="65">
        <f t="shared" si="0"/>
        <v>0</v>
      </c>
    </row>
    <row r="23" spans="1:7" ht="15.75" customHeight="1" thickBot="1">
      <c r="A23" s="66"/>
      <c r="B23" s="67"/>
      <c r="C23" s="464"/>
      <c r="D23" s="67"/>
      <c r="E23" s="67"/>
      <c r="F23" s="67"/>
      <c r="G23" s="68">
        <f t="shared" si="0"/>
        <v>0</v>
      </c>
    </row>
    <row r="24" spans="1:7" s="62" customFormat="1" ht="18" customHeight="1" thickBot="1">
      <c r="A24" s="178" t="s">
        <v>63</v>
      </c>
      <c r="B24" s="179">
        <f>SUM(B5:B23)</f>
        <v>76251432</v>
      </c>
      <c r="C24" s="133"/>
      <c r="D24" s="179">
        <f>SUM(D5:D23)</f>
        <v>1031749</v>
      </c>
      <c r="E24" s="179">
        <f>SUM(E5:E23)</f>
        <v>43186000</v>
      </c>
      <c r="F24" s="179">
        <f>SUM(F5:F23)</f>
        <v>75219683</v>
      </c>
      <c r="G24" s="69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fitToHeight="0" fitToWidth="1" horizontalDpi="600" verticalDpi="600" orientation="landscape" paperSize="9" scale="88" r:id="rId1"/>
  <headerFooter alignWithMargins="0">
    <oddHeader xml:space="preserve">&amp;CGyőrzámoly Község Önkormányzata&amp;R&amp;"Times New Roman CE,Félkövér dőlt"&amp;12 &amp;11 7. melléklet a 4/2019. (V. 28.)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Torma Viktória</dc:creator>
  <cp:keywords/>
  <dc:description/>
  <cp:lastModifiedBy>Kozma Rózsa</cp:lastModifiedBy>
  <cp:lastPrinted>2019-05-22T09:47:47Z</cp:lastPrinted>
  <dcterms:created xsi:type="dcterms:W3CDTF">1999-10-30T10:30:45Z</dcterms:created>
  <dcterms:modified xsi:type="dcterms:W3CDTF">2019-05-24T15:57:39Z</dcterms:modified>
  <cp:category/>
  <cp:version/>
  <cp:contentType/>
  <cp:contentStatus/>
</cp:coreProperties>
</file>